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40" windowWidth="19440" windowHeight="1215" tabRatio="674" activeTab="0"/>
  </bookViews>
  <sheets>
    <sheet name="план от 09.09.15" sheetId="1" r:id="rId1"/>
  </sheets>
  <definedNames>
    <definedName name="_xlnm._FilterDatabase" localSheetId="0" hidden="1">'план от 09.09.15'!$A$28:$IV$1000</definedName>
  </definedNames>
  <calcPr fullCalcOnLoad="1"/>
</workbook>
</file>

<file path=xl/sharedStrings.xml><?xml version="1.0" encoding="utf-8"?>
<sst xmlns="http://schemas.openxmlformats.org/spreadsheetml/2006/main" count="18041" uniqueCount="3785">
  <si>
    <t xml:space="preserve">жүк автомобильдері үшін </t>
  </si>
  <si>
    <t xml:space="preserve">жанған кезде акустикалық, жарық көмегімен әсер ететін немесе түтінді жағдай тудыратын </t>
  </si>
  <si>
    <t>унитазды тазалап, залалсыздандыру үшін ұнтақ тектес</t>
  </si>
  <si>
    <t>Б маркалы, 3 сорт, 27%, ГОСТ 1692-85</t>
  </si>
  <si>
    <t>заттың үстіңгі бетін су ертіндісімен бояуға арналған  құрал</t>
  </si>
  <si>
    <t>Б-2-65 ГОСТ 5398-76 қуатты сорғыш құбыры.Құбырдың ішкі диаметрі  65(шектелімді ауытқу ±1,5).</t>
  </si>
  <si>
    <t>4 К</t>
  </si>
  <si>
    <t>5 К</t>
  </si>
  <si>
    <t>20.30.22.00.00.00.67.10.1</t>
  </si>
  <si>
    <t>Алюминиевая пудра (серебрянка)</t>
  </si>
  <si>
    <t>марки ПАП-1, ГОСТ 5494-95</t>
  </si>
  <si>
    <t>Олифа-оксоль</t>
  </si>
  <si>
    <t>Дозиметрический контроль интраскопов</t>
  </si>
  <si>
    <t>Услуги по техническому обслуживанию системы отопления</t>
  </si>
  <si>
    <t>43.22.12.10.13.00.00</t>
  </si>
  <si>
    <t>Қызмет атқарулар ша отопления жүйесінің техникалық күтуіне</t>
  </si>
  <si>
    <t>Сауда газтәріздес отынмен, сауданы пропаном, бутаном, метаном, табиғи газбен, көмірлі каяртыстың метаном, сландық газбен, рудник газбен, батпақ газбен, биогазбен, лэндфилл-газом, суаңзатпен метана, сутегімен, қысаң(компримированным) табиғи газбен ішіне ала</t>
  </si>
  <si>
    <t>35.23.10.10.00.00.00</t>
  </si>
  <si>
    <t>Қызмет атқарулар ша саудаға газтәріздес отынмен арқылы агенттерді</t>
  </si>
  <si>
    <t>Услуги по торговле газообразным топливом через агентов</t>
  </si>
  <si>
    <t>Торговля газообразным топливом, включая торговлю пропаном, бутаном, метаном, природным газом, метаном угольных пластов, сланцевым газом, рудничным газом, болотным газом, биогазом, лэндфилл-газом, гидратом метана, водородом, сжатым (компримированным) природным газом</t>
  </si>
  <si>
    <t xml:space="preserve">Техническое обслуживание газоподводящих систем </t>
  </si>
  <si>
    <t>Обучение водителей службы ССТ повышение квалификации ИТР и командировочные расходы</t>
  </si>
  <si>
    <t xml:space="preserve">Услуги по перепод
готовке охранников САБ
</t>
  </si>
  <si>
    <t>Вода очищенная в бутылях по 19л</t>
  </si>
  <si>
    <t>Размер:10.00R20 (280х508). Шина резиновая пневматическая новая для автобусов или автомобилей грузовых. Конструкция шины: радиальная.  Комплектность: камерная шина.  Индекс категории скорости  I (максимальная скорость 100 км/ч). Норма слойности 14.  ГОСТ 5</t>
  </si>
  <si>
    <t>из пленок или листов, ГОСТ 28018-89</t>
  </si>
  <si>
    <t>20.30.21.00.21.06.13.01.1</t>
  </si>
  <si>
    <t>25.72.11.00.00.10.12.10.1</t>
  </si>
  <si>
    <t>29.10.19.00.00.10.23.14.1</t>
  </si>
  <si>
    <t>Жилет</t>
  </si>
  <si>
    <t>29.32.30.00.03.01.09.02.1</t>
  </si>
  <si>
    <t>Диск сцепления</t>
  </si>
  <si>
    <t>АНТ-1. Диапазон измерения плотности 770-830 кг/м.куб.</t>
  </si>
  <si>
    <t>20.30.11.00.00.00.30.10.1</t>
  </si>
  <si>
    <t>для нанесения линий разметки на асфальтобетонных покрытиях</t>
  </si>
  <si>
    <t>Средство для чистки унитаза</t>
  </si>
  <si>
    <t>20.41.32.00.00.00.30.30.2</t>
  </si>
  <si>
    <t>порошкообразное  для чистки и дезинфекции унитаза</t>
  </si>
  <si>
    <t>кисть-макловица, предназначена для окраски поверхностей водными растворами</t>
  </si>
  <si>
    <t>Комплект</t>
  </si>
  <si>
    <t>13.92.29.00.00.00.10.10.2</t>
  </si>
  <si>
    <t>Тряпки тканые для мытья полов</t>
  </si>
  <si>
    <t>Метр квадратный</t>
  </si>
  <si>
    <t>704</t>
  </si>
  <si>
    <t>Индикатор качества топлива (авиационного), внешний вид: два однородных листа фильтрующий материал №1 белого цвета , №2 от светло желтого до желтого цвета скрепленный между собой по одному краю размер 50мл * 30 мл</t>
  </si>
  <si>
    <t>17.29.19.50.00.00.00.20.1</t>
  </si>
  <si>
    <t>ұнтақ унитазды тазалу үшін</t>
  </si>
  <si>
    <t>Әк хлор</t>
  </si>
  <si>
    <t>үйінді сырлаушы</t>
  </si>
  <si>
    <t>сырлаушы</t>
  </si>
  <si>
    <t>Қағаз сүзгіш</t>
  </si>
  <si>
    <t>Шұра</t>
  </si>
  <si>
    <t>82.99.19.13.00.00.00</t>
  </si>
  <si>
    <t xml:space="preserve">Услуги по приведению в актуальное состояние нормативных документов </t>
  </si>
  <si>
    <t>Тех. обслуживание, сплит-систем, кондиционеров, замена непригодных частей к эксплуатации при необходимости с вызовом мастера</t>
  </si>
  <si>
    <t>Антигололедный реагент, бесцветная жидкость, без запаха, плотность 1,24-1,26 гр/см3, с концентрацией действующего вещества 50%, точка замерзания -60°</t>
  </si>
  <si>
    <t>0</t>
  </si>
  <si>
    <t>суландыру каналдары арқылы  суды бөлу жөніндегі қызмет</t>
  </si>
  <si>
    <t>14.12.30.00.00.20.10.11.1</t>
  </si>
  <si>
    <t xml:space="preserve">сигнальная одежда, выполнена с применением фоновых тканей красного, желтого или оранжевого цвета. Из световозвращающего материала. </t>
  </si>
  <si>
    <t xml:space="preserve"> Моющее средства для кухни. Средство предназначено для чистки поверхностей: стола, плиты, раковины, кафельной плитки, кухонных принадлежностей, внутренней поверхности СВЧ-печи, ГОСТ/ТУ:У 00146137.023-1999</t>
  </si>
  <si>
    <t>25.73.10.00.00.10.10.22.1</t>
  </si>
  <si>
    <t>Лопаты снегоуборочные</t>
  </si>
  <si>
    <t>Перчатки</t>
  </si>
  <si>
    <t>г. Атырау</t>
  </si>
  <si>
    <t>нормативтік құжаттардың жағдайын реттеу жөніндегі жұмыстар</t>
  </si>
  <si>
    <t>Услуги по актуализации нормативных документов</t>
  </si>
  <si>
    <t>100% предоплата Исполнителем объем Услуг</t>
  </si>
  <si>
    <t xml:space="preserve">семинарлар мен тренингтеді үйрететін ұйымдарды қоса алғанда қызметкерлердің  біліктілігін арттыру, даярлау және қайта даярлау </t>
  </si>
  <si>
    <t>6 У</t>
  </si>
  <si>
    <t>85.59.19.10.00.00.00</t>
  </si>
  <si>
    <t>қызметкерлердің біліктілігін арттыру және қайта даярлау  жөніндегі білім беру қызметтері</t>
  </si>
  <si>
    <t>Услуги образовательные по подготовке, переподготовке и повышению квалификации работников</t>
  </si>
  <si>
    <t>Подготовка, переподготовка и повышение квалификации работников,включая организацию обучающих тренингов и семинаров</t>
  </si>
  <si>
    <t>10 У</t>
  </si>
  <si>
    <t>өлшеу құралдарын тексеру: қысымды өлшеу, жылыту физикалық және температуралық өлшеу, электрлік және басқа өлшеу</t>
  </si>
  <si>
    <t>8 У</t>
  </si>
  <si>
    <t>33.13.11.17.00.00.00</t>
  </si>
  <si>
    <t>өлшеу құралдарын тексеру</t>
  </si>
  <si>
    <t>Поверка средств измерений</t>
  </si>
  <si>
    <t>Поверка средств измерений: измерение давления, теплофизические и температурные измерения, электрические измерения и др.</t>
  </si>
  <si>
    <t>Оплата за фактически оказанный Исполнителем объем Услуг</t>
  </si>
  <si>
    <t>52.21.19.40.17.00.00</t>
  </si>
  <si>
    <t xml:space="preserve">Услуги по калибровке емкостей </t>
  </si>
  <si>
    <t>санитарлық-эпидемиологиялық  қызмет ұйымдарының қызметі</t>
  </si>
  <si>
    <t>Услуги по калибровке емкостей для хранения горюче-смазочных материалов (проверка точности номинального вмещаемого объёма)</t>
  </si>
  <si>
    <t>Калибровка автоцистерн топливозаправщиков КРАЗ и ГАЗ-53 бензовоз</t>
  </si>
  <si>
    <t>срок оказания услуг в течение  30 календарных дней с даты заключения договора</t>
  </si>
  <si>
    <t>орталықтандырылған сумен жабдықтау жүйесін пайдаланып салқын суды беру, бөлу және жабдықтау жөніндегі қызмет</t>
  </si>
  <si>
    <t>поверка оборудования, Услуги по поверке лабораторного оборудования и средств измерения</t>
  </si>
  <si>
    <t>36.00.20.11.00.00.00</t>
  </si>
  <si>
    <t>Услуги по распределению воды через оросительные каналы</t>
  </si>
  <si>
    <t xml:space="preserve">су құбырлары арқылы  суды бөлу қызметі </t>
  </si>
  <si>
    <t xml:space="preserve">Услуги по подаче воды, Для полива зеленых насаждений  </t>
  </si>
  <si>
    <t>35.30.22.11.00.00.00</t>
  </si>
  <si>
    <t>Услуги по холодному водоснабжению с использованием систем централизованного водоснабжения</t>
  </si>
  <si>
    <t xml:space="preserve">кеңселік орынжайлар үшін  айдын суға қайтару  немесе ластанудан тазарту және оны әрі қарай пайдалану мақсатымен  қатты және сұйық өнімдерді адам тіршілігінен алып тастау </t>
  </si>
  <si>
    <t>Услуги по передаче, распределению и холодному водоснабжению с использованием систем централизованного водоснабжения</t>
  </si>
  <si>
    <t>36.00.20.10.00.00.00</t>
  </si>
  <si>
    <t>37.00.11.11.00.00.00</t>
  </si>
  <si>
    <t>қатты тұрмыстық қалдықтарды шығару қызметі</t>
  </si>
  <si>
    <t xml:space="preserve">Услуги канализации для офисных помещений </t>
  </si>
  <si>
    <t>Удаление твёрдых и жидких продуктов жизнедеятельности человека, хозяйственно-бытовых и дождевых сточных вод с целью их очистки от загрязнений и дальнейшей эксплуатации или возвращения в водоём для офисных помещений</t>
  </si>
  <si>
    <t>Предоставления услуг по приему сточных вод</t>
  </si>
  <si>
    <t>52.21.19.30.11.00.00</t>
  </si>
  <si>
    <t>жүргізушісіз жүк автомобильдерін  жалдау жөніндегі қызметтер</t>
  </si>
  <si>
    <t>Услуги эксплуатации подъездных путей</t>
  </si>
  <si>
    <t>жүргізушісімен  автокранды  жалдау жөніндегі қызметтер</t>
  </si>
  <si>
    <t>49.41.20.10.00.00.00</t>
  </si>
  <si>
    <t>Услуги по аренде автокрана с водителем</t>
  </si>
  <si>
    <t>43.29.19.10.15.00.00</t>
  </si>
  <si>
    <t>71.20.11.10.00.00.00</t>
  </si>
  <si>
    <t>Услуги по проверке и анализу чистоты и состава воздуха</t>
  </si>
  <si>
    <t xml:space="preserve">жол көлік құралдарын (тексеру) техникалыө бақылау  жөніндегі қызметтер </t>
  </si>
  <si>
    <t>Услуги по анализу воздушной среды в помещении насосной станции, определение загозованности в насосном помещении склада ГСМ</t>
  </si>
  <si>
    <t>71.20.14.10.00.00.00</t>
  </si>
  <si>
    <t>Услуги по техническому контролю (осмотру) дорожных транспортных средств</t>
  </si>
  <si>
    <t>Прохождение тех. осмотра спецтехники</t>
  </si>
  <si>
    <t xml:space="preserve">кеміргіштерді, атшалмандарды, тышғандарды және басқаларды қоса алғанда  тағамдық уларды, қақпандарды, газ тәріздес уларды, үркіту үшін ультрасәулелі қондырғыларды қолданып жою </t>
  </si>
  <si>
    <t>81.29.13.10.00.00.00</t>
  </si>
  <si>
    <t xml:space="preserve">залалсыздандыру жөніндегі қызметтер </t>
  </si>
  <si>
    <t>Услуги по дератизации</t>
  </si>
  <si>
    <t xml:space="preserve"> ауру жұққан жәндіктерді арнайы химиялық құралдар  көмегімен, булы ыстық сумен әсер ету жолымен, биологиялық құралдар (микробтар) көмегімен  жою</t>
  </si>
  <si>
    <t>Уничтожение грызунов, включая крыс, мышей, полёвок и других с применением пищевых ядов (в виде приманок), капканов, газообразных ядов, ультразвуковых установок для отпугивания</t>
  </si>
  <si>
    <t>81.29.11.10.00.00.00</t>
  </si>
  <si>
    <t>Услуги по дезинсекции</t>
  </si>
  <si>
    <t>Уничтожение заражённых насекомых с помощью специальных химических средств, путем воздействия горячей воды с паром или с помощью биологических средств (микробов)</t>
  </si>
  <si>
    <t>67 У</t>
  </si>
  <si>
    <t>ЖЖМ коймаларында дәнекерлеу жұмыстарын жүргізу кезінде</t>
  </si>
  <si>
    <t>80.20.10.20.00.00.00</t>
  </si>
  <si>
    <t>өрт қауіпсіздігін қамтамасыз ету жөніндегі қызметтер</t>
  </si>
  <si>
    <t>Услуги по обеспечению пожарной безопасности</t>
  </si>
  <si>
    <t>Обеспечение пожарной безопасности</t>
  </si>
  <si>
    <t>Услуги по работе пожарной машины при проведении сварочных работ на складе ГСМ</t>
  </si>
  <si>
    <t>Повышение квалификации работников службы ГСМ в специализированных учебных учреждениях</t>
  </si>
  <si>
    <t>Обучение водителей службы ССТ по программе пожарно-технического минимума</t>
  </si>
  <si>
    <t xml:space="preserve">басқа да медициналық  зертхана қызметтері </t>
  </si>
  <si>
    <t>86.90.15.13.00.00.00</t>
  </si>
  <si>
    <t>Услуги прочих медицинских лабораторий</t>
  </si>
  <si>
    <t>86.90.19.14.00.00.00</t>
  </si>
  <si>
    <t>Услуги учреждений санитарно-эпидемиологической службы</t>
  </si>
  <si>
    <t>жабық орынжайлардағы физикалық факторларға (шуды, тербелісті, жабдықталуын, жұмыс аумағындағы  микроклиматты, метеорологиялық факторды өлшеу) жұмыс жағдайының ауа жағдайына өндірістік бақылау</t>
  </si>
  <si>
    <t>39.00.13.12.10.00.00</t>
  </si>
  <si>
    <t>жабық орынжайлардағы ауа мониторингі жөніндегі  қызметтер</t>
  </si>
  <si>
    <t>Услуги по мониторингу воздуха в закрытых помещениях</t>
  </si>
  <si>
    <t>Производственный контроль за состоянием воздуха рабочей зоны в закрытых помещениях на физические факторы (замеры на  шум, вибрацию,освещенность,микроклимат в рабочей зоне, метеорологические факторы)</t>
  </si>
  <si>
    <t>Услуги по проведению лабораторных замеров служебных помещений на микроклимат, освещения радиационной фон</t>
  </si>
  <si>
    <t>Жарамсыз бөлшектерді ауыстыру, жөндеу</t>
  </si>
  <si>
    <t>Ұйымдастыру техникасын ұстау жөніндегі қызмет</t>
  </si>
  <si>
    <t>өндірістік орынжайды жалдау жөніндегі қызметтер</t>
  </si>
  <si>
    <t>с перфорацией для документов, размер 235*305мм</t>
  </si>
  <si>
    <t>Цвет-прозрачный, форма А-4</t>
  </si>
  <si>
    <t>басқа да құжаттарды тіркеу үшін журнал</t>
  </si>
  <si>
    <t>17.23.13.10.00.00.00.90.1</t>
  </si>
  <si>
    <t>Есепке алу кітапшасы</t>
  </si>
  <si>
    <t xml:space="preserve">журнал регистрации </t>
  </si>
  <si>
    <t>журнал для регистрации прочих документов</t>
  </si>
  <si>
    <t>мягкий переплет, не менее 65 листов</t>
  </si>
  <si>
    <t>баулы мұрағат папкасы,  320x260x50мм</t>
  </si>
  <si>
    <t>жесткий переплет, не менее 65 листов</t>
  </si>
  <si>
    <t>17.23.13.60.00.00.00.40.1</t>
  </si>
  <si>
    <t>Баулы қағазды тезтікпе</t>
  </si>
  <si>
    <t>скоросшиватель</t>
  </si>
  <si>
    <t>А4 форматы үшін мұрағаттық папка, 320x230x40мм, формат А4</t>
  </si>
  <si>
    <t>Архивная папка на завязках,  320x260x50мм</t>
  </si>
  <si>
    <t xml:space="preserve">Формат A4 </t>
  </si>
  <si>
    <t>17.23.13.60.00.00.00.20.1</t>
  </si>
  <si>
    <t>Архивная папка для формата А4., 320x230x40мм, формат А4</t>
  </si>
  <si>
    <t/>
  </si>
  <si>
    <t>130 г\м2 ақ кенеп орамал</t>
  </si>
  <si>
    <t>13.92.13.00.00.15.00.20.1</t>
  </si>
  <si>
    <t>мақтадан жасалған асхана  орамалы</t>
  </si>
  <si>
    <t>Белье столовое из хлопка</t>
  </si>
  <si>
    <t>Полотенце вафельное из полотна отбеленного 130 г\м2</t>
  </si>
  <si>
    <t>796</t>
  </si>
  <si>
    <t>20.59.59.00.14.00.02.09.1</t>
  </si>
  <si>
    <t>Мемлекеттік  стандартты үлгі</t>
  </si>
  <si>
    <t>Государственный стандартный образец</t>
  </si>
  <si>
    <t>вязкости жидкостей</t>
  </si>
  <si>
    <t>определение кинематической вязкости противообледенительных жидкостей</t>
  </si>
  <si>
    <t>872</t>
  </si>
  <si>
    <t>20.59.59.00.14.00.03.09.1</t>
  </si>
  <si>
    <t>температуры вспышки углеводородов и масел в закрытом тигле, 29-35 °С</t>
  </si>
  <si>
    <t>20.59.59.00.14.00.03.15.1</t>
  </si>
  <si>
    <t>температура вспышки углеводородов и масел в открытом тигле, 78-88 °С</t>
  </si>
  <si>
    <t>20.59.59.00.14.00.03.18.1</t>
  </si>
  <si>
    <t>фракционного состава нефти и нефтепродуктов, 37,5-193,5 °С</t>
  </si>
  <si>
    <t>20.59.59.00.14.00.03.31.1</t>
  </si>
  <si>
    <t>Температуры начала кристаллизации, -53,6С</t>
  </si>
  <si>
    <t>Температуры начала кристаллизации топлива</t>
  </si>
  <si>
    <t>20.59.59.00.14.00.02.71.1</t>
  </si>
  <si>
    <t>плотности жидкостей, диапазон 808,0-812,0</t>
  </si>
  <si>
    <t>определение плотности нефтепродуктов (770 - 830)</t>
  </si>
  <si>
    <t>13.92.29.00.00.00.60.80.1</t>
  </si>
  <si>
    <t>Тыс</t>
  </si>
  <si>
    <t>Чехол</t>
  </si>
  <si>
    <t>Чехлы из текстильных материалов для одежды, автомобилей, чемоданов, теннисных ракеток и т.п.</t>
  </si>
  <si>
    <t>27.20.21.00.00.00.02.45.2</t>
  </si>
  <si>
    <t>ГОСТ 959-2002 марка 6СТ -190А стартерный,  напряжением 12 В, емкостью 190 А*час,  с общей крышкой.</t>
  </si>
  <si>
    <t>Поставка в течение 60 календарных дней с даты заключения договора</t>
  </si>
  <si>
    <t>14.12.30.00.00.10.10.14.1</t>
  </si>
  <si>
    <t>Противообледенительная жидкость жидкость тип 4 , изумрудно-зеленого цвета от прозрачного до слегка мутного, используется как антиобледенительная жидкость для ВС, т.е. предотвращает обледенение самолета во время вылета</t>
  </si>
  <si>
    <t xml:space="preserve">Противообледенительная жидкость тип 1 красно-оранжевого цвета от прозрачного до мутного, имеющая запах типичный для гликоля, полностью растворима в воде. Легка в пременении с уже существующим оборудованием </t>
  </si>
  <si>
    <t>Бумага индикаторная</t>
  </si>
  <si>
    <t>"Соmet" для чистки, дезодорации и удаления устойчивых загрязнений: мочевого камня, отложений солей жесткости, ржавчины с унитазов, фаянсовых раковин.</t>
  </si>
  <si>
    <t>20.59.59.00.02.05.00.60.1</t>
  </si>
  <si>
    <t>Известь хлорная</t>
  </si>
  <si>
    <t>марки Б, 3-й сорт, 27%, ГОСТ 1692-85</t>
  </si>
  <si>
    <t>32.91.12.00.00.00.14.13.1</t>
  </si>
  <si>
    <t>набор</t>
  </si>
  <si>
    <t xml:space="preserve">Сетевой фильтр, APC, E-20G, 5 розеток, 5 м. </t>
  </si>
  <si>
    <t>32.99.80.00.00.00.00.10.1</t>
  </si>
  <si>
    <t>Скотч</t>
  </si>
  <si>
    <t>широкий, свыше 3 см</t>
  </si>
  <si>
    <t>Длиной не менее 180м., шириной 5см</t>
  </si>
  <si>
    <t>13.99.19.00.00.00.30.18.1</t>
  </si>
  <si>
    <t>шпагат</t>
  </si>
  <si>
    <t>Крученые  изделия из полипропиленовых волокон. Однониточный. ГОСТ 17308-88</t>
  </si>
  <si>
    <t>однониточный (крученые изделия из полипропиленового волокна однониточный</t>
  </si>
  <si>
    <t>бобина</t>
  </si>
  <si>
    <t>13.99.19.00.00.00.30.16.1</t>
  </si>
  <si>
    <t>Веревка</t>
  </si>
  <si>
    <t>Крученые  изделия многоразового использования из капроновых волокон. ГОСТ 1868-88</t>
  </si>
  <si>
    <t>19.20.23.00.00.00.21.10.1</t>
  </si>
  <si>
    <t>Нефрас</t>
  </si>
  <si>
    <t>С-50/170, массовая доля серы не более 0,02%, йодное число не более 1,3 г йода на 100 г нефраса</t>
  </si>
  <si>
    <t>"Нефрас" С-50/170 массовая доля серы не более 0,02% на 100 г нефраса</t>
  </si>
  <si>
    <t>112</t>
  </si>
  <si>
    <t>Литр (куб. дм.)</t>
  </si>
  <si>
    <t>22.19.35.00.35.20.10.08.1</t>
  </si>
  <si>
    <t>Рукав резиновый напорно-всасывающий с текстильным каркасом неармированный</t>
  </si>
  <si>
    <t>Рукав напорно-всасывающий Б-2-65 ГОСТ 5398-76.  Внутренний диаметр рукова 65(предельное отклонение ±1,5).</t>
  </si>
  <si>
    <t>22.19.35.00.35.20.10.06.1</t>
  </si>
  <si>
    <t>Вентиль</t>
  </si>
  <si>
    <t>вентиль Ду-15 мм</t>
  </si>
  <si>
    <t>вентиль Ду-20 мм</t>
  </si>
  <si>
    <t>26.40.42.00.00.00.23.10.1</t>
  </si>
  <si>
    <t>13.99.19.00.00.00.20.16.1</t>
  </si>
  <si>
    <t>Лента липкая изоляционная</t>
  </si>
  <si>
    <t>Көлемі:185/75R16.  Жеңіл  автомобильдер үшін жаңа пневматикалық  резеңке дөңгелек. Дөңгелек құрылымы: радиалдық. Толымдылығы: камерсіз дөңгелек. Айналасының и қалыпты диаметрі: 16.  барлық маусымдық  тікенсіз дөңгелек.</t>
  </si>
  <si>
    <t>Размер:185/75R16.  Шина резиновая пневматическая новая  для легковых автомобилей. Конструкция шины: радиальная. Комплектность: бескамерная шина. Номинальный диаметр обода: 16. Всесезонная нешипованная шина.</t>
  </si>
  <si>
    <t>22.11.13.00.00.11.20.10.1</t>
  </si>
  <si>
    <t xml:space="preserve">дөңгелек </t>
  </si>
  <si>
    <t>Көлемі:10.00R20.  Жүк  автомобильдері мен автобустар  үшін жаңа пневматикалық  резеңке дөңгелек. Дөңгелек құрылымы: радиалдық. Толымдылығы: камерлі дөңгелек.Жылдамдық категория индексі І (ең жоғарғы  Жылдамдық 100 км/ч). Қабаттылық қалыбы 14.  ГОСТ 5513-97.</t>
  </si>
  <si>
    <t>22.11.13.00.00.11.20.15.1</t>
  </si>
  <si>
    <t>Көлемі:12.00R20 (320х508R.  Жүк  автомобильдері немесе автобустар  үшін жаңа пневматикалық  резеңке дөңгелек. Дөңгелек құрылымы: радиалдық. Толымдылығы: камерлі  дөңгелек. Жылдамдық категория  индексі  I (ең жоғарғы  жылдамдық 100 км/ч). қабаттылық қалыбы 14.  ГОСТ 5513-97.</t>
  </si>
  <si>
    <t>Размер:12.00R20 (320x508). Шина резиновая пневматическая новая для автобусов или автомобилей грузовых. Конструкция шины: радиальная.  Комплектность: камерная шина.  Индекс категории скорости  I (максимальная скорость 100 км/ч). Норма слойности 14.  ГОСТ 5513-97.</t>
  </si>
  <si>
    <t>пара</t>
  </si>
  <si>
    <t>Перчатки технические</t>
  </si>
  <si>
    <t>018</t>
  </si>
  <si>
    <t>метр погонный</t>
  </si>
  <si>
    <t>Мешок полиэтиленовый</t>
  </si>
  <si>
    <t>пакет мусорный по 50шт.</t>
  </si>
  <si>
    <t>5111</t>
  </si>
  <si>
    <t>рулон</t>
  </si>
  <si>
    <t>055</t>
  </si>
  <si>
    <t>сым</t>
  </si>
  <si>
    <t xml:space="preserve">Проволока </t>
  </si>
  <si>
    <t>болат, салқынтартқыш, көміртегі болаттан, қалыпты  диаметрі - 0,50 мм.</t>
  </si>
  <si>
    <t>Стальная, холоднотянутая, из углеродистой стали, номинальный диаметр - 0,50 мм.</t>
  </si>
  <si>
    <t>Проволока для пломбирования</t>
  </si>
  <si>
    <t>25.73.10.00.00.15.11.10.1</t>
  </si>
  <si>
    <t>разбивания комьев уже разрыхлённой почвы, очистки последней от выкопанных корней сорных трав, лёгкого разрыхления последней между рядами растений</t>
  </si>
  <si>
    <t>25.73.30.00.00.29.13.10.1</t>
  </si>
  <si>
    <t>Рулетка</t>
  </si>
  <si>
    <t>инструмент для измерения длины. Представляет собой металлическую или пластмассовую ленту с нанесёнными делениями, которая намотана на катушку, заключённую в корпус, снабжённый механизмом для сматывания ленты</t>
  </si>
  <si>
    <t>27.20.11.00.00.00.06.30.1</t>
  </si>
  <si>
    <t>Аккумулятор</t>
  </si>
  <si>
    <t>27.20.21.00.00.00.02.40.3</t>
  </si>
  <si>
    <t>ГОСТ 959-2002 марка 6СТ-132АЗ; қышқылды, стартерлік, 12 В кернеумен, сыйымдылығы 132 А*сағ, жалпы  қақпақпен З –  электролит құйылған  және толықтай зарядталған.</t>
  </si>
  <si>
    <t>ГОСТ 959-2002 марка 6СТ-132АЗ; кислотный, стартерный, напряжением 12 В, емкостью 132 А*час, с общей крышкой З – залитая электролитом и полностью заряженная.</t>
  </si>
  <si>
    <t>27.20.21.00.00.00.02.15.3</t>
  </si>
  <si>
    <t>ГОСТ 959-2002 марка 6СТ-60 АЗ; қышқылды, стартерлік,12 В кернеуімен, сыйымдылығы 60 А*сағ., жалпы қақпақпен З – электролит құйылған  және толықтай зарядталған.</t>
  </si>
  <si>
    <t>ГОСТ 959-2002 марка 6СТ-60 АЗ; кислотный, стартерный, напряжением 12 В, емкостью 60 А*час, с общей крышкой З – залитая электролитом и полностью заряженная.</t>
  </si>
  <si>
    <t>27.20.21.00.00.00.02.20.1</t>
  </si>
  <si>
    <t>ГОСТ 959-2002 марка 6СТ-75; қышқылды, стартерлік,12 В кернеуімен, сыйымдылығы 75 А* сағат</t>
  </si>
  <si>
    <t>ГОСТ 959-2002 марка 6СТ-75; кислотный, стартерный, напряжением 12 В, емкостью 75 А*час</t>
  </si>
  <si>
    <t>27.20.21.00.00.00.02.25.3</t>
  </si>
  <si>
    <t>ГОСТ 959-2002 марка 6СТ-90 АЗ; қышқылды, стартерлік, 12 В кернеумен, сыйымдылығы 90 А*сағ, жалпы қақпақпен   З – электролит құйылған  және толықтай зарядталған.</t>
  </si>
  <si>
    <t>ГОСТ 959-2002 марка 6СТ-90 АЗ; кислотный, стартерный, напряжением 12 В, емкостью 90 А*час, с общей крышкой З – залитая электролитом и полностью заряженная.</t>
  </si>
  <si>
    <t>для дизельного двигателя</t>
  </si>
  <si>
    <t>28.13.11.00.00.00.12.13.1</t>
  </si>
  <si>
    <t>азаматтық авиация үшін  сусындарды және суларды  тазарту немесе  сүзу үшін жабдықтан басқа  сұйықтықты тазалау  немесе  сүзу (сұйықтық басқа  сүзгілер) үшін жабдық</t>
  </si>
  <si>
    <t>28.29.12.00.00.00.17.10.1</t>
  </si>
  <si>
    <t>сүзу үшін жабдық</t>
  </si>
  <si>
    <t>оборудование для фильтрования</t>
  </si>
  <si>
    <t>оборудование для фильтрования или очистки жидкостей (фильтры жидкостные прочие), кроме оборудования для фильтрования или очистки воды и напитков, для гражданской авиации</t>
  </si>
  <si>
    <t>Фильтроэлементы 115 ФЭ 8Д2966115, тонкостью фильтрации до 2,5 мкм</t>
  </si>
  <si>
    <t>для грузовых автомобилей</t>
  </si>
  <si>
    <t>Картридж</t>
  </si>
  <si>
    <t xml:space="preserve">Тонерлік. Қара.
</t>
  </si>
  <si>
    <t>26.20.16.11.13.11.11.10.1</t>
  </si>
  <si>
    <t>Тонерный. Черный.</t>
  </si>
  <si>
    <t xml:space="preserve">Тонерный. Черный.
</t>
  </si>
  <si>
    <t>Картридж Canon FX-10</t>
  </si>
  <si>
    <t>26.20.16.11.11.11.11.10.1</t>
  </si>
  <si>
    <t>картридж  HP Q5949a</t>
  </si>
  <si>
    <t>картридж НР  Q 2612 А</t>
  </si>
  <si>
    <t xml:space="preserve">26.20.16.11.13.11.11.10.1
</t>
  </si>
  <si>
    <t>Картридж СЕ285А</t>
  </si>
  <si>
    <t>29.32.30.00.05.01.04.03.1</t>
  </si>
  <si>
    <t>артқы кардан білігі</t>
  </si>
  <si>
    <t>Задний карданный вал</t>
  </si>
  <si>
    <t>в сборе с шарниром, фланцами, промежуточной опорой, для грузовых автомобилей</t>
  </si>
  <si>
    <t>Вал карданный основной для автомашины Камаз-53229</t>
  </si>
  <si>
    <t>29.32.30.00.04.03.02.01.1</t>
  </si>
  <si>
    <t xml:space="preserve">алғашқы білік (жетекші) </t>
  </si>
  <si>
    <t>Вал первичный (ведущий)</t>
  </si>
  <si>
    <t>коробка передач - четырехступенчатая, двухвальная</t>
  </si>
  <si>
    <t>Вал первичный для автомашины Камаз-53229</t>
  </si>
  <si>
    <t>29.32.30.00.05.01.03.03.1</t>
  </si>
  <si>
    <t>Промежуточный карданный вал</t>
  </si>
  <si>
    <t xml:space="preserve">дизельдік қозғалтқыш үшін  </t>
  </si>
  <si>
    <t>Вал промежуточный для автомашины Камаз КПП 53229 1701048</t>
  </si>
  <si>
    <t>29.10.19.00.00.10.19.11.2</t>
  </si>
  <si>
    <t xml:space="preserve">Коренной вкладыш </t>
  </si>
  <si>
    <t xml:space="preserve">для дизельного двигателя </t>
  </si>
  <si>
    <t xml:space="preserve">Вкладыш коренной для автомашины КРАЗ и КАМАЗ, 740-1000102  Р1, Р2, Р3 </t>
  </si>
  <si>
    <t>839</t>
  </si>
  <si>
    <t>29.10.19.00.00.10.18.11.2</t>
  </si>
  <si>
    <t>Шатунный вкладыш</t>
  </si>
  <si>
    <t>Вкладыш шатунный для автомашины КРАЗ и КАМАЗ</t>
  </si>
  <si>
    <t>шестерндер</t>
  </si>
  <si>
    <t>для легковых автомобилей</t>
  </si>
  <si>
    <t>29.32.30.00.15.00.06.07.1</t>
  </si>
  <si>
    <t>төлке</t>
  </si>
  <si>
    <t>Втулка</t>
  </si>
  <si>
    <t>шестерни</t>
  </si>
  <si>
    <t xml:space="preserve">Втулка подш.шестерни 1п вторич.вала  для двигателя ЯМЗ </t>
  </si>
  <si>
    <t xml:space="preserve">Втулка расп. шестерни для двигателя ЯМЗ </t>
  </si>
  <si>
    <t>29.32.30.00.15.00.06.15.1</t>
  </si>
  <si>
    <t xml:space="preserve">Втулка шатуна для двигателя ЯМЗ </t>
  </si>
  <si>
    <t>Втулка шестерни для автомашины КРАЗ</t>
  </si>
  <si>
    <t>29.31.22.00.00.00.30.06.1</t>
  </si>
  <si>
    <t>Генератор</t>
  </si>
  <si>
    <t>номинальное напряжение не более 14 В, постоянного тока, с независимым возбуждением</t>
  </si>
  <si>
    <t>Генератор для зарядки аккумулятора</t>
  </si>
  <si>
    <t>Генератор для зарядки аккумулятора Камаз 53229,1601-3701</t>
  </si>
  <si>
    <t>29.10.19.00.00.20.22.10.2</t>
  </si>
  <si>
    <t>Гильзалық-поршендік топ</t>
  </si>
  <si>
    <t>Гильзо-поршневая группа</t>
  </si>
  <si>
    <t xml:space="preserve">дизельдік қозғалтқыш үшін </t>
  </si>
  <si>
    <t xml:space="preserve">для поршневых двигателей с искровым зажиганием (карбюраторные) </t>
  </si>
  <si>
    <t>Гильза, поршень для автомашины Газель</t>
  </si>
  <si>
    <t>29.10.19.00.00.20.22.11.2</t>
  </si>
  <si>
    <t>Гильза, поршень для автомашины МАЗ</t>
  </si>
  <si>
    <t>29.32.30.00.13.00.01.02.1</t>
  </si>
  <si>
    <t>Глушитель основной</t>
  </si>
  <si>
    <t>Глушитель для автомашины ГАЗ, ПАЗ</t>
  </si>
  <si>
    <t>29.10.19.00.00.20.12.10.1</t>
  </si>
  <si>
    <t>Головка блока цилиндров</t>
  </si>
  <si>
    <t>431900-1601130</t>
  </si>
  <si>
    <t>Головка блока для автомашины Газель</t>
  </si>
  <si>
    <t>Диск сцепления ведом. для автомашины ЗИЛ</t>
  </si>
  <si>
    <t>Диск сцепления ведом. для автомашины КРАЗ</t>
  </si>
  <si>
    <t>Диск сцепления ведущий для автомашины КАМАЗ</t>
  </si>
  <si>
    <t>Диск сцепления ведущий для автомашины КРАЗ</t>
  </si>
  <si>
    <t>29.32.30.00.14.00.02.02.1</t>
  </si>
  <si>
    <t>Карбюратор</t>
  </si>
  <si>
    <t>с нисходяшим потоком или падающим</t>
  </si>
  <si>
    <t>Карбюратор для автомашины  ГАЗ-53, ПАЗ</t>
  </si>
  <si>
    <t>29.32.30.00.14.00.01.02.1</t>
  </si>
  <si>
    <t>Карбюратор для автомашины Газель</t>
  </si>
  <si>
    <t>29.10.19.00.00.10.15.10.2</t>
  </si>
  <si>
    <t>Поршневое кольцо</t>
  </si>
  <si>
    <t>Кольцо поршня для автомашины ГАЗ-53, ПАЗ, Ст. ВК-53-1000100-10</t>
  </si>
  <si>
    <t>29.32.30.00.05.03.14.02.1</t>
  </si>
  <si>
    <t>Крестовина карданного вала</t>
  </si>
  <si>
    <t>дизельдік қозғалтқыш үшін, екі секциялы</t>
  </si>
  <si>
    <t>Крестовина для автомашины КАМАЗ и КРАЗ, 53205-2205025-10</t>
  </si>
  <si>
    <t>Масляный насос в сборе</t>
  </si>
  <si>
    <t>для дизельного двигателя, двухсекционный</t>
  </si>
  <si>
    <t>Маслонасос для автомашины Камаз 53229, 110 10 14</t>
  </si>
  <si>
    <t>29.32.30.00.15.00.02.02.1</t>
  </si>
  <si>
    <t>Балансир</t>
  </si>
  <si>
    <t>жүк   автомобильдері үшін</t>
  </si>
  <si>
    <t>Ось для балансировки заднего и переднего моста,  Краз-6443</t>
  </si>
  <si>
    <t>29.32.30.00.03.01.03.02.1</t>
  </si>
  <si>
    <t>Подшипник выключения сцепления (выжимной подшипник)</t>
  </si>
  <si>
    <t>Подшипник выжимной для автомашины  КРАЗ, 986714</t>
  </si>
  <si>
    <t xml:space="preserve">Подшипник выжимной  автомашины МАЗ236-1601-1800 Б2 </t>
  </si>
  <si>
    <t>29.10.19.00.00.20.28.11.1</t>
  </si>
  <si>
    <t>цилиндр блогы басының прокладкасы</t>
  </si>
  <si>
    <t>Прокладка головки блока цилиндров</t>
  </si>
  <si>
    <t>Прокладка головки блока для двигателя ЯМЗ, 238-1003210</t>
  </si>
  <si>
    <t>29.32.30.00.01.01.05.01.1</t>
  </si>
  <si>
    <t>салқындату жүйесінің радиаторы</t>
  </si>
  <si>
    <t>Радиатор системы охлаждения</t>
  </si>
  <si>
    <t>Радиатор водяной для автомашины Газель</t>
  </si>
  <si>
    <t>29.32.30.00.01.01.05.02.1</t>
  </si>
  <si>
    <t>Радиатор водяной для автомашины КАМАЗ</t>
  </si>
  <si>
    <t>Радиатор водяной для автомашины Краз258-1301010-01</t>
  </si>
  <si>
    <t>Радиатор водяной для автомашины Маз</t>
  </si>
  <si>
    <t>29.31.22.00.00.00.43.10.1</t>
  </si>
  <si>
    <t>тартқыш реле</t>
  </si>
  <si>
    <t xml:space="preserve">Втягивающее реле </t>
  </si>
  <si>
    <t>жеңіл автомобиль  үшін өткізгіш шестернін  электр механикалық орналастыру стартері үшін</t>
  </si>
  <si>
    <t>для статера с электромеханическим перемещением шестерни привода, для грузовых автомобилей</t>
  </si>
  <si>
    <t xml:space="preserve">Реле втягивающее стартера для автомашины КРАЗ, Ст-142-37088 </t>
  </si>
  <si>
    <t>ноябрь</t>
  </si>
  <si>
    <t>29.31.22.00.00.00.10.10.1</t>
  </si>
  <si>
    <t>Стартер</t>
  </si>
  <si>
    <t>Стартер для автомашины Газель, Уаз</t>
  </si>
  <si>
    <t>29.31.22.00.00.00.10.12.1</t>
  </si>
  <si>
    <t>Стартер для автомашины Зил</t>
  </si>
  <si>
    <t>Стартер для автомашины Камаз</t>
  </si>
  <si>
    <t xml:space="preserve">Стартер для автомашины КРАЗ, СТ142Т </t>
  </si>
  <si>
    <t>29.32.30.00.11.00.03.01.1</t>
  </si>
  <si>
    <t xml:space="preserve"> жоғарғы қысым отын сорғысы (ЖҚОС)</t>
  </si>
  <si>
    <t>Топливный насос высокого давления (ТНВД)</t>
  </si>
  <si>
    <t>Рядные</t>
  </si>
  <si>
    <t>Топливная аппаратура для автомашины Маз ,60.1111005-30</t>
  </si>
  <si>
    <t>28.11.42.00.00.00.10.11.1</t>
  </si>
  <si>
    <t>наддувочный агрегат</t>
  </si>
  <si>
    <t>Трубонаддув для автомашин МАЗ, Амкадор, 65055-132 32 04</t>
  </si>
  <si>
    <t>Седельно сцепное устройство для ТЗ. Краз-258 Б1</t>
  </si>
  <si>
    <t>Защитные очки</t>
  </si>
  <si>
    <t>Кисть малярная</t>
  </si>
  <si>
    <t>22.19.72.00.00.10.10.10.1</t>
  </si>
  <si>
    <t>Для защиты от тока напряжением до 1000В.</t>
  </si>
  <si>
    <t>32.99.11.00.00.00.14.14.1</t>
  </si>
  <si>
    <t>рН-метрии (рН-стандарт)</t>
  </si>
  <si>
    <t>20.59.59.00.14.00.03.54.1</t>
  </si>
  <si>
    <t>Стандарт</t>
  </si>
  <si>
    <t>Стандарт титры для буферных растворов</t>
  </si>
  <si>
    <t>сүзгі үшін жабдық</t>
  </si>
  <si>
    <t>Фильтроэлементы  ФЭ 170-5-1-В, тонкостью фильтрации не более 5мкм</t>
  </si>
  <si>
    <t>Фильтроэлементы ЭС-900-1-М, содержание свободной воды на выходе % масс, не более 0,0015</t>
  </si>
  <si>
    <t>Тряпка для мытья полов</t>
  </si>
  <si>
    <t>20.51.13.00.00.10.10.10.1</t>
  </si>
  <si>
    <t>Фейрверк</t>
  </si>
  <si>
    <t>создают впечатляющие эффекты с помощью акустических, световых или дымовых эффектов при сгорании</t>
  </si>
  <si>
    <t>Набор сигнала охотника, для подачи огневых сигналов бедствия №3, 15 штук в пачке</t>
  </si>
  <si>
    <t>29.10.19.00.00.10.15.11.2</t>
  </si>
  <si>
    <t xml:space="preserve">для дизельного двигателя, ГОСТ 621-87, маслосъемное </t>
  </si>
  <si>
    <t>Кольцо поршня для двигателя МАЗ, Ст. 236-1004002, 2 комплекта</t>
  </si>
  <si>
    <t>17.23.12.10.00.00.00.50.1</t>
  </si>
  <si>
    <t>Конверттер</t>
  </si>
  <si>
    <t>Конверты</t>
  </si>
  <si>
    <t>формат C4 (229 х 324 мм)</t>
  </si>
  <si>
    <t>без окон</t>
  </si>
  <si>
    <t>17.23.12.10.00.00.00.40.1</t>
  </si>
  <si>
    <t>құжаттар үшін перфорациямен, көлемі 235*305мм</t>
  </si>
  <si>
    <t>формат C5 (162 х 229 мм)</t>
  </si>
  <si>
    <t>22.29.25.00.00.00.27.10.2</t>
  </si>
  <si>
    <t>Файл - қосымша парақ</t>
  </si>
  <si>
    <t>Файл - вкладыш</t>
  </si>
  <si>
    <t>№ п/п</t>
  </si>
  <si>
    <t>Ұйым атауы</t>
  </si>
  <si>
    <t>Наименование организации</t>
  </si>
  <si>
    <t>Код ТРУ (по КПВЭД/ ЕНС ТРУ)</t>
  </si>
  <si>
    <t>Cатып алынатын тауарлардың, жұмыстар мен қызметтердің  атауы</t>
  </si>
  <si>
    <t>Наименование закупаемых товаров, работ и услуг</t>
  </si>
  <si>
    <t xml:space="preserve">Тауарлардың, жұмыстар мен қызметтердің  қысқаша мінездемесі (сипаттамасы) сілтемелермен (ҚР СТ,ГОСТ, ТУ және т.б.) </t>
  </si>
  <si>
    <t>Краткая характеристика (описание) товаров, работ и услуг с указанием (СТ РК, ГОСТ, ТУ и т.д.)</t>
  </si>
  <si>
    <t>Дополнительная характеристика</t>
  </si>
  <si>
    <t>Способ закупок</t>
  </si>
  <si>
    <t>Прогноз местного содержания, %</t>
  </si>
  <si>
    <t>Код КАТО места осуществления закупок</t>
  </si>
  <si>
    <t xml:space="preserve">Место (адрес)  осуществления закупок </t>
  </si>
  <si>
    <t>Срок осуществления закупок (предполагаемая дата/месяц проведения)</t>
  </si>
  <si>
    <t>Регион, место поставки товара, выполнения работ, оказания услуг</t>
  </si>
  <si>
    <t>Условия поставки по ИНКОТЕРМС 2010</t>
  </si>
  <si>
    <t>Сроки и график поставки товаров, выполнения работ, оказания услуг</t>
  </si>
  <si>
    <t>Условия оплаты (размер авансового платежа), %</t>
  </si>
  <si>
    <t>Код единицы измерения по МКЕИ</t>
  </si>
  <si>
    <t>Ед. измерен.</t>
  </si>
  <si>
    <t>Кол-во, объем</t>
  </si>
  <si>
    <t>Маркетинговая цена за единицу, тенге без НДС</t>
  </si>
  <si>
    <t>Сумма,  планируемая для закупок ТРУ без НДС,  тенге</t>
  </si>
  <si>
    <t>Сумма,  планируемая для закупки ТРУ с НДС,  тенге</t>
  </si>
  <si>
    <t>Приоритет закупки</t>
  </si>
  <si>
    <t>Год закупки</t>
  </si>
  <si>
    <t>Примечание</t>
  </si>
  <si>
    <t>9</t>
  </si>
  <si>
    <t>2 Т</t>
  </si>
  <si>
    <t>1 Т</t>
  </si>
  <si>
    <t>"Атырау халықаралық әуежайы" АҚ</t>
  </si>
  <si>
    <t>АО "Международный аэропорт Атырау"</t>
  </si>
  <si>
    <t>06.20.10.00.00.00.20.20.1</t>
  </si>
  <si>
    <t>Газ природный (естественный) в газообразном состоянии</t>
  </si>
  <si>
    <t>ОИ</t>
  </si>
  <si>
    <t xml:space="preserve">г. Атырау, аэропорт </t>
  </si>
  <si>
    <t>январь</t>
  </si>
  <si>
    <t>DDP</t>
  </si>
  <si>
    <t>100% предоплата</t>
  </si>
  <si>
    <t>113</t>
  </si>
  <si>
    <t>метр кубический</t>
  </si>
  <si>
    <t>ОТП</t>
  </si>
  <si>
    <t>3 Т</t>
  </si>
  <si>
    <t>ЦП</t>
  </si>
  <si>
    <t>июль</t>
  </si>
  <si>
    <t>штука</t>
  </si>
  <si>
    <t>май</t>
  </si>
  <si>
    <t xml:space="preserve"> Поставка в течение 60 календарных дней с даты подписания договора</t>
  </si>
  <si>
    <t>Оплата за фактически поставленный Поставщиком объем Товара</t>
  </si>
  <si>
    <t>комплект</t>
  </si>
  <si>
    <t>4 Т</t>
  </si>
  <si>
    <t>июнь</t>
  </si>
  <si>
    <t>Поставка в течение 30 календарных дней с даты заключения договора</t>
  </si>
  <si>
    <t>февраль</t>
  </si>
  <si>
    <t>Килограмм</t>
  </si>
  <si>
    <t xml:space="preserve"> Поставка в течение 30 календарных дней с даты подписания договора</t>
  </si>
  <si>
    <t>8 Т</t>
  </si>
  <si>
    <t>шелек</t>
  </si>
  <si>
    <t>Ведро</t>
  </si>
  <si>
    <t>9 Т</t>
  </si>
  <si>
    <t>19.20.23.00.00.00.42.10.1</t>
  </si>
  <si>
    <t>Гептан</t>
  </si>
  <si>
    <t xml:space="preserve">қалыпты эталондық, нығыздығы  20°С  863 кг/м3 артық емес, 0,003% күкірттің массалық жалпы үлесі </t>
  </si>
  <si>
    <t>нормальный эталонный, плотность при 20°С не более 863 кг/м3, массовая доля общей серы не более 0,003%</t>
  </si>
  <si>
    <t>литр (куб.дм.)</t>
  </si>
  <si>
    <t>10 Т</t>
  </si>
  <si>
    <t>25.72.11.00.00.12.14.10.1</t>
  </si>
  <si>
    <t>құлып</t>
  </si>
  <si>
    <t>Замок</t>
  </si>
  <si>
    <t xml:space="preserve">ойып салатын құлып </t>
  </si>
  <si>
    <t>Замки врезные</t>
  </si>
  <si>
    <t>отын сапасының индикаторы</t>
  </si>
  <si>
    <t xml:space="preserve">Индикатор качества топлива </t>
  </si>
  <si>
    <t>упаковка</t>
  </si>
  <si>
    <t>12 Т</t>
  </si>
  <si>
    <t>13 Т</t>
  </si>
  <si>
    <t>20.13.31.00.20.00.10.10.2</t>
  </si>
  <si>
    <t>Кальций хлориді  (хлорлы  кальций)</t>
  </si>
  <si>
    <t>Хлорид кальция (хлористый кальций)</t>
  </si>
  <si>
    <t>кальциленген, жоғарғы сорт, 96,5%, ГОСТ 450-77</t>
  </si>
  <si>
    <t>кальцинированный, высшый сорт, 96,5%, ГОСТ 450-77</t>
  </si>
  <si>
    <t>в гранулах</t>
  </si>
  <si>
    <t>16 Т</t>
  </si>
  <si>
    <t>17 Т</t>
  </si>
  <si>
    <t>25.73.10.00.00.10.11.14.1</t>
  </si>
  <si>
    <t>күрек</t>
  </si>
  <si>
    <t>Лопата</t>
  </si>
  <si>
    <t>сапты собық күрек</t>
  </si>
  <si>
    <t>Лопата совковая с черенком</t>
  </si>
  <si>
    <t>25.73.10.00.00.10.10.12.1</t>
  </si>
  <si>
    <t>Лопаты копальные остроконечные (штыковые)</t>
  </si>
  <si>
    <t>Лопата штыковые с деревянным черенком 1.3 метр</t>
  </si>
  <si>
    <t>778</t>
  </si>
  <si>
    <t>Упаковка</t>
  </si>
  <si>
    <t>Ареометр</t>
  </si>
  <si>
    <t>26.51.51.16.12.11.11.13.1</t>
  </si>
  <si>
    <t>Замок навесной</t>
  </si>
  <si>
    <t>март</t>
  </si>
  <si>
    <t>25 Т</t>
  </si>
  <si>
    <t>20.59.59.00.15.00.00.61.1</t>
  </si>
  <si>
    <t>Оттан қорғайтын құрам</t>
  </si>
  <si>
    <t>Огнезащитный состав</t>
  </si>
  <si>
    <t>ағаш бұйымға, табиғи және синтетикалық талшық маталарға, кілемдерге, ковроланға, портьерге, жапқышқа, брезентке, қағазға сіңірту үшін</t>
  </si>
  <si>
    <t>для пропитки древесины, тканей из натуральных и синтетических волокон, ковров, ковролана, портьер, занавесей, брезента, бумаги</t>
  </si>
  <si>
    <t>Огнебиозащитный состав КСД, для обработки дерево</t>
  </si>
  <si>
    <t>166</t>
  </si>
  <si>
    <t>28.29.22.00.00.00.11.16.1</t>
  </si>
  <si>
    <t>көшірмелі өрт сөндіргіш</t>
  </si>
  <si>
    <t>огнетушитель переносной</t>
  </si>
  <si>
    <t>огнетушитель переносной порошковый</t>
  </si>
  <si>
    <t>Огнетушитель ОП -4</t>
  </si>
  <si>
    <t>28 Т</t>
  </si>
  <si>
    <t>29 Т</t>
  </si>
  <si>
    <t>25.73.30.00.00.14.20.13.1</t>
  </si>
  <si>
    <t>Паяльник</t>
  </si>
  <si>
    <t>Электропаяльник</t>
  </si>
  <si>
    <t>220В 60 Вт</t>
  </si>
  <si>
    <t>25.72.13.00.00.30.17.10.1</t>
  </si>
  <si>
    <t>Бақылау пломбасы</t>
  </si>
  <si>
    <t>Контрольная пломба</t>
  </si>
  <si>
    <t>қорғасын пломба</t>
  </si>
  <si>
    <t>Пломба свинцовая</t>
  </si>
  <si>
    <t>23.19.23.12.01.12.10.09.1</t>
  </si>
  <si>
    <t>Стақан</t>
  </si>
  <si>
    <t>Стакан</t>
  </si>
  <si>
    <t>Стақанша Н-1-600 ТС ГОСТ 25336-82. қалыпты сыйымдылығы 600 см3  төзімді шыныдан жасалған аласа стақан .</t>
  </si>
  <si>
    <t>Стакан Н-1-600 ТС ГОСТ 25336-82. Низкий стакан с носиком из термически стойкого стекла номинальной вместимостью 600 см3.</t>
  </si>
  <si>
    <t>38 Т</t>
  </si>
  <si>
    <t>август</t>
  </si>
  <si>
    <t>октябрь</t>
  </si>
  <si>
    <t>19.20.25.00.00.00.00.10.2</t>
  </si>
  <si>
    <t>Реактивті отын</t>
  </si>
  <si>
    <t>Топливо  реактивное</t>
  </si>
  <si>
    <t>ТС-1, нығыздығы 20 °С  780(775) кг/м3 кем емес, төменгі  деңгейде жануы 43120(42900) кДж/к</t>
  </si>
  <si>
    <t>ТС-1, плотность при 20 °С не менее 780(775) кг/м3, низшая теплота сгорания не менее 43120(42900) кДж/к</t>
  </si>
  <si>
    <t>кинематическая вязкость при 20⁰ не менее мм2/с-1,25, температура вспышки, определяемая в закрытом тигле не ниже 28⁰, температура начала кристаллизации не выше 55⁰</t>
  </si>
  <si>
    <t>ОТ</t>
  </si>
  <si>
    <t>январь, март, июнь,сентябрь</t>
  </si>
  <si>
    <t>168</t>
  </si>
  <si>
    <t>тонна (метрическая)</t>
  </si>
  <si>
    <t>44 Т</t>
  </si>
  <si>
    <t>13.20.19.00.00.20.10.30.2</t>
  </si>
  <si>
    <t>Ткань из пряжи бумажной</t>
  </si>
  <si>
    <t>Бязь - бумажная прочная, грубая ткань, вид толстого миткаля</t>
  </si>
  <si>
    <t>006</t>
  </si>
  <si>
    <t>метр</t>
  </si>
  <si>
    <t>17.12.13.40.10.00.00.10.1</t>
  </si>
  <si>
    <t>Қағаз</t>
  </si>
  <si>
    <t xml:space="preserve">Бумага </t>
  </si>
  <si>
    <t>формат А4, тығыздығы 80г/м2, 21х29,5 см</t>
  </si>
  <si>
    <t>формат А4, плотность 80г/м2, 21х29,5 см</t>
  </si>
  <si>
    <t xml:space="preserve">Бумага офисная 500л </t>
  </si>
  <si>
    <t>Одна пачка</t>
  </si>
  <si>
    <t>19.20.21.00.00.00.11.20.1</t>
  </si>
  <si>
    <t>Бензин</t>
  </si>
  <si>
    <t>этилсіз  және этиленген, АИ-80 қыздыру қозғалтқышы үшін жасалған</t>
  </si>
  <si>
    <t>неэтилированный и этилированный, произведенный для двигателей с искровым зажиганием: АИ-80</t>
  </si>
  <si>
    <t>19.20.21.00.00.00.11.40.1</t>
  </si>
  <si>
    <t>этилсіз  және этиленген, АИ-92 қыздыру қозғалтқышы үшін жасалған</t>
  </si>
  <si>
    <t>неэтилированный и этилированный, произведенный для двигателей с искровым зажиганием: АИ-92</t>
  </si>
  <si>
    <t>19.20.21.00.00.00.11.60.1</t>
  </si>
  <si>
    <t>этилсіз  және этиленген, АИ-95 қыздыру қозғалтқышы үшін жасалған</t>
  </si>
  <si>
    <t>неэтилированный и этилированный, произведенный для двигателей с искровым зажиганием: АИ-95</t>
  </si>
  <si>
    <t>19.20.26.00.00.00.00.20.1</t>
  </si>
  <si>
    <t>Дизелдік отын</t>
  </si>
  <si>
    <t>Топливо дизельное</t>
  </si>
  <si>
    <t>қысқы, тығыздығы 20 °С 840 кг/м3 артық емес, тұру температурасы  -35°С - - 45°С артық емес</t>
  </si>
  <si>
    <t>зимнее, плотность при 20 °С не более 840 кг/м3, температура застывания не выше -35°С - - 45°С</t>
  </si>
  <si>
    <t>19.20.26.00.00.00.00.10.1</t>
  </si>
  <si>
    <t>дизелдік отын</t>
  </si>
  <si>
    <t>жазғы, тығыздығы  20 °С 860 кг/м3 артық емес, тұру  температурасы  -10°С артық емес</t>
  </si>
  <si>
    <t>летнее, плотность при 20 °С не более 860 кг/м3, температура застывания не выше -10°С</t>
  </si>
  <si>
    <t>20.11.11.00.00.70.10.50.2</t>
  </si>
  <si>
    <t>Азот газообразный</t>
  </si>
  <si>
    <t>техникалық, 1-сорт (99,6%), ГОСТ 9293-74</t>
  </si>
  <si>
    <t>технический, 1-сорт (99,6%), ГОСТ 9293-74</t>
  </si>
  <si>
    <t>Азот  с заправкой в баллоны объемом  6 куб.м.</t>
  </si>
  <si>
    <t>Флакон</t>
  </si>
  <si>
    <t>20.41.41.00.00.00.20.10.3</t>
  </si>
  <si>
    <t>Средство для дезинфекции</t>
  </si>
  <si>
    <t>дезодорирующее средство для дезинфекции, дезодорации и санации помещений</t>
  </si>
  <si>
    <t>Дезодарант для дезинфекции туалетной системы ВС,порошковый водорастворимый пакет по 15 грамм</t>
  </si>
  <si>
    <t>20.41.41.00.00.00.20.20.1</t>
  </si>
  <si>
    <t>ағартатын және иіс кетіретін  құрал</t>
  </si>
  <si>
    <t>Средство отбеливающее и дезодорирующее</t>
  </si>
  <si>
    <t xml:space="preserve">предназначено для отбеливания и удаления пятен с белых изделий, дезинфекции различных поверхностей </t>
  </si>
  <si>
    <t>868</t>
  </si>
  <si>
    <t>Бутылка</t>
  </si>
  <si>
    <t>Эмаль</t>
  </si>
  <si>
    <t>20.30.21.00.21.06.13.23.1</t>
  </si>
  <si>
    <t>ПФ-115 түсі ақ  бірінші  сорт, ұшпайтын заттардың массалық  үлесі, %, 62-68 кем емес, ГОСТ 6465-76</t>
  </si>
  <si>
    <t>ПФ-115 первый сорт белый, массовая доля нелетучих веществ, %, не менее 62-68, ГОСТ 6465-76</t>
  </si>
  <si>
    <t>апрель</t>
  </si>
  <si>
    <t>ПФ-115 қызыл бірінші  сорт, ұшпайтын заттың массалық үлесі, %, 52-58 кем емес, ГОСТ 6465-76</t>
  </si>
  <si>
    <t>ПФ-115 первый сорт красный, массовая доля нелетучих веществ, %, не менее 52-58, ГОСТ 6465-76</t>
  </si>
  <si>
    <t>Сыр</t>
  </si>
  <si>
    <t>Краска</t>
  </si>
  <si>
    <t>20.41.31.00.00.10.20.30.1</t>
  </si>
  <si>
    <t>твердое, 3 группы, 65%, ГОСТ 30266-95</t>
  </si>
  <si>
    <t>20.41.32.00.00.00.20.10.1</t>
  </si>
  <si>
    <t>әйнек жуатын құрал</t>
  </si>
  <si>
    <t>Средство для мытья стекол</t>
  </si>
  <si>
    <t>шыны және әйнек заттардың барлық түрлерін  жууға арналған</t>
  </si>
  <si>
    <t>предназначен для мытья всех типов стеклянных и зеркальных поверхностей</t>
  </si>
  <si>
    <t>Объемом 450мл с поверхностно- активными добавками (ПАД)</t>
  </si>
  <si>
    <t>19.20.29.00.00.11.40.16.1</t>
  </si>
  <si>
    <t>Мотор майы</t>
  </si>
  <si>
    <t>SAE 10W-30 белгісімен дизельдік қозғалтқыш үшін  -25 ... +30°С температурада қолдануға</t>
  </si>
  <si>
    <t>для дизельных двигателей с обозначением по SAE 10W-30 к использованию при температуре -25 ... +30°С</t>
  </si>
  <si>
    <t>19.20.29.00.00.11.40.17.2</t>
  </si>
  <si>
    <t>SAE 10W-40 белгісімен дизельдік қозғалтқыш үшін -25... +35 °С  температурада қолдануға</t>
  </si>
  <si>
    <t>для дизельных двигателей с обозначением по SAE 10W-40 к использованию при температуре -25... +35 °С</t>
  </si>
  <si>
    <t>19.20.29.00.00.11.40.42.1</t>
  </si>
  <si>
    <t xml:space="preserve">М-10Г2 дизельдік қозғалтқыш үшін, классификация SAE 30, API СС, тығыздығы 20° С 905 кг/м3,  кинематикалық жабысқақтығы 11,0±0,5 мм2/с (сСт)  100 °С, тұру  температурасы -17°С  артық емес </t>
  </si>
  <si>
    <t xml:space="preserve">для дизельных двигателей М-10Г2, классификация SAE 30, API СС, плотность при 20° С 905 кг/м3, вязкость кинематическая 11,0±0,5 мм2/с (сСт) при 100 °С,температура застывания не выше -17°С </t>
  </si>
  <si>
    <t>М10Г2 (М8Г2)</t>
  </si>
  <si>
    <t>19.20.29.00.00.00.12.17.1</t>
  </si>
  <si>
    <t>Гидравликалық май</t>
  </si>
  <si>
    <t>гидравликалық ВМГЗ, белгісі  ГОСТ 17479.3-85 — МГ-15-В. Кинематикалық жабысқақтығы:  50°С,  – 10 м2/с кем емес,  -40°С,  – 1500 м2/с кем емес. Температура, °С: тиглдегі ашық жалын , 135 кем емес;</t>
  </si>
  <si>
    <t>гидравлическое ВМГЗ, Обозначение по ГОСТ 17479.3-85 — МГ-15-В. Кинематическая вязкость: при 50°С, не менее – 10 м2/с, при -40°С, не менее – 1500 м2/с. Температура, °С: вспышки в открытом тигле, не ниже 135;</t>
  </si>
  <si>
    <t>Масло для гидросистем ВМГЗ, плотность, при 20°С, 863 кг/м3</t>
  </si>
  <si>
    <t>Масло гидравлическое</t>
  </si>
  <si>
    <t>19.20.29.00.00.11.20.32.1</t>
  </si>
  <si>
    <t>Масло моторное</t>
  </si>
  <si>
    <t>бензиндік ғозғалтқыш үшін  белгісі SAE 10W-40  -25... +35 °С  температурада қолдануға</t>
  </si>
  <si>
    <t>для бензиновых двигателей обозначение по SAE 10W-40 к использованию при температуре -25... +35 °С</t>
  </si>
  <si>
    <t>19.20.29.00.00.11.20.28.1</t>
  </si>
  <si>
    <t>бензиндік ғозғалтқыш үшін  белгісі SAE 5W-40 температурада -30 ... +35°С қолдануға</t>
  </si>
  <si>
    <t>для бензиновых двигателей обозначение по SAE 5W-40 к использованию при температуре -30 ... +35°С</t>
  </si>
  <si>
    <t>присадка Api cG4SJ</t>
  </si>
  <si>
    <t>19.20.29.00.00.11.30.10.1</t>
  </si>
  <si>
    <t xml:space="preserve">әмбебап М-8В, классификация SAE 20, API SD/CB, орташа форсильденген бензиндік  және дизельдік қозғалтқыштар үшін  барлық маусымдық әмбебап май , тығыздығы 20° С, кг/м3 905, кинематикалық жабысқақтығы 7,5-8,5 мм2/с (сСт)  100 °С (классификация  API SD/CB, SAE 20W30) </t>
  </si>
  <si>
    <t xml:space="preserve">Универсальные М-8В, классификация SAE 20, API SD/CB, всесезонное универсальное масло для среднефорсированных бензиновых и дизельных двигателей, , плотность при 20° С, кг/м3 905, вязкость кинематическая 7,5-8,5 мм2/с (сСт) при 100 °С (классификация по API SD/CB, SAE 20W30) </t>
  </si>
  <si>
    <t>19.20.29.00.00.20.11.10.1</t>
  </si>
  <si>
    <t>Солидол</t>
  </si>
  <si>
    <t>Механикалық қоспалардың мөлшері 0,3% артық емес</t>
  </si>
  <si>
    <t>смазка общего назначения марка С,  смесь масел кислотно-щелочной (70%) и селективной (30%) очистки, загущенная кальциевыми мылами кубовых остатков СЖК (С20 и выше) и низкомолекулярных СЖК С5-С6, ГОСТ 4366-76</t>
  </si>
  <si>
    <t>Содержание механических примесей  не более 0,3%</t>
  </si>
  <si>
    <t xml:space="preserve">Трансмиссиялық май </t>
  </si>
  <si>
    <t>Масло трансмиссионное</t>
  </si>
  <si>
    <t>19.20.29.00.00.00.16.10.1</t>
  </si>
  <si>
    <t>ТМ-2-18 (бұрынғы белгісі ТЭп-15, белгісі  SAE 90 API GL-2), барлық маусымдық, тозуға қарсы, температуралық диапазон - 20 ..+100°С, кинематикалық  жабысқақтығы 100°С   14,00-24,99 мм² дейін</t>
  </si>
  <si>
    <t>ТМ-2-18 (старое обозначение ТЭп-15, обозначение по SAE 90 API GL-2), всесезонное, с противоизносными присадками, температурный диапазон - 20 ..+100°С, кинематическая вязкость при 100°С  до 14,00-24,99 мм²</t>
  </si>
  <si>
    <t>сентябрь</t>
  </si>
  <si>
    <t>Тонна (метрическая)</t>
  </si>
  <si>
    <t>Противообледенительная жидкость</t>
  </si>
  <si>
    <t>20.59.43.00.00.20.10.20.3</t>
  </si>
  <si>
    <t>Охлаждающая жидкость (антифриз, тосол)</t>
  </si>
  <si>
    <t>Температура начала замерзания  не выше -40 °С, прозрачная однородная окрашенная жидкость без механических примесей</t>
  </si>
  <si>
    <t>20.59.59.00.17.10.10.11.2</t>
  </si>
  <si>
    <t>ерітінді</t>
  </si>
  <si>
    <t xml:space="preserve">Растворитель </t>
  </si>
  <si>
    <t xml:space="preserve">ұшатын органикалық сұйықтық  қоспасы, марка 646, ГОСТ 18188-72 </t>
  </si>
  <si>
    <t xml:space="preserve">смесь летучих органических жидкостей, марка 646, ГОСТ 18188-72 </t>
  </si>
  <si>
    <t>Автошина</t>
  </si>
  <si>
    <t>22.11.17.11.12.13.11.40.1</t>
  </si>
  <si>
    <t>Автодөңгелектер</t>
  </si>
  <si>
    <t>Көлемі:175/70R13.  Жеңіл  автомобильдер үшін жаңа пневматикалық  резеңке дөңгелек. Дөңгелек құрылымы: радиалдық. Толымдылығы: камерсіз дөңгелек. Айналасының и қалыпты диаметрі: 13.  барлық маусымдық  тікенсіз дөңгелек.</t>
  </si>
  <si>
    <t>Размер:175/70R13. Шина резиновая пневматическая новая  для легковых автомобилей. Конструкция шины: радиальная. Комплектность: бескамерная шина. Номинальный диаметр обода: 13. Всесезонная нешипованная шина.</t>
  </si>
  <si>
    <t xml:space="preserve">Автошины для легковых автомобилей, 175*70-R13 </t>
  </si>
  <si>
    <t>22.11.13.00.00.11.10.31.1</t>
  </si>
  <si>
    <t>Шина</t>
  </si>
  <si>
    <t xml:space="preserve">Көлемі:825/R20 (240х508R.  Жүк  автомобильдері немесе автобустар  үшін жаңа пневматикалық  резеңке дөңгелек. Дөңгелек құрылымы: радиалдық. Толымдылығы: камерсіз дөңгелек. </t>
  </si>
  <si>
    <t>Размер:8.25 R20 (240Х508 R). Шина резиновая пневматическая новая для автобусов или автомобилей грузовых.. Конструкция шины: радиальная. Комплектность: бескамерная шина.</t>
  </si>
  <si>
    <t>22.11.17.11.15.13.11.05.1</t>
  </si>
  <si>
    <t>20.30.22.00.00.00.41.10.1</t>
  </si>
  <si>
    <t>марки В, массовая доля нелетучих веществ,% 54,5-55,5, ГОСТ 190-78</t>
  </si>
  <si>
    <t>В маркалар арада,  заттың бұқаралық сыбағасы,% 54,5-55,5, ГОСТ 190-78</t>
  </si>
  <si>
    <t>краска желтая</t>
  </si>
  <si>
    <t>20.59.43.00.00.10.00.10.1</t>
  </si>
  <si>
    <t>Жидкость тормозная гидравлическая</t>
  </si>
  <si>
    <t>Температура кипения не более 210 С, вязкость 1500</t>
  </si>
  <si>
    <t>22.11.13.00.00.00.12.28.1</t>
  </si>
  <si>
    <t>Размер: 15.5/70х18 (1025х420х457). Шины резиновые пневматические новые для автобусов или автомобилей грузовых. Конструкция шины: диагональная.</t>
  </si>
  <si>
    <t>Дөңгелек</t>
  </si>
  <si>
    <t>33.14.19.21.00.00.00</t>
  </si>
  <si>
    <t>Ремонт, технический уход и обслуживание электрооборудования</t>
  </si>
  <si>
    <t>85.60.10.12.12.00.00</t>
  </si>
  <si>
    <t>Услуги по аттестации работников</t>
  </si>
  <si>
    <t xml:space="preserve">дизел қозғағыш үшін </t>
  </si>
  <si>
    <t>25.92.11.00.00.12.10.13.1</t>
  </si>
  <si>
    <t>для воды, оцинкованное, вместимостью  от 9 до 10 л, ГОСТ 20558-82</t>
  </si>
  <si>
    <t xml:space="preserve">су үшін, мырышталған, сыйымдылығы  9л  ден  10 л дейін, ГОСТ 20558-82  </t>
  </si>
  <si>
    <t>24.34.11.00.10.14.13.11.2</t>
  </si>
  <si>
    <t>ПФ-115 первый сорт черный, массовая доля нелетучих веществ, %, не менее 49-55, ГОСТ 6465-76</t>
  </si>
  <si>
    <t>ПФ-115 түсі қара  бірінші  сорт, ұшпайтын заттардың массалық  үлесі, %, 49-55 кем емес, ГОСТ 6465-76</t>
  </si>
  <si>
    <t>20.30.21.00.21.06.13.24.1</t>
  </si>
  <si>
    <t>25.73.10.00.00.12.10.10.1</t>
  </si>
  <si>
    <t xml:space="preserve">Сельскохозяйственный инструмент. Представляет собой совмещение кирки и лопаты. </t>
  </si>
  <si>
    <t>25.73.10.00.00.11.10.10.1</t>
  </si>
  <si>
    <t>Сельскохозяйственный переносной ручной инструмент, используемый крестьянами в сельском хозяйстве для погрузки и выгрузки сена и других продуктов сельского хозяйства, а также создания проколов в почве для аэрирования почвы</t>
  </si>
  <si>
    <t>Щетка с совком для сухой уборки</t>
  </si>
  <si>
    <t>22.22.11.20.00.00.00.09.1</t>
  </si>
  <si>
    <t>Көлемі 220 л. кем емес полиэтилендік қаптар</t>
  </si>
  <si>
    <t>Мешок полиэтиленовый из ПВД 220л тип 2, для средних грузов до 15кг, 110см х70см</t>
  </si>
  <si>
    <t>Лента ПВХ электроизоляционная с липким слоем Размер 15*0,20</t>
  </si>
  <si>
    <t>Обучение санитарному минимуму работников служб ИАС</t>
  </si>
  <si>
    <t xml:space="preserve">Проведение медицинских лабораторных анализов работников службы ИАС в специализированных медицинских учреждениях </t>
  </si>
  <si>
    <t>Ориентирно-сигнальные в ночное время</t>
  </si>
  <si>
    <t>Спички ветровые</t>
  </si>
  <si>
    <t>Размером 210х30х12мм</t>
  </si>
  <si>
    <t>736</t>
  </si>
  <si>
    <t>Рулон</t>
  </si>
  <si>
    <t xml:space="preserve">Ленточный.
</t>
  </si>
  <si>
    <t>Картридж (драм)</t>
  </si>
  <si>
    <t>Копи-картридж для ксерокса С-118</t>
  </si>
  <si>
    <t>Картридж          для С-118</t>
  </si>
  <si>
    <t>Тонер-картридж Xerox 006R01179</t>
  </si>
  <si>
    <t>Копи-картридж для ксерокса IR-2018</t>
  </si>
  <si>
    <t>Картридж          для IR-2018</t>
  </si>
  <si>
    <t>Тонер-картридж для ксерокса IR-2018</t>
  </si>
  <si>
    <t>Картридж УнивирсальныйҚ</t>
  </si>
  <si>
    <t>Картридж(универсальный)</t>
  </si>
  <si>
    <t>Картридж сс-388А</t>
  </si>
  <si>
    <t>Конверттін көлемі 200х300см кем емес, терезесіз</t>
  </si>
  <si>
    <t>Конверттін көлемі 150х220см кем емес, терезесіз</t>
  </si>
  <si>
    <t>Картридж PH CF 210 по 213</t>
  </si>
  <si>
    <t>Олово</t>
  </si>
  <si>
    <t>25.94.13.00.00.10.24.10.1</t>
  </si>
  <si>
    <t>Набор электромонтера</t>
  </si>
  <si>
    <t>наушник проводной для радиостанции ТС-700</t>
  </si>
  <si>
    <t>29.32.30.00.15.00.29.07.1</t>
  </si>
  <si>
    <t>жел сілтегіш</t>
  </si>
  <si>
    <t>Ветроуказатель</t>
  </si>
  <si>
    <t>Длина конуса 2 400 мм, цвет оранжево-белый,  диаметр входного отверстия 800 мм, выходного отверстия 400 мм</t>
  </si>
  <si>
    <t>г.Атырау, аэропорт</t>
  </si>
  <si>
    <t>20.59.43.00.00.20.27.00.1</t>
  </si>
  <si>
    <t>Жидкий антигололедный реагент, для обработки искусственных покрытий</t>
  </si>
  <si>
    <t>Фонарь</t>
  </si>
  <si>
    <t>Светодиодный (19 элементный)</t>
  </si>
  <si>
    <t>размер 154*216 мм</t>
  </si>
  <si>
    <t>Пластиковые корзины, 20х30х5 см</t>
  </si>
  <si>
    <t>Техническое содержание шлагбаумов</t>
  </si>
  <si>
    <t>14.12.30.00.00.80.16.43.1</t>
  </si>
  <si>
    <t>Перчатки резиновые(латекс) 100% натуральный латекс,100% хлопковые напыление с внутри</t>
  </si>
  <si>
    <t>полуботинки  летние,кожанное на прокладке с мягким кантом в берцах, с глухим клапаном из исскуственной кожи,жестким подноском,двухслойная полиуретновая подошва,маслобензостойкая,износоустойчевая,кислотощелочестойкая.</t>
  </si>
  <si>
    <t>20.15.51.00.00.00.00.20.2</t>
  </si>
  <si>
    <t>Хлорид калия (хлористый калий)</t>
  </si>
  <si>
    <t>чистый для анализа (ч.д.а.), 99,8%, ГОСТ 4234-77</t>
  </si>
  <si>
    <t>ткань мягкая, безворсовая, хорошо впитывающая влагу</t>
  </si>
  <si>
    <t>ННЗ-6М (Рига) диаметр 65 мм</t>
  </si>
  <si>
    <t>өлшем құралдарын жөндеу</t>
  </si>
  <si>
    <t>Ремонт мерительного инструмента</t>
  </si>
  <si>
    <t>33.13.11.21.00.00.00</t>
  </si>
  <si>
    <t xml:space="preserve">нормативтік құжаттар белсендіру жөніндегі қызметтер </t>
  </si>
  <si>
    <t xml:space="preserve">Услуга по актуализации ГОСТов, для проведения аккредитации лаборатории </t>
  </si>
  <si>
    <t>Подготовка и переподготовка работников службы ГСМ по программе ЧС</t>
  </si>
  <si>
    <t>28.30.93.00.00.00.16.17.1</t>
  </si>
  <si>
    <t xml:space="preserve">Насос </t>
  </si>
  <si>
    <t>шестеренный к гидравлической системе</t>
  </si>
  <si>
    <t>гидронасос / гидромотор аксиально-поршневой. Код производителя:3703960 / F1-060-R - - -000</t>
  </si>
  <si>
    <t>28.12.12.00.00.00.10.24.1</t>
  </si>
  <si>
    <t>гидромотор шестеренный с внешним зацеплением</t>
  </si>
  <si>
    <t>Гидромотор шестеренный с внешним зацеплением секционной с частотой вращения 1920 об/мин</t>
  </si>
  <si>
    <t>22.11.13.00.00.11.20.11.1</t>
  </si>
  <si>
    <t>Размер:11.00R20 (300х508). Шина резиновая пневматическая новая для автобусов или автомобилей грузовых. Конструкция шины: радиальная.  Комплектность: камерная шина.  Индекс категории скорости  I (максимальная скорость 100 км/ч). Норма слойности 14.  ГОСТ 5513-97.</t>
  </si>
  <si>
    <t>22.11.17.00.11.15.11.29.1</t>
  </si>
  <si>
    <t>Размер:205/55R16. Шина резиновая пневматическая новая  для легковых автомобилей. Конструкция шины: радиальная. Комплектность: бескамерная шина. Номинальный диаметр обода: 16. Летняя шина.</t>
  </si>
  <si>
    <t>22.11.17.00.11.15.11.37.1</t>
  </si>
  <si>
    <t>Размер:215/65R16. Шина резиновая пневматическая новая  для легковых автомобилей. Конструкция шины: радиальная. Комплектность: бескамерная шина. Номинальный диаметр обода: 16. Летняя шина.</t>
  </si>
  <si>
    <t>29.10.19.00.00.30.34.10.1</t>
  </si>
  <si>
    <t>Форсунка</t>
  </si>
  <si>
    <t>электромагнитная</t>
  </si>
  <si>
    <t>Форсунка рабочего режима 350-07-49-00</t>
  </si>
  <si>
    <t>электромагниттік</t>
  </si>
  <si>
    <t>28.11.42.00.00.00.12.10.1</t>
  </si>
  <si>
    <t>Свеча накала 350-09-25-00</t>
  </si>
  <si>
    <t>Свеча накаливания</t>
  </si>
  <si>
    <t>Сальник 120-2402052</t>
  </si>
  <si>
    <t>29.32.30.00.15.00.33.07.1</t>
  </si>
  <si>
    <t>Сальник</t>
  </si>
  <si>
    <t>заднего моста</t>
  </si>
  <si>
    <t>артқы мосттың</t>
  </si>
  <si>
    <t>22.19.42.00.00.10.20.06.1</t>
  </si>
  <si>
    <t>Ремень</t>
  </si>
  <si>
    <t> Ремень клиновый приводный с сечением А-900. ГОСТ 1284-89.</t>
  </si>
  <si>
    <t>26.51.84.00.00.00.02.10.1</t>
  </si>
  <si>
    <t>Части и принадлежности предназначенные для счетчиков числа оборотов и счетчиков количества продукции, таксометров; спидометров и тахометров; стробоскопов</t>
  </si>
  <si>
    <t>Указатель тахометра ТХ-100</t>
  </si>
  <si>
    <t>25.99.29.00.01.15.12.10.1</t>
  </si>
  <si>
    <t xml:space="preserve">Клапан </t>
  </si>
  <si>
    <t>Электромагнитный клапан</t>
  </si>
  <si>
    <t>22.19.34.00.00.26.12.09.1</t>
  </si>
  <si>
    <t>Шланг сливной</t>
  </si>
  <si>
    <t>для слива воды, 5 м</t>
  </si>
  <si>
    <t xml:space="preserve">автокөліктік техниканы, тораптар мен  агрегаттарды жөндеу </t>
  </si>
  <si>
    <t>Штука</t>
  </si>
  <si>
    <t>50</t>
  </si>
  <si>
    <t>аттестация сварщиков и операторов</t>
  </si>
  <si>
    <t>74.90.20.40.21.10.00</t>
  </si>
  <si>
    <t>Услуги по обследованию резервуаров</t>
  </si>
  <si>
    <t>прочий</t>
  </si>
  <si>
    <t>басқалары</t>
  </si>
  <si>
    <t>47 У</t>
  </si>
  <si>
    <t>73.11.11.17.00.00.00</t>
  </si>
  <si>
    <t>маркетингілік кеңестер жөніндегі қызмет</t>
  </si>
  <si>
    <t>Услуги по маркетинговым консультациям</t>
  </si>
  <si>
    <t>Определение маркетинговых цен на товары</t>
  </si>
  <si>
    <t>65.12.50.50.00.00.01</t>
  </si>
  <si>
    <t xml:space="preserve">экологияға зиян келтіргеніне  жауапкершілікті сақтандыру қызметі </t>
  </si>
  <si>
    <t>Услуги по страхованию ответственности за нанесение вреда экологии</t>
  </si>
  <si>
    <t>Услуги по обязательному экологическому страхованию</t>
  </si>
  <si>
    <t>53.10.19.10.17.00.00</t>
  </si>
  <si>
    <t xml:space="preserve">пошталық арнайы байланыс қызметі </t>
  </si>
  <si>
    <t>Услуги почтовой специальной связи</t>
  </si>
  <si>
    <t xml:space="preserve">құпия, жасырын  поштаны қабылдау және жіберу </t>
  </si>
  <si>
    <t>Прием и отправка секретной, конфиденциальной почты</t>
  </si>
  <si>
    <t>96.09.19.90.18.00.00</t>
  </si>
  <si>
    <t>Услуги по техническому сопровождению карты мониторинга местного содержания</t>
  </si>
  <si>
    <t>Услуги, оказываемые в соответствии с Концепцией развития Карты мониторинга местного содержания</t>
  </si>
  <si>
    <t>62.09.20.20.80.10.00</t>
  </si>
  <si>
    <t>Услуги по пользованию информационной системой электронных закупок</t>
  </si>
  <si>
    <t xml:space="preserve">Услуги,доступа к информационной системе электронных закупок </t>
  </si>
  <si>
    <t>38.12.30.12.00.00.00</t>
  </si>
  <si>
    <t>Услуги по вывозу опасных нетвердых отходов прочих</t>
  </si>
  <si>
    <t>Вывоз отработанных масел</t>
  </si>
  <si>
    <t>73.11.11.12.00.00.00</t>
  </si>
  <si>
    <t xml:space="preserve">баспасөз басылымдарында хабарландыру жариялау жөніндегі қызметтер </t>
  </si>
  <si>
    <t>объявлений в местных печатных изданиях</t>
  </si>
  <si>
    <t>1 У</t>
  </si>
  <si>
    <t>70.22.30.20.00.00.00</t>
  </si>
  <si>
    <t>Услуги наблюдательного аудита</t>
  </si>
  <si>
    <t>Наблюдательный (инспекционный) аудит систем менеджмента качества и/или охраны окружающей среды</t>
  </si>
  <si>
    <t>61.10.11.06.01.00.00</t>
  </si>
  <si>
    <t xml:space="preserve">телефондық байланыс қызметі </t>
  </si>
  <si>
    <t>Услуги телефонной связи</t>
  </si>
  <si>
    <t>жергілікті, қалааралық, халықаралық телефондық байланыс - қол жетімділік пен пайдалану  қызметі</t>
  </si>
  <si>
    <t>Услуги фиксированной местной, междугородней, международной телефонной связи  - доступ и пользование</t>
  </si>
  <si>
    <t>Предоставление телефонного соединения международной, междугородней и городской связи</t>
  </si>
  <si>
    <t>65.12.21.10.00.00.01</t>
  </si>
  <si>
    <t xml:space="preserve"> Автокөлік иелерінің  азаматтық-құқықтық (міндетті) жауапкершілігін сақтандыру </t>
  </si>
  <si>
    <t>Услуги по страхованию (обязательному) гражданско-правовой ответственности автовладельца</t>
  </si>
  <si>
    <t xml:space="preserve"> Кәсіпорынның , тасымалдаушылардың, автокөлік иелерінің  азаматтық-құқықтық (міндетті) жауапкершілігін сақтандыру </t>
  </si>
  <si>
    <t>Услуги по страхованию (обязательному) гражданско-правовой ответственности владельцев автотранспортных средств, перевозчиков, предприятий</t>
  </si>
  <si>
    <t>65.12.11.00.00.00.01</t>
  </si>
  <si>
    <t>жазатайым жағдайлардан сақтандыру жөніндегі қызметтер</t>
  </si>
  <si>
    <t>Услуги по страхованию от несчастных случаев</t>
  </si>
  <si>
    <t xml:space="preserve">еңбек (қызметтік) міндеттерін орындау кезінде қызметкердің денсаулығына және өміріне тигізген зияны үшін жұмыс берушінің  азаматтық-құқықтық жауапкершілігін сақтандыру </t>
  </si>
  <si>
    <t>Страхование гражданско-правовой ответственности работадателя за причинение вреда жизни и здоровью работникам при исполнении ими трудовых (служебных) обязанностей</t>
  </si>
  <si>
    <t>Обязательное страхование ГПО работодателя за приченение вреда жизни и здоровью работника при исполнении трудовых (служебных) обязанностей</t>
  </si>
  <si>
    <t>65.12.50.10.00.00.01</t>
  </si>
  <si>
    <t>қауіпті нысандар иелерінің жауапкершілігін сақтандыру жөніндегі қызметтер</t>
  </si>
  <si>
    <t>Услуги по страхованию ответственности владельцев опасных объектов</t>
  </si>
  <si>
    <t>қауіпті нысандар (аса қауіпті көздер) иелерінің жауапкершілігін сақтандыру жөніндегі қызметтер</t>
  </si>
  <si>
    <t>Услуги по страхованию ответственности владельцев опасных объектов (источников повышенной опасности)</t>
  </si>
  <si>
    <t>Обязательное страхование опасных объектов</t>
  </si>
  <si>
    <t>74.90.14.20.11.00.00</t>
  </si>
  <si>
    <t>метеомәліметерді ұсыну</t>
  </si>
  <si>
    <t>Услуги по краткосрочному авиационному прогнозу погоды</t>
  </si>
  <si>
    <t>Жердегі қызмет метеорологиялық қамтамасыз ету жөніндегі қызмет</t>
  </si>
  <si>
    <t>Краткосрочные (от 12 до 36 часов) авиационные прогнозы погоды содержат детальную характеристику ветра, видимости, атмосферных явлений, облачности, температуры воздуха</t>
  </si>
  <si>
    <t xml:space="preserve">Услуги по метеорологическому обеспечению наземных служб </t>
  </si>
  <si>
    <t>74.90.15.19.00.00.00</t>
  </si>
  <si>
    <t>Ұшуларды қауiпсiздiктiң саласындағы қауiпсiздiктерi қамтамасыз ету бойынша консультациялық қызмет</t>
  </si>
  <si>
    <t>Услуги консультационные по обеспечению безопасности в сфере безопасности полетов</t>
  </si>
  <si>
    <t>Письменные и устные консультации по обеспечению безопасности в сфере безопасности полетов</t>
  </si>
  <si>
    <t xml:space="preserve">Аудит на предмет соответствия требования требованиям ИКАО по вопросам создаваемой птицами, опасности и методам ее снижения </t>
  </si>
  <si>
    <t>Перезарядка огнетушителей ОПУ, заправка порошком и сжатым воздухом</t>
  </si>
  <si>
    <t>4 Р</t>
  </si>
  <si>
    <t>33.12.19.25.00.00.00</t>
  </si>
  <si>
    <t>күзет-өрт дабылдатқыштарына  техникалық қызмет көрсету</t>
  </si>
  <si>
    <t>86.90.19.19.00.00.00</t>
  </si>
  <si>
    <t>қызметкерлерді медициналық тексеру</t>
  </si>
  <si>
    <t>Услуги по медицинскому осмотру персонала, включая предварительные, периодические и  внеочередные (внеплановые) осмотры</t>
  </si>
  <si>
    <t>21.20.21.00.00.00.02.44.1</t>
  </si>
  <si>
    <t>Тұмауға қарсы вакцина</t>
  </si>
  <si>
    <t>Вакцина против гриппа</t>
  </si>
  <si>
    <t>Аспирин таблетки белые в упаковке по 10штук</t>
  </si>
  <si>
    <t>Адреналин</t>
  </si>
  <si>
    <t>Раствор для иньекций</t>
  </si>
  <si>
    <t>20.59.59.00.15.00.00.19.1</t>
  </si>
  <si>
    <t>Азопирам</t>
  </si>
  <si>
    <t>используется для выявление скрытых следов крови</t>
  </si>
  <si>
    <t>азопирам вкоробке 2флокона 1флокон белый порошок по10гр, 1фл бецветная жидкость по10мл</t>
  </si>
  <si>
    <t>21.20.13.00.00.03.44.11.1</t>
  </si>
  <si>
    <t>Валерианы корневища с корнями настойка</t>
  </si>
  <si>
    <t>флокон</t>
  </si>
  <si>
    <t>21.20.13.00.00.03.32.74.1</t>
  </si>
  <si>
    <t>ампула б/ц</t>
  </si>
  <si>
    <t>21.20.13.00.00.03.84.40.1</t>
  </si>
  <si>
    <t>21.20.13.00.00.03.84.15.1</t>
  </si>
  <si>
    <t>Натрия хлорид</t>
  </si>
  <si>
    <t>Натрий хлор 0,9%,200,0гр флакон по 200гр  бесцветная</t>
  </si>
  <si>
    <t>21.20.13.00.00.03.91.03.1</t>
  </si>
  <si>
    <t>Нитроглицерин</t>
  </si>
  <si>
    <t>в упаковке по 50 таблеток</t>
  </si>
  <si>
    <t>Парацетамол</t>
  </si>
  <si>
    <t>Парацетамол 0,5таблетки белого цвета ,в упаковке по 10 таблеток</t>
  </si>
  <si>
    <t>21.20.13.00.00.03.30.30.1</t>
  </si>
  <si>
    <t>Трисоль жидкость бесцветная во флаконе по 400 мл</t>
  </si>
  <si>
    <t>21.20.13.00.00.03.12.50.1</t>
  </si>
  <si>
    <t>Цитромон</t>
  </si>
  <si>
    <t>Таблетки светло-коричневого цвета с вкраплениями</t>
  </si>
  <si>
    <t>в  упаковке по 10 таблеток</t>
  </si>
  <si>
    <t>21.20.24.00.00.00.01.20.1</t>
  </si>
  <si>
    <t>Лейкопластерь бактерицидный</t>
  </si>
  <si>
    <t>Лейкопластырь бактерицидный, пропитанный раствором антисептиков</t>
  </si>
  <si>
    <t>Пластерь с прокладкой зеленного цвета ,состоящей из четерех слоев марли,пропитанной раствором антисептиков. С липкой стороны имеется защитное     покрытие</t>
  </si>
  <si>
    <t>21.20.13.00.00.03.70.15.1</t>
  </si>
  <si>
    <t>21.20.13.00.00.03.91.16.1</t>
  </si>
  <si>
    <t>таблетки желтого цвета</t>
  </si>
  <si>
    <t>5</t>
  </si>
  <si>
    <t>21.10.53.00.00.00.21.90.2</t>
  </si>
  <si>
    <t>ампулы по 2.0мл в/мжелтого цвета</t>
  </si>
  <si>
    <t>21.20.13.00.00.03.82.10.2</t>
  </si>
  <si>
    <t>3</t>
  </si>
  <si>
    <t>21.20.13.00.00.03.06.97.1</t>
  </si>
  <si>
    <t>26.60.12.00.00.02.31.10.1</t>
  </si>
  <si>
    <t>Тонометр</t>
  </si>
  <si>
    <t xml:space="preserve">Неинвазивные. На основе метода Н.С. Короткова. Классические (аппараты с ручной системой накачки воздуха в манжету, регулировкой скорости декомпрессии, выслушиванием тонов Короткова с помощью стетоскопа/фонендоскопа, измерением давления в манжете с помощью ртутных манометров или анероидов (стрелочных приборов). </t>
  </si>
  <si>
    <t>2</t>
  </si>
  <si>
    <t>22.19.71.00.00.00.55.10.2</t>
  </si>
  <si>
    <t>Система инфузионная</t>
  </si>
  <si>
    <t>для переливания инфузионных растворов</t>
  </si>
  <si>
    <t>10</t>
  </si>
  <si>
    <t>21.20.13.00.00.00.01.75.1</t>
  </si>
  <si>
    <t>Раунатин</t>
  </si>
  <si>
    <t>ампула по5.0мл б/ц</t>
  </si>
  <si>
    <t>21.20.13.00.00.03.56.20.2</t>
  </si>
  <si>
    <t>ампула по 1.0мл</t>
  </si>
  <si>
    <t>14.12.30.00.00.40.10.25.1</t>
  </si>
  <si>
    <t>медицинские, стерильные</t>
  </si>
  <si>
    <t>14.12.30.00.00.40.10.16.1</t>
  </si>
  <si>
    <t>смотровые, нестерильные</t>
  </si>
  <si>
    <t>21.20.13.00.00.03.58.30.1</t>
  </si>
  <si>
    <t>Платифиллина гидротартрат</t>
  </si>
  <si>
    <t>21.20.13.00.00.03.84.25.1</t>
  </si>
  <si>
    <t>Фуросемид</t>
  </si>
  <si>
    <t>68.20.12.00.00.00.02</t>
  </si>
  <si>
    <t>Услуги по аренде производственного помещения</t>
  </si>
  <si>
    <t xml:space="preserve">Услуги по аренде помещения для организации обслуживания пассажиров  </t>
  </si>
  <si>
    <t>21.20.13.00.00.03.95.10.1</t>
  </si>
  <si>
    <t>по 10 таблеток в упаковке</t>
  </si>
  <si>
    <t>17.29.19.50.00.00.00.10.1</t>
  </si>
  <si>
    <t xml:space="preserve"> ПНД 50-975-84 РН ертіндісін анықтау үшін </t>
  </si>
  <si>
    <t>для определения РН растворов ПНД 50-975-84</t>
  </si>
  <si>
    <t>термоиндикатор стер. на 180 №500</t>
  </si>
  <si>
    <t>Пара</t>
  </si>
  <si>
    <t>38.12.11.11.00.00.00</t>
  </si>
  <si>
    <t>зиянды қатты қалдықтарды шығару  жөніндегі қызметтер</t>
  </si>
  <si>
    <t>Услуги по сбору медицинских отходов</t>
  </si>
  <si>
    <t xml:space="preserve">Медициналық және басқа да  бар технология шеңберңінде пайдалануға жарамсыз немесе өнімді пайдаланғаннан кейін  жарамсыз қалдықтарды  жинау және пайдаға асыру </t>
  </si>
  <si>
    <t>Сбор и утилизация отходов медицинских прочих, признанные непригодными для дальнейшего использования в рамках имеющихся технологий, или после использования продукции</t>
  </si>
  <si>
    <t xml:space="preserve">Экспертиза для определения алкогольного опьянения  </t>
  </si>
  <si>
    <t xml:space="preserve">жалпы қолданыстағы инженерлік желілерге қызмет көрсету  және ұстау жөніндегі пайдалану  жұмыстары  </t>
  </si>
  <si>
    <t>Работы эксплуатационные  по обслуживанию и содержанию инженерных сетей общего пользования</t>
  </si>
  <si>
    <t xml:space="preserve">инженерлік желілерді ағымдағы жөндеу, техникалық қызмет көрсету  және апаттық қызмет көрсету (суқұбыры, кәріздік, жылыту) </t>
  </si>
  <si>
    <t xml:space="preserve">Текущий ремонт, техническое обслуживание и аварийное обслуживание инженерных сетей (водопроводных, канализационных, тепловых) </t>
  </si>
  <si>
    <t xml:space="preserve">Содержание арендуемых помещений для медпункта </t>
  </si>
  <si>
    <t xml:space="preserve">санитарлық-эпидемиологиялық қызмет мекемелерінің қызметі </t>
  </si>
  <si>
    <t xml:space="preserve">Услуги по проведению лабораторных анализов (смывы) </t>
  </si>
  <si>
    <t>18 Т</t>
  </si>
  <si>
    <t>Электророзетка одноместная бытовая на 220 вольт для наружной установки в стену.</t>
  </si>
  <si>
    <t>Розетка, поддерживающая различные типы вилок (с заземлением, без заземления).</t>
  </si>
  <si>
    <t>түрлі  типті айырларды тығатын розетка (жерге қосылумен, жерге қосылусыз)</t>
  </si>
  <si>
    <t>Розетка</t>
  </si>
  <si>
    <t>27.33.13.00.00.00.02.05.1</t>
  </si>
  <si>
    <t>Электророзетка одноместная бытовая на 220 вольт для внутренней установки в стену.</t>
  </si>
  <si>
    <t>Киловатт</t>
  </si>
  <si>
    <t>ГОСТ 13109-97 для собственного потребления</t>
  </si>
  <si>
    <t>Электроэнергия</t>
  </si>
  <si>
    <t>35.11.10.00.00.00.10.10.1</t>
  </si>
  <si>
    <t>27.40.12.00.00.10.10.17.1</t>
  </si>
  <si>
    <t>Лампа накаливания</t>
  </si>
  <si>
    <t>ГОСТ 2239-70, тип ламп (биспиральная аргоновая) Б220-230-40-1, мощность 40 Вт</t>
  </si>
  <si>
    <t>Лампа накаливания ЛОН мощность 40 Вт на напряжение 220-230 В с цоколем Е27. Лампа с шарообразной или грушевидной колбой из прозрачного или матового стекла</t>
  </si>
  <si>
    <t>27.40.12.00.00.10.10.39.1</t>
  </si>
  <si>
    <t>27.40.12.00.00.20.50.54.1</t>
  </si>
  <si>
    <t xml:space="preserve">Галогенная лампа накаливания </t>
  </si>
  <si>
    <t>Галогенная лампа накаливания, тип цоколя R7S, мощность 300 Вт</t>
  </si>
  <si>
    <t>Лампа трубчатой конструкции из прозрачного кварцевого стекла на напряжение 220-230В длина колбы: 11,7-11,8мм, диаметр: 8мм. Тип цоколя R7s</t>
  </si>
  <si>
    <t>27.40.15.00.00.13.01.10.1</t>
  </si>
  <si>
    <t>энергияны үнемдейтін шам</t>
  </si>
  <si>
    <t xml:space="preserve">Лампа люминесцентная </t>
  </si>
  <si>
    <t>энергияүнемдеуші, цоколь типі  Е27</t>
  </si>
  <si>
    <t>компактная (энергосберегающая), цоколь Е27</t>
  </si>
  <si>
    <t>Лампа трубчатая газонаполненная ртутьсодержащая внутренняя стенка трубки покрыта люминофором. Для прямого включения в сеть напряжением 200-230 вольт без ПРА(пуско-регулирующий аппарат), мощность лампы 20-25 ВТ</t>
  </si>
  <si>
    <t>Лампа трубчатая газонаполненная ртутьсодержащая с отражателем, внутренняя стенка трубки покрыта люминофором. Для прямого включения в сеть напряжением 200-230 вольт без ПРА(пуско-регулирующий аппарат), мощность лампы 20-25 ВТ</t>
  </si>
  <si>
    <t>27.40.15.00.00.20.10.11.1</t>
  </si>
  <si>
    <t>Лампа дуговая ртутная</t>
  </si>
  <si>
    <t>Лампа дуговая ртутная, ДРЛ-250</t>
  </si>
  <si>
    <t>Лампа газоразрядная высокого давления ДРЛ (дуговая ртутная люминисцентная) мощностью 250 ватт с цоколем Е40 для подключения к сети 220-230В через ПРА (пуско-регулирующий аппарат)</t>
  </si>
  <si>
    <t>27.40.15.00.00.10.50.21.1</t>
  </si>
  <si>
    <t xml:space="preserve">Лампы люминесцентные </t>
  </si>
  <si>
    <t>Лампа люминесцентная, тип цоколя G13, мощность 18 Ватт</t>
  </si>
  <si>
    <t xml:space="preserve">Для прямого включения в сеть напряжением 200-230 вольт с помощью ПРА(пуско-регулирующий аппарат), мощность лампы 18-20 ВТ </t>
  </si>
  <si>
    <t>Лампа люминесцентная, тип цоколя G13, мощность 36 Ватт</t>
  </si>
  <si>
    <t xml:space="preserve">Для прямого включения в сеть напряжением 200-230 вольт с помощью ПРА(пуско-регулирующий аппарат), мощность лампы 36-40 ВТ </t>
  </si>
  <si>
    <t>26.11.22.00.00.24.11.12.1</t>
  </si>
  <si>
    <t>для трубчатых люминесцентных ламп, тип - 20С-127-1, ГОСТ 8799-90</t>
  </si>
  <si>
    <t>Для трубчатых люминесцентных ламп мощностью 4-22 ватт</t>
  </si>
  <si>
    <t>26.11.22.00.00.24.11.16.1</t>
  </si>
  <si>
    <t>для трубчатых люминесцентных ламп, тип - 80С-220-1, ГОСТ 8799-90</t>
  </si>
  <si>
    <t>Для трубчатых люминесцентных ламп мощностью 64-80 ватт</t>
  </si>
  <si>
    <t>27.12.21.11.11.11.21.10.1</t>
  </si>
  <si>
    <t xml:space="preserve">Предохранитель плавкий </t>
  </si>
  <si>
    <t>номинальный ток 100 А, для защиты оборудования от высокого напряжения и короткого замыкания</t>
  </si>
  <si>
    <t>Предохранитель низковольтный плавкий ПН-100</t>
  </si>
  <si>
    <t>27.12.21.13.11.11.11.50.1</t>
  </si>
  <si>
    <t>Предохранитель трубчатый</t>
  </si>
  <si>
    <t>10кВ 30А</t>
  </si>
  <si>
    <t xml:space="preserve">Номинальный рабочий ток 30А, на напряжжение 6 - 10 киловольт.  (ТУ3414-004-49042429-2008) </t>
  </si>
  <si>
    <t>27.20.11.00.00.00.07.20.1</t>
  </si>
  <si>
    <t>Батарейка</t>
  </si>
  <si>
    <t>Батарейка пальчиковая типа АА</t>
  </si>
  <si>
    <t>Размер (тип) АА, напряжение 3,6 вольт</t>
  </si>
  <si>
    <t>27.20.11.00.00.00.07.70.2</t>
  </si>
  <si>
    <t xml:space="preserve"> PP3 типті  батарейка </t>
  </si>
  <si>
    <t>Батарейка типа PP3</t>
  </si>
  <si>
    <t>Щёлочной элемент питания (КРОНА). Тип 6LR61, напряжение 9 вольт</t>
  </si>
  <si>
    <t>Светильник</t>
  </si>
  <si>
    <t>27.33.14.00.00.00.03.11.2</t>
  </si>
  <si>
    <t>Муфта</t>
  </si>
  <si>
    <t>27.33.14.00.00.00.03.10.2</t>
  </si>
  <si>
    <t>концевая, используется для оконцевания силовых кабелей с маслопропитанной бумажной изоляцией в общей свинцовой или алюминиевой оболочке</t>
  </si>
  <si>
    <t>25.72.12.00.00.10.16.10.1</t>
  </si>
  <si>
    <t>Замок висячий средний</t>
  </si>
  <si>
    <t>металлический корпус,3 ключа, размер 20х70х70мм.</t>
  </si>
  <si>
    <t>14.12.30.00.00.80.16.44.1</t>
  </si>
  <si>
    <t xml:space="preserve">Перчатки </t>
  </si>
  <si>
    <t>диэлектрические, из латекса, бесшовные</t>
  </si>
  <si>
    <t>27.33.11.00.00.03.20.20.1</t>
  </si>
  <si>
    <t>ажыратқыш</t>
  </si>
  <si>
    <t>Выключатель</t>
  </si>
  <si>
    <t>одноклавишный, наружной установки</t>
  </si>
  <si>
    <t>Одноклавишный (открытой проводки) на напряжение до 220 вольт и номинальным током до 6 ампер.Пласстмассовый корпус</t>
  </si>
  <si>
    <t>27.33.11.00.00.03.20.10.1</t>
  </si>
  <si>
    <t>одноклавишный, внутренней установки</t>
  </si>
  <si>
    <t>Одноклавишный (скрытой проводки) на напряжение до 220 вольт и номинальным током до 6 ампер. Пласстмассовый корпус</t>
  </si>
  <si>
    <t>27.32.13.00.02.01.37.05.1</t>
  </si>
  <si>
    <t>Кабель</t>
  </si>
  <si>
    <t xml:space="preserve">Кабель с медными жилами в изоляции на напряжение до 220 вольт. В поливинилхлоридной изоляции </t>
  </si>
  <si>
    <t>27.32.13.00.02.01.82.21.2</t>
  </si>
  <si>
    <t>Кабель бронированный многопроволочный алюминиевый в поливинилхлоридной изоляции на напряжение 400 вольт</t>
  </si>
  <si>
    <t>52.21.19.40.13.00.00</t>
  </si>
  <si>
    <t xml:space="preserve">Энергетическая экспертиза технического состояния электроустановок </t>
  </si>
  <si>
    <t>Облет светосистемы,визуальная и инструментальная проверка световой картины светосигнального оборудования</t>
  </si>
  <si>
    <t>Обслуживание резервного источника аварийного питания дизель-генератора</t>
  </si>
  <si>
    <t>5 Т</t>
  </si>
  <si>
    <t>6 Т</t>
  </si>
  <si>
    <t>11 Т</t>
  </si>
  <si>
    <t>23 Т</t>
  </si>
  <si>
    <t>32 Т</t>
  </si>
  <si>
    <t>36 Т</t>
  </si>
  <si>
    <t>39 Т</t>
  </si>
  <si>
    <t>3 У</t>
  </si>
  <si>
    <t>4 У</t>
  </si>
  <si>
    <t>7 У</t>
  </si>
  <si>
    <t>9 У</t>
  </si>
  <si>
    <t>56 У</t>
  </si>
  <si>
    <t>86 У</t>
  </si>
  <si>
    <t>Всего по работам</t>
  </si>
  <si>
    <t>Всего по услугам</t>
  </si>
  <si>
    <t xml:space="preserve">услуга по обслуживанию отопительных котлов на газе </t>
  </si>
  <si>
    <t>Всего</t>
  </si>
  <si>
    <t>27.40.42.00.00.00.01.20.1</t>
  </si>
  <si>
    <t xml:space="preserve">Оптикалық жүйе </t>
  </si>
  <si>
    <t xml:space="preserve">Оптическая система </t>
  </si>
  <si>
    <t xml:space="preserve">жарықтандыру үшін </t>
  </si>
  <si>
    <t>Для освещения</t>
  </si>
  <si>
    <t>Галогенные лампочки с отражателем диаметром 35 мм, для светосигнального оборудования аэродрома, , мощностью 40 Вт и рабочим током 6,6 ампер. Тип лампочки AFL REEL 35 mm</t>
  </si>
  <si>
    <t>Галогенные лампочки с отражателем диаметром 50 мм, для светосигнального оборудования аэродрома, мощностью 105 Вт и рабочим током 6,6 ампер. Тип лампочки AFL REEL 50 mm</t>
  </si>
  <si>
    <t>черная</t>
  </si>
  <si>
    <t xml:space="preserve">өлшеу құралдарын тексеруден өткізу: қысымды өлшеу, жылуфизикалық және температуралық өлшеулер электрлік өлшеулер және т.б. </t>
  </si>
  <si>
    <t>35.22.10.12.00.00.00</t>
  </si>
  <si>
    <t>табиғи газдың тасымалдау қызмет</t>
  </si>
  <si>
    <t>Услуги по транспортировке  природного газа</t>
  </si>
  <si>
    <t>Қызмет атқарулар ша құрғақ(отбензиненного) табиғи газдың тасуына</t>
  </si>
  <si>
    <t>Услуги по транспортировке сухого (отбензиненного) природного газа</t>
  </si>
  <si>
    <t xml:space="preserve"> </t>
  </si>
  <si>
    <t>май- июнь</t>
  </si>
  <si>
    <t>ГОСТ 2239-70, тип ламп (биспиральная аргоновая) Б220-230-60-1, мощность 60 Вт</t>
  </si>
  <si>
    <t>Лампа накаливания ЛОН мощность 60Вт на напряжение 220-230В с цоколем Е27. Лампа с шарообразной или грушевидной колбой из прозрачного или матового стекла</t>
  </si>
  <si>
    <t>Галогенные лампочки с отражателем диаметром 50 мм, для светосигнального оборудования аэродрома, мощностью 45 Вт и рабочим током 6,6 ампер. Тип лампочки AFL REEL 50 mm</t>
  </si>
  <si>
    <t>Галогенные лампочки для светосигнального оборудования аэродрома, мощностью 150 Вт и рабочим током 6,6 ампер. Тип цоколя Pk-30 d</t>
  </si>
  <si>
    <t>Светильник с плафоном с патроном G13 двухламповый 2х36 Вт c 2 индуктивным балластом (дросселем) и 2 стартерами.</t>
  </si>
  <si>
    <t>GUSJ - 12/70-120</t>
  </si>
  <si>
    <t>GUSJ - 12/35-50</t>
  </si>
  <si>
    <t>ВВГ 2х2.5</t>
  </si>
  <si>
    <t>Кабель АВБбШв-Т 4х35</t>
  </si>
  <si>
    <t>Паспорт готовности ОЗП-2015</t>
  </si>
  <si>
    <t>Оказание услуги с даты заключения договора по декабрь 2015 г.</t>
  </si>
  <si>
    <t>Инъекции. Прозрачная бесцветная жидкость</t>
  </si>
  <si>
    <t>Инъекциялар. Түссіз мөлдір сұйықтық.</t>
  </si>
  <si>
    <t>21.10.52.00.00.00.05.11.1</t>
  </si>
  <si>
    <t>Инъекциялық раствор</t>
  </si>
  <si>
    <t>көрінбейтін қан іздерін анықтау үшін</t>
  </si>
  <si>
    <t>Йод</t>
  </si>
  <si>
    <t>Бриллиантовый зеленый</t>
  </si>
  <si>
    <t>раствор бриллиант зеленый фл 20мл 1% жидкость зеленого цвета</t>
  </si>
  <si>
    <t>Ашық қоңыр түсті таблеткалар</t>
  </si>
  <si>
    <t xml:space="preserve"> Бактерицидті лейкопластырь</t>
  </si>
  <si>
    <t xml:space="preserve">антисептиктер  ерітіндісі сіңген  төрт қабатты дәкеден тұратын жасыл түсті  пластырь </t>
  </si>
  <si>
    <t>Пантенол</t>
  </si>
  <si>
    <t>Аэрозоль 130 мл во флоконах</t>
  </si>
  <si>
    <t>500</t>
  </si>
  <si>
    <t>бинт стерильный 7х14 белого цвета в упаковке</t>
  </si>
  <si>
    <t>Но-шпа 40 мг</t>
  </si>
  <si>
    <t>21.20.13.00.00.00.01.10.1</t>
  </si>
  <si>
    <t>прозрачная бесцветная жидкость 2.4% ампула по 10мг</t>
  </si>
  <si>
    <t>в упаковке по 50 драже</t>
  </si>
  <si>
    <t>Қолғаптар</t>
  </si>
  <si>
    <t>натрий хлориді</t>
  </si>
  <si>
    <t>21.20.24.00.00.00.35.10.1</t>
  </si>
  <si>
    <t>Вата медицинская</t>
  </si>
  <si>
    <t>цвет белый в упаковке  50гр</t>
  </si>
  <si>
    <t>дисоль бесцветная жидкость во флоконе по 200мл</t>
  </si>
  <si>
    <t>адреналин гидрохлорид бесцветная жидкостьв амп по 1мл</t>
  </si>
  <si>
    <t>Таспалы.</t>
  </si>
  <si>
    <t xml:space="preserve">Картридж для Epson LX 350 </t>
  </si>
  <si>
    <t xml:space="preserve"> Zebra P110i  сублимациялық принтер үшін толық түрлі түсті лента</t>
  </si>
  <si>
    <t xml:space="preserve"> Лента полноцветная для сублимационного принтера Zebra P110i</t>
  </si>
  <si>
    <t>толық түсті лента</t>
  </si>
  <si>
    <t>полноцветная лента</t>
  </si>
  <si>
    <t>Полноцветная лента Zebra 800015-940 не менее 200 кадров</t>
  </si>
  <si>
    <t>Картридж  3045</t>
  </si>
  <si>
    <t>комп.</t>
  </si>
  <si>
    <t>11.07.11.00.00.00.06.20.4</t>
  </si>
  <si>
    <t>Питьевая природная негазированная. Прозрачная. Без посторонних привкусов и запахов. V выше 5 литров.</t>
  </si>
  <si>
    <t>Услуги по содержанию оргтехники с заменой запчатей</t>
  </si>
  <si>
    <t>43.22.12.20.13.00.00</t>
  </si>
  <si>
    <t>Желдету және ауаны баптау жүйелеріне техникалық қызмет көрсету бойынша қызметтер</t>
  </si>
  <si>
    <t>Услуги по техническому обслуживанию системы вентиляции и кондиционирования</t>
  </si>
  <si>
    <t>Май</t>
  </si>
  <si>
    <t>Тех. обслуживание, холодильников, замена непригодных частей к эксплуатации при необходимости с вызовом мастера</t>
  </si>
  <si>
    <t>95.11.10.15.15.00.00</t>
  </si>
  <si>
    <t>Картридждерді толтыру жөніндегі қызметтер</t>
  </si>
  <si>
    <t>Услуги по заправке картриджей</t>
  </si>
  <si>
    <t>Услуги по заправке  тонером лазерных картриджей и их ремонту с заменой запчастей</t>
  </si>
  <si>
    <t>Услуги по техсопровождению Карты мониторинга местного содержания</t>
  </si>
  <si>
    <t>обучение работников отдела закупок и снабжения</t>
  </si>
  <si>
    <t>63.11.11.20.30.00.00</t>
  </si>
  <si>
    <t>Услуги по обеспечению информацией из баз данных: в обычном порядке или в порядке очередности, обычным способом или по сети, доступной всем пользователям или ограниченному кругу пользователей, методом прямого доступа или выборочно, по запросу.</t>
  </si>
  <si>
    <t>Услуга по актуализации Справочника ЕНС ТРУ</t>
  </si>
  <si>
    <t>"Атырау халыкаралык әуежайы"АҚ</t>
  </si>
  <si>
    <t>АО" Международный аэропорт Атырау"</t>
  </si>
  <si>
    <t>32.91.19.00.00.00.20</t>
  </si>
  <si>
    <t>Валик малярный</t>
  </si>
  <si>
    <t>типа ВМ - валик с меховым покрытием, предназначенный для окраски поверхностей лакокрасочным составом, ГОСТ 10831-87</t>
  </si>
  <si>
    <t>1000мм х500мм</t>
  </si>
  <si>
    <t>70</t>
  </si>
  <si>
    <t>20.41.32.00.00.00.30.20.1</t>
  </si>
  <si>
    <t>ванна және раковина жуатын құрал</t>
  </si>
  <si>
    <t>Средство для чистки ванн и раковин</t>
  </si>
  <si>
    <t>гелтәрізді ванна және раковина жуатын</t>
  </si>
  <si>
    <t>гелеобразное для чистки ванн и раковин</t>
  </si>
  <si>
    <t>20.59.43.00.00.20.20.10.3</t>
  </si>
  <si>
    <t>Мұздануға қарсы сұйықтық</t>
  </si>
  <si>
    <t>ұшу  аппараттарына, ГОСТ 23907-79</t>
  </si>
  <si>
    <t>для летательных аппаратов, ГОСТ 23907-79</t>
  </si>
  <si>
    <t>10 мм. (в 1 кг. 200* пломб</t>
  </si>
  <si>
    <t>100</t>
  </si>
  <si>
    <t>Проволока для пломбирования в катушках по 800 м.</t>
  </si>
  <si>
    <t>20.30.21.00.21.06.12.05.1</t>
  </si>
  <si>
    <t>ПФ-115 түсі сары жоғарғы  сорт, ұшпайтын заттардың массалық  үлесі, %, 64-70 кем емес, ГОСТ 6465-76</t>
  </si>
  <si>
    <t>ПФ-115 высший сорт желтый, массовая доля нелетучих веществ, %, не менее 64-70, ГОСТ 6465-76</t>
  </si>
  <si>
    <t>20.30.21.00.21.06.12.21.1</t>
  </si>
  <si>
    <t>ПФ-115 түсі ақ  жоғарғы  сорт, ұшпайтын заттардың массалық  үлесі, %, 62-68 кем емес, ГОСТ 6465-76</t>
  </si>
  <si>
    <t>ПФ-115 высший сорт белый, массовая доля нелетучих веществ, %, не менее 62-68, ГОСТ 6465-76</t>
  </si>
  <si>
    <t>20.30.21.00.21.06.12.07.1</t>
  </si>
  <si>
    <t>ПФ-115 түсі жасыл  жоғарғы  сорт, ұшпайтын заттардың массалық  үлесі, %, 64-70 кем емес, ГОСТ 6465-76</t>
  </si>
  <si>
    <t>ПФ-115 высший сорт зеленый, массовая доля нелетучих веществ, %, не менее 64-70, ГОСТ 6465-76</t>
  </si>
  <si>
    <t>20.30.21.00.21.06.12.10.1</t>
  </si>
  <si>
    <t>ПФ-115 түсі көк  жоғарғы сорт, ұшпайтын заттардың массалық  үлесі, %, 57-63 кем емес, ГОСТ 6465-76</t>
  </si>
  <si>
    <t>ПФ-115 высший сорт синий, массовая доля нелетучих веществ, %, не менее 57-63, ГОСТ 6465-76</t>
  </si>
  <si>
    <t>пластмассовое 8 л.</t>
  </si>
  <si>
    <t>аспалы құлып</t>
  </si>
  <si>
    <t>кетпен</t>
  </si>
  <si>
    <t>Мотыга</t>
  </si>
  <si>
    <t>ауылшаруашылық құрал қайла  мен күректің біріктірілген түрі</t>
  </si>
  <si>
    <t>тырнауыш</t>
  </si>
  <si>
    <t>Грабли</t>
  </si>
  <si>
    <t xml:space="preserve">ауылшаруашылық құрал </t>
  </si>
  <si>
    <t>айыр</t>
  </si>
  <si>
    <t xml:space="preserve">Вилы </t>
  </si>
  <si>
    <t xml:space="preserve">ауылшаруашылық құрал шаруалар ауылшаруашылығында ауылшаруашылық өнімді тиеу және түсіру үшін қолданады </t>
  </si>
  <si>
    <t>27.33.13.00.00.00.02.01.1</t>
  </si>
  <si>
    <t>Тоқ көзім</t>
  </si>
  <si>
    <t>С1а - екі полюсті, жерге қосылусыз,10/16 А артық емес ток күшіне есептелген, кернеуі - 250 В. ГОСТ 7396.1-89</t>
  </si>
  <si>
    <t>С1а - двухполюсная, без заземляющего контакта, расчитана на силу тока не более 10/16 А, напряжение - 250 В. ГОСТ 7396.1-89</t>
  </si>
  <si>
    <t xml:space="preserve">Удлинитель на катушке УХ10-001 (ПВС 2х0,75) 70м </t>
  </si>
  <si>
    <t>қызметкерлердің біліктілігін арттыру және қайта даярлау  жөніндегі білім беру қызметтер</t>
  </si>
  <si>
    <t>Переучивание по процедурам противообледенительной обработки ВС с практическими занятиями</t>
  </si>
  <si>
    <t>Услуги по обучению методам, способам обработки воздушных судов от обледенения с практическими занятиями</t>
  </si>
  <si>
    <t>басқа да медициналық  зертхана қызметтер</t>
  </si>
  <si>
    <t>Переучивание и повышение квалификации работников службы ИАС по программе «Ground Handling» (Наземное Обслуживание)</t>
  </si>
  <si>
    <t>20.59.59.00.02.15.00.10.1</t>
  </si>
  <si>
    <t xml:space="preserve">Калий фталевокислый кислый (Калий бифталат) </t>
  </si>
  <si>
    <t>белый мелкокристаллический порошок ч.д.а.</t>
  </si>
  <si>
    <t>20.14.33.00.00.30.55.10.1</t>
  </si>
  <si>
    <t xml:space="preserve">янтарная кислота </t>
  </si>
  <si>
    <t>химически чистый (х.ч.), 99,9%, ГОСТ 6341-75</t>
  </si>
  <si>
    <t>20.59.59.00.11.00.00.14.1</t>
  </si>
  <si>
    <t>Ксиленоловый оранжевый</t>
  </si>
  <si>
    <t>красно-коричневые кристаллы, растворим в воде, не растворим в этаноле, диэтиловом эфире, ацетоне</t>
  </si>
  <si>
    <t>Гидроксид калия (едкое кали)</t>
  </si>
  <si>
    <t>чистый для анализа (ч.д.а.), 85,0%, ГОСТ 24363-80</t>
  </si>
  <si>
    <t>Атырау халықаралық әуежайы АҚ</t>
  </si>
  <si>
    <t>20.59.59.00.15.00.00.28.1</t>
  </si>
  <si>
    <t>Натрон әгі  (Аскарит )</t>
  </si>
  <si>
    <t>Натронная известь (Аскарит )</t>
  </si>
  <si>
    <t>күйдіргіш натримен бұқтырылған қоспа, ақ түсті масса, су (ауадағы ылғал) мен көміртегі  газын жояды</t>
  </si>
  <si>
    <t>смесь гашеной извести с едким натром, белая пористая масса, поглощает воду (влагу из воздуха) и углекислый газ</t>
  </si>
  <si>
    <t>натронная известь ГОСТ 6755-88</t>
  </si>
  <si>
    <t>20.59.59.00.11.00.00.01.1</t>
  </si>
  <si>
    <t>Метилоранж (Метиловый оранжевый)</t>
  </si>
  <si>
    <t>порошок, хорошо растворимый в воде, дающий раствор золотого желтого цвета</t>
  </si>
  <si>
    <t>Поставка в течение 60 календарных дней с даты подписания договора</t>
  </si>
  <si>
    <t>Поставка партиями по мере необходимостис даты подписания договора, по  31.12.2015 г.</t>
  </si>
  <si>
    <t>20.59.42.00.00.20.30.10.1</t>
  </si>
  <si>
    <t xml:space="preserve">Мұздануға қарсы сұйықтық </t>
  </si>
  <si>
    <t>Антиобледенительная присадка</t>
  </si>
  <si>
    <t>1,366 бастап 1,372 шегінде көрсеткіштердің түссіз мөлдір сұйықтығы</t>
  </si>
  <si>
    <t>получают на основе спиртов и добавляют в бензин для предотвращения образования льда в топливной системе</t>
  </si>
  <si>
    <t>Противоводокристаллизационная жидкость "И-М", бесцветная прозрачная жидкость с показателем преломления в пределах 1.366 до 1.372 для авиационного топлива</t>
  </si>
  <si>
    <t>Поставка партиями с даты подписания договора по 31.12.2015 г.</t>
  </si>
  <si>
    <t>25.92.11.00.00.12.10.14.1</t>
  </si>
  <si>
    <t>су үшін, мырышталған, сыйымдылығы  10 л, ГОСТ 20558-82</t>
  </si>
  <si>
    <t>для воды, оцинкованное, вместимостью 10 л, ГОСТ 20558-82</t>
  </si>
  <si>
    <t>не менее длина 20 м</t>
  </si>
  <si>
    <t>Условия обозначение РП-38 Г. Проходное сечение, в 32 мм Рабочая жидкость Авиационные топлива. Температура рабочей окружающей среды, градус С от + 50 до - 40. Рабочее давление кгс/см2, не более 3. Масса изделия 2,6 кг</t>
  </si>
  <si>
    <t xml:space="preserve">Фильтроэлементы  ФЭ 600-5-1-М, тонкостью фильтрации не более 5мкм </t>
  </si>
  <si>
    <t>20.59.59.00.14.00.02.21.1</t>
  </si>
  <si>
    <t>вязкости нефтепродуктов</t>
  </si>
  <si>
    <t xml:space="preserve">определение кинематической вязкости нефтепродуктов </t>
  </si>
  <si>
    <t>өзге түрі</t>
  </si>
  <si>
    <t>Чехлы из брезентовой ткани для резервуаров и топливозаправщиков</t>
  </si>
  <si>
    <t>АО "Международный аэропорт Атырау</t>
  </si>
  <si>
    <t>30.30.50.00.00.10.20.12.1</t>
  </si>
  <si>
    <t>Наконечник нижней заправки</t>
  </si>
  <si>
    <t>для заправки топливом с нижней поверхности крыла летательного аппарата</t>
  </si>
  <si>
    <t>ННЗ 2561А-8 диаметр 50мм</t>
  </si>
  <si>
    <t>ННЗ-6М (Рига) диаметр 50 мм</t>
  </si>
  <si>
    <t>ННЗ "Картер" диаметр 50 мм</t>
  </si>
  <si>
    <t>из пенькового волокна тонкий  крученый разового применения д=1 мм</t>
  </si>
  <si>
    <t>Кассеты под фильтроэлементы на СТ-2500 для 1,2,3- ступени</t>
  </si>
  <si>
    <t>огнетушитель ОП-5</t>
  </si>
  <si>
    <t>Арматураланбаған қысымды-соратын тоқыма қаңқасы бар резеңкелі жең</t>
  </si>
  <si>
    <t>Рукав бензостойкий "Элофлекс" диаметр 50 мм. Длина рукава 20 м</t>
  </si>
  <si>
    <t>Рукав бензостойкий "Элофлекс" диаметр 38 мм. Длина рукава 20 м</t>
  </si>
  <si>
    <t>26.51.52.14.11.11.10.13.1</t>
  </si>
  <si>
    <t>манометр</t>
  </si>
  <si>
    <t>диаметр  корпуса 60 мм, класс  точности 1,5, диапазон показаний от 0 до 6</t>
  </si>
  <si>
    <t>АО "Международный аэропорт атырау"</t>
  </si>
  <si>
    <t>39.00.23.10.00.00.00</t>
  </si>
  <si>
    <t>Қоршаған ортаны қорғау саласында нормативтік жобалар мен бағдарламаларды әзірлеу бойынша қызметтер</t>
  </si>
  <si>
    <t>Услуги по разработке нормативных проектов и программ в области охраны окружающей среды</t>
  </si>
  <si>
    <t xml:space="preserve">Разработка проекта ПДВ </t>
  </si>
  <si>
    <t>Оказание услуг с даты заключения договора по декабрь 2015</t>
  </si>
  <si>
    <t>2015г.</t>
  </si>
  <si>
    <t>"Атырау халықаралық әуежайы" Қ</t>
  </si>
  <si>
    <t>Разработка программы производственного контроля</t>
  </si>
  <si>
    <t>Проведение производственного мониторинга, Отбор и хим анализ проб атмосферного воздуха (санитарно-защитная зона, промышленная зона, котельной установки)</t>
  </si>
  <si>
    <t xml:space="preserve">"Атырау халықаралық әуежай" АҚ </t>
  </si>
  <si>
    <t xml:space="preserve">АО "Международный аэропорт атырау" </t>
  </si>
  <si>
    <t>орманшылық саласындағы қызметтер</t>
  </si>
  <si>
    <t xml:space="preserve">Зиянкестермен күрес жөніндегі қызметтер </t>
  </si>
  <si>
    <t xml:space="preserve">Химическая обработка против вредителей с применением  собственного оборудования, материалов и химических средств </t>
  </si>
  <si>
    <t xml:space="preserve">ЦП </t>
  </si>
  <si>
    <t xml:space="preserve">Оказание услуги с даты заключения договора по декабрь 2015г. </t>
  </si>
  <si>
    <t>38.11.69.11.00.00.00</t>
  </si>
  <si>
    <t xml:space="preserve">Қалдықтарды жою немесе орналастыру,пайдаға асыру, жинау жөніндегі операцияларды орындау </t>
  </si>
  <si>
    <t>Услуги по вывозу твердо-бытовых отходов</t>
  </si>
  <si>
    <t>Выполнение операций по сбору, утилизации, размещению или удалению отходов</t>
  </si>
  <si>
    <t>Услуги по вывозу ТБО</t>
  </si>
  <si>
    <t xml:space="preserve">100% предоплата </t>
  </si>
  <si>
    <t>32.99.61.00.00.00.30.20.1</t>
  </si>
  <si>
    <t xml:space="preserve">Программное обеспечение </t>
  </si>
  <si>
    <t>Программный продукт - сборник законодательных актов</t>
  </si>
  <si>
    <t>Электронная правовая система</t>
  </si>
  <si>
    <t>2015 г.</t>
  </si>
  <si>
    <t>Услуги по размещению объявлений в печатных изданиях</t>
  </si>
  <si>
    <t>68.31.13.00.00.00.02</t>
  </si>
  <si>
    <t xml:space="preserve">ғимараттар (құрылыс, құрылымдар)  мен олардың жер телімдері құқығын тіркеу,  техникалық  түгендеу  жөніндегі қызметтері </t>
  </si>
  <si>
    <t>Услуги по технической инвентаризации, регистрации прав на здания (строения, сооружения) и земельные участки под ними</t>
  </si>
  <si>
    <t xml:space="preserve">ғимараттар (құрылыс, құрылымдар)  мен олардың жер телімдері құқығын тіркеу,  техникалық  түгендеу жөніндегі қызметтері </t>
  </si>
  <si>
    <t>84.11.19.11.00.00.00</t>
  </si>
  <si>
    <t>жерді пайдалану кесімдерін әзірлеу жөніндегі қызметтер</t>
  </si>
  <si>
    <t>Услуги по изготовлению актов землепользования</t>
  </si>
  <si>
    <t>жерді пайдалану кесімдерін әзірлеу</t>
  </si>
  <si>
    <t>изготовление актов землепользования</t>
  </si>
  <si>
    <t>Услуги по отводу зем.участка (подготовка идентификационных документов)</t>
  </si>
  <si>
    <t>АО "Международный Аэропорт Атырау</t>
  </si>
  <si>
    <t>г.Атырау, Аэропорт, Агентство</t>
  </si>
  <si>
    <t>март-апрель</t>
  </si>
  <si>
    <t>63.11.11.20.40.00.00</t>
  </si>
  <si>
    <t>Система бронирования авиабилетов и пользование экраном Габриель</t>
  </si>
  <si>
    <t>Система учета электронных билетов и составление отчетов по "RAS Stock control"</t>
  </si>
  <si>
    <t>услуги обучения по продаже и бронированию авиабилетов по электронной системе "Гебриель"</t>
  </si>
  <si>
    <t>г.Алматы</t>
  </si>
  <si>
    <t>май-апрель</t>
  </si>
  <si>
    <t>Пультовая охрана</t>
  </si>
  <si>
    <t>"Атырау халықаралық әуежай" АҚ</t>
  </si>
  <si>
    <t>мыло хозяйственное</t>
  </si>
  <si>
    <t xml:space="preserve">мыло хозяйственное по 200 гр. </t>
  </si>
  <si>
    <t xml:space="preserve">г.Атырау аэропорт </t>
  </si>
  <si>
    <t>Поставка в течение 30 календарных дней с даты подписаний</t>
  </si>
  <si>
    <t>Оплата  за фактически поставленный Поставщиком объем товара</t>
  </si>
  <si>
    <t>штук</t>
  </si>
  <si>
    <t>Молоко в тетрапакетах емкостью 1 литр жирностью 3,2</t>
  </si>
  <si>
    <t>14.19.13.00.00.10.10.12.1</t>
  </si>
  <si>
    <t xml:space="preserve"> с короткими рукавами</t>
  </si>
  <si>
    <t>Оплата  за фактически оказанной  исполнителем объем услуг</t>
  </si>
  <si>
    <t>53.10.12.20.12.00.00</t>
  </si>
  <si>
    <t xml:space="preserve">Услуги экспресс почты </t>
  </si>
  <si>
    <t xml:space="preserve">жедел пошта қызметі </t>
  </si>
  <si>
    <t>Прием и отправка конфиденциальной почты</t>
  </si>
  <si>
    <t>август-сентябрь</t>
  </si>
  <si>
    <t xml:space="preserve">Аккумуляторлы батарея для радиостанции </t>
  </si>
  <si>
    <t xml:space="preserve"> для портативной радиостанции</t>
  </si>
  <si>
    <t>напряжение 9 В ёмкость не менее 300 mAh. Рассчитана до 1000 перезарядок.</t>
  </si>
  <si>
    <t xml:space="preserve">для заземления  досмотровых аппаратов  защиты от тока напряжением до 1000В. </t>
  </si>
  <si>
    <t>Карточки для про пусков размер 85х55 мм.</t>
  </si>
  <si>
    <t xml:space="preserve"> Пленка для ламини рования </t>
  </si>
  <si>
    <t>пачка</t>
  </si>
  <si>
    <t>Полноцветный риббон  на 200 односторонних отпечатков</t>
  </si>
  <si>
    <t xml:space="preserve"> Палка резиновая ПР-73Ф, прямая, длина 60,4см., 3,1см.  Вес: 880гр. ПР-73Ф</t>
  </si>
  <si>
    <t>пластиковая карта premier plus (PVC Composite), с магнитной полосой HiCo, толщина карты 30мм, упаковка 500 шт</t>
  </si>
  <si>
    <t>Обучение агентов досмотра и руково дителей САБ по перевозке опасных грузов</t>
  </si>
  <si>
    <t>Инспекционный аудит ИСМ</t>
  </si>
  <si>
    <t>клапан</t>
  </si>
  <si>
    <t>қыздыру шамы</t>
  </si>
  <si>
    <t>28.92.30.00.00.00.30.01.1</t>
  </si>
  <si>
    <t>Нож (лемех)</t>
  </si>
  <si>
    <t>резиновый, снегоуборочного отвала</t>
  </si>
  <si>
    <t>техпластина для снегоуборочной техники, длина 1000мм, высота 250мм,толщина 40мм, вес 12кг</t>
  </si>
  <si>
    <t>30.20.31.00.00.90.05.01.1</t>
  </si>
  <si>
    <t>Диск</t>
  </si>
  <si>
    <t>щеточный, для снегоуборочной техники</t>
  </si>
  <si>
    <t>диск щеточный 120*550мм для спецтехники</t>
  </si>
  <si>
    <t>диск щеточный полипропиленовый 254*900мм для спецтехники</t>
  </si>
  <si>
    <t>65.12.21.10.00.00.02</t>
  </si>
  <si>
    <t>Услуги по страхованию (добровольному) автотранспорта</t>
  </si>
  <si>
    <t>Автокөлікті сақтандыру (өз еркімен) бойынша қызметтер</t>
  </si>
  <si>
    <t>Услуги по добровольному страхованию автотранспорта:  ДТП, угон, разбой, грабеж, кража и уничтожение либо повреждение  автомобильного транспорта и т.д.</t>
  </si>
  <si>
    <t>Автокөлікті өз еркімен сақтандыру бойынша қызметтер: ЖКА, айдап әкету, қарақшылық, тонау, ұрлық және автомобиль көлігіне зиян келтіру не жою және т.б.</t>
  </si>
  <si>
    <t>экскаватор погрузчик 3CX SM, мини погрузчик JCB 155</t>
  </si>
  <si>
    <t>61.20.11.10.00.00.00</t>
  </si>
  <si>
    <t xml:space="preserve">Услуги мобильной связи </t>
  </si>
  <si>
    <t xml:space="preserve">ұялы байланыс қызметі </t>
  </si>
  <si>
    <t>Услуги мобильной связи - доступ и пользование</t>
  </si>
  <si>
    <t xml:space="preserve">ұялы байланыс қызметі  - қол жеткізу және пайдалану </t>
  </si>
  <si>
    <t>Экспертиза резервуаров с проведением дефектоскопии и невилировки, выдачи заключения по дефектоскопии и невилировки, выдачи разрешения на эксплуатацию резервуаров и склада ГСМ</t>
  </si>
  <si>
    <t>Оказание услуги с даты заключения договора по декабрь 2015 г</t>
  </si>
  <si>
    <t>Услуга по аттестации лаборатории</t>
  </si>
  <si>
    <t xml:space="preserve">май-июнь </t>
  </si>
  <si>
    <t>11.07.11. 00.00.00.06.10.1</t>
  </si>
  <si>
    <t>Су 100 мл сусындық апат</t>
  </si>
  <si>
    <t>Вода питьевая аварийная 100 мл Вода                   (Кроме вод минеральных)</t>
  </si>
  <si>
    <t xml:space="preserve">Аршулы
 ауызсу, -
 асептикалық
 әдіспен оралған арада 
пакеттер из
 ламинированной
 фольгалар.
Сақтау мерзімім
 5 жасқа дейін при
 қызуға 
от - 35° до +50°С.
Ораушы:
- пакет 
тұтыну
 - 100 мл;
</t>
  </si>
  <si>
    <t xml:space="preserve">Очищенная
 питьевая вода,
 упакованная
 асептическим
 способом в 
пакеты из
 ламинированной
 фольги.
Срок хранения
 до 5 лет при
 температуре 
от -35° до +50°С.
Упаковка:
- пакет 
потребительский
 - 100 мл; 
</t>
  </si>
  <si>
    <t>Питьевая природная. Прозрачная без посторонних привкусов и запахов. Объем до 0.5 литров</t>
  </si>
  <si>
    <t>Оплата за фактически поставленный поставщиком объем товара</t>
  </si>
  <si>
    <t>Предназначен для подачи сигнала бедствия</t>
  </si>
  <si>
    <t>Август</t>
  </si>
  <si>
    <t>Поставка в течении 30 календарных дней с даты подписания договора</t>
  </si>
  <si>
    <t>Спички ветроустойчивые в водонепроницаемой упаковке</t>
  </si>
  <si>
    <t>Оплата за фактически оказанный исполнителем объем услуг</t>
  </si>
  <si>
    <t>Техническое      обслуживание     Охранно-пожарной сигнализации</t>
  </si>
  <si>
    <t>Январь</t>
  </si>
  <si>
    <t>внешний жесткий диск 1 ТБ Backup protable STBU 1000201</t>
  </si>
  <si>
    <t>клавиатура Delux DLK-1000UB, USB</t>
  </si>
  <si>
    <t>мышь Delux DLM-3910UB, USB</t>
  </si>
  <si>
    <t>набор инструментов для прокладки информационных сетей</t>
  </si>
  <si>
    <t>коннектор UTP RJ 45</t>
  </si>
  <si>
    <t>внутренний жесткий диск 500 ГБ SATA-III</t>
  </si>
  <si>
    <t>26.20.30.00.00.45.10.01.1</t>
  </si>
  <si>
    <t>Комплекс виброакустической защиты помещений</t>
  </si>
  <si>
    <t>сөйленген ақпараттың жайылуына кедергі келтіретін акустикалық және діріл-акустикалық шу кедергісін тудыратын орындағы ақпаратты белсенді сақтайтын техникалық құрал</t>
  </si>
  <si>
    <t>сентябрь-октябрь</t>
  </si>
  <si>
    <t>61.10.13.01.01.00.00</t>
  </si>
  <si>
    <t xml:space="preserve">Услуги частных сетей по предоставлению линий телекоммуникационных проводных </t>
  </si>
  <si>
    <t xml:space="preserve">телекоммуникациялық  өткізу жүйелерін  ұсыну жөніндегі жеке желілер қызметі </t>
  </si>
  <si>
    <t>Услуги частных сетей по предоставлению линий телекоммуникационных проводных, аренда местной и прямой линии связи</t>
  </si>
  <si>
    <t xml:space="preserve">телекоммуникациялық  өткізу жүйелерін  ұсыну жөніндегі жеке желілер қызметі,жергілікті және  тікелей байланыс желілерін жалдау       </t>
  </si>
  <si>
    <t xml:space="preserve">Аренда местной и прямой линии связи протяженностью до 1 км и 2 км </t>
  </si>
  <si>
    <t>43.21.10.10.10.11.00</t>
  </si>
  <si>
    <t>Услуги по обеспечению водой и отводу сточных вод помещения Агентства по продаже перевозок АО Су-Арна</t>
  </si>
  <si>
    <t>Услуги распределения воды через водопроводы</t>
  </si>
  <si>
    <t>январь-февраль</t>
  </si>
  <si>
    <t>г.Атырау, Аэропорт</t>
  </si>
  <si>
    <t>26.51.63.13.14.11.11.11.1</t>
  </si>
  <si>
    <t>Счетчик жидкости</t>
  </si>
  <si>
    <t xml:space="preserve">Счетчик горячей воды </t>
  </si>
  <si>
    <t>Счетчик-водомер ГХВС</t>
  </si>
  <si>
    <t xml:space="preserve"> 14.12.30.00.00.80.16.12.1</t>
  </si>
  <si>
    <t>Техникалық қолғап</t>
  </si>
  <si>
    <t>трикотажные, пропитанные резиной (латексом), хлопчатобумажные</t>
  </si>
  <si>
    <t>32.50.42.00.00.00.13.20.1</t>
  </si>
  <si>
    <t xml:space="preserve"> Қорғаныш көзілдіріктері</t>
  </si>
  <si>
    <t>Очки защитные (кроме солнцезащитных) и аналогичные оптические приборы из пластмасс</t>
  </si>
  <si>
    <t>Молоко</t>
  </si>
  <si>
    <t>Сүт</t>
  </si>
  <si>
    <t>Консистенция - жидкая, однородная нетягучая, слегка вязкая. Без хлопьев белка и сбившихся комочков жира. Вкус и запах - характерные для молока, без посторонних привкусов и запахов. Цвет - белый, равномерный по всей массе. Питьевое  более 1%, но не более 3% жирности  стерилизованное. СТ РК 1760-2008</t>
  </si>
  <si>
    <t>715</t>
  </si>
  <si>
    <t xml:space="preserve"> Костюм мужской</t>
  </si>
  <si>
    <t>апрель-май</t>
  </si>
  <si>
    <t>Орындарды діріл-акустикалық қорғау кешені</t>
  </si>
  <si>
    <t>техническое средство активной защиты информации в помещении, которое создает акустические и виброакустические шумовые помехи, препятствующие утечке речевой информации</t>
  </si>
  <si>
    <t>100 % предоплата оплата за фактически оказанный Исполнителем объем Услуг</t>
  </si>
  <si>
    <t>Услуги по устройству охранной сигнализации</t>
  </si>
  <si>
    <t>Услуги, связанные с устройством охранной сигнализации на объекте</t>
  </si>
  <si>
    <t>Работы эксплуатационные по обслуживанию и содержанию инженерных сетей общего пользования</t>
  </si>
  <si>
    <t>Текущий ремонт, техническое обслуживание и аварийное обслуживание инженерных сетей (водопроводных, канализационных, тепловых)</t>
  </si>
  <si>
    <t>Услуги по обработке данных вычислительными средствами (компьютерами)</t>
  </si>
  <si>
    <t>Услуги по обработке данных имеющимся в собственном распоряжении компьютерным оборудованием или через информационную сеть.</t>
  </si>
  <si>
    <t>35.30.11.10.10.30.10.01.1</t>
  </si>
  <si>
    <t>Тепловая энергия</t>
  </si>
  <si>
    <t>Жылу энергиясы</t>
  </si>
  <si>
    <t xml:space="preserve"> в горячей воде, для коммунальных нужд </t>
  </si>
  <si>
    <t>ыстық суда, коммуналдық қажеттіліктер үшін</t>
  </si>
  <si>
    <t>Гигакалория</t>
  </si>
  <si>
    <t>Жапсырғыш</t>
  </si>
  <si>
    <t>10.82.22.00.02.90.10.10.1</t>
  </si>
  <si>
    <t xml:space="preserve"> Пищевой рацион</t>
  </si>
  <si>
    <t>Аварийный пищевой рацион для спасательного плота, из расчета 10000 кДж на человека</t>
  </si>
  <si>
    <t>Предназначен для использования в качестве средства поддержания жизнедеятельносьти организма в аварийных условиях связанных с дефицитом продуктов питания ,рацион пищевой аварийный приготовлен из натуральных продуктов, готовый к употреблению.</t>
  </si>
  <si>
    <t>Июнь-июль</t>
  </si>
  <si>
    <t xml:space="preserve"> 32.91.11.00.00.00.12.30.1</t>
  </si>
  <si>
    <t>Веник</t>
  </si>
  <si>
    <t>Сыпыртқы</t>
  </si>
  <si>
    <t>Из материалов растительного происхождения</t>
  </si>
  <si>
    <t xml:space="preserve">апрель-май </t>
  </si>
  <si>
    <t>84.12.12.11.10.00.00</t>
  </si>
  <si>
    <t>Услуги по аттестации производственных объектов</t>
  </si>
  <si>
    <t>аттестация производственных объектов</t>
  </si>
  <si>
    <t>февраль-март</t>
  </si>
  <si>
    <t>май-июнь</t>
  </si>
  <si>
    <t>2015 г</t>
  </si>
  <si>
    <t>26.20.21.01.12.13.11.20.1</t>
  </si>
  <si>
    <t>Жесткий диск</t>
  </si>
  <si>
    <t>Размер 2,5'', интерфейс SAS 3 ГГц/с, объем буфера - 16 Мб, количество оборотов шпинделя -10000 об/м, емкость - 1 Тб</t>
  </si>
  <si>
    <t xml:space="preserve"> 26.20.21.01.12.11.12.17.1</t>
  </si>
  <si>
    <t>Размер 2,5'', интерфейс SATA 1,5 ГГц/с, объем буфера - 16 Мб, количество оборотов шпинделя 7200 об/м, емкость - 500 Гб</t>
  </si>
  <si>
    <t>кабель сетевой UTP APC030501CU/CCS, 1 упаковка</t>
  </si>
  <si>
    <t>27.32.13.00.02.02.20.01.1</t>
  </si>
  <si>
    <t>LAN- кабель UTP 4*2*0.51</t>
  </si>
  <si>
    <t>26.20.15.00.00.01.11.10.1</t>
  </si>
  <si>
    <t xml:space="preserve"> Клавиатура</t>
  </si>
  <si>
    <t>Пернетақта</t>
  </si>
  <si>
    <t xml:space="preserve"> Алфавитно-цифровая, стандартная клавиатура, содержит 101-102 клавиши.</t>
  </si>
  <si>
    <t>краска белая</t>
  </si>
  <si>
    <t>26.20.16.06.12.11.11.10.1</t>
  </si>
  <si>
    <t>Манипулятор "мышь"</t>
  </si>
  <si>
    <t>«Тінтуір» манипуляторы</t>
  </si>
  <si>
    <t>Механическая</t>
  </si>
  <si>
    <t>25.94.13.00.00.10.57.10.1</t>
  </si>
  <si>
    <t>Инструменты для связиста</t>
  </si>
  <si>
    <t>Байланысшыға арналған құралдар</t>
  </si>
  <si>
    <t>набор инструментов для связиста</t>
  </si>
  <si>
    <t>26.30.30.30.00.00.01.01.1</t>
  </si>
  <si>
    <t>Коннектор</t>
  </si>
  <si>
    <t>соединитель для подключения к промышленным сетям</t>
  </si>
  <si>
    <t>61.10.20.04.00.00.00</t>
  </si>
  <si>
    <t xml:space="preserve">телеграф жүйелерін жабдықтау қызметі </t>
  </si>
  <si>
    <t>Услуги оснащения телеграфных систем</t>
  </si>
  <si>
    <t>Услуги оснащения телеграфных систем с использованием собственных средств</t>
  </si>
  <si>
    <t>Услуги по выделенным каналам (AFTN), предоставлению точки входа в сеть (AFTN)</t>
  </si>
  <si>
    <t>октябрь-ноябрь</t>
  </si>
  <si>
    <t>62.02.20.40.00.00.00</t>
  </si>
  <si>
    <t>Услуги консультационные по применению программного обеспечения</t>
  </si>
  <si>
    <t>бағдарламалық қамтамасыз етуді қолдану жөніндегі  кеңестік қызметтер</t>
  </si>
  <si>
    <t>Ақпараттық жүйелерді техникалық сүйемелдеу (1С: Бухгалтерия)</t>
  </si>
  <si>
    <t>Техническое сопровождение информационных систем (1С:Бухгалтерия)</t>
  </si>
  <si>
    <t>62.09.20.20.80.00.00</t>
  </si>
  <si>
    <t>Услуги по предоставлению доступа к информационным ресурсам, находящимся в сети Интернет</t>
  </si>
  <si>
    <t>Ғаламтордағы ақпарттық  ресурстарға  қол жеткізуді  ұсыну жөніндегі қызметтер</t>
  </si>
  <si>
    <t>Услуги по предоставлению доступа к информационным ресурсам, находящимся в сети Интернет (сертификация пользователей, получение доступа и др.)</t>
  </si>
  <si>
    <t>Ғаламтордағы ақпарттық  ресурстарға  қол жеткізуді  ұсыну жөніндегі қызметтер (тұтынушы сертификаты, қол жетімділік және т.б.)</t>
  </si>
  <si>
    <t xml:space="preserve">Услуги по предоставлению доступа к сайту Учет.kz,годовая абонентская плата за пользование </t>
  </si>
  <si>
    <t>80.10.12.20.00.00.00</t>
  </si>
  <si>
    <t>Услуги по инкассации</t>
  </si>
  <si>
    <t>инкассация жөніндегі қызметтер</t>
  </si>
  <si>
    <t>69.20.10.10.00.00.00</t>
  </si>
  <si>
    <t xml:space="preserve">Услуги по проведению ревизий финансовых </t>
  </si>
  <si>
    <t xml:space="preserve">қаржылық тексеру жүргізу жөніндегі қызметтер </t>
  </si>
  <si>
    <t>Услуги по проведению ревизий финансовых (аудита)</t>
  </si>
  <si>
    <t xml:space="preserve">қаржылық тексеру (аудит) жүргізу жөніндегі қызметтер </t>
  </si>
  <si>
    <t>Аудиторские услуги, для своевременной проверки бухгалтерского учета, финансово-хозяйственной деятельности и подтверждения достоверности оплаченных расходов и т.д.</t>
  </si>
  <si>
    <t>Обучение работников ЦДА</t>
  </si>
  <si>
    <t>көшпелі ұнтақ өрт сөндіргіш</t>
  </si>
  <si>
    <t>32.99.61.00.00.00.30.60.1</t>
  </si>
  <si>
    <t>22.29.29.00.00.00.50.10.1</t>
  </si>
  <si>
    <t>22.29.21.40.00.00.10.19.1</t>
  </si>
  <si>
    <t>22.19.30.00.00.00.10.01.1</t>
  </si>
  <si>
    <t>32.99.16.00.00.00.12.80.1</t>
  </si>
  <si>
    <t>68.20.12.00.00.00.12</t>
  </si>
  <si>
    <t>45.20.24.10.00.00.00</t>
  </si>
  <si>
    <t>программный комплект для дизайна и печати карт для пластиковых карт сублимационного принтера Zebra P330i</t>
  </si>
  <si>
    <t xml:space="preserve"> Аккумуляторные батареи для радиостанции емкостью от 1500 - 1700 мА/ч</t>
  </si>
  <si>
    <t xml:space="preserve"> Аккумулятор батареясы</t>
  </si>
  <si>
    <t>27.20.11.00.00.00.06.05.1</t>
  </si>
  <si>
    <t>Аккумуляторные батареи для радиостанции емкостью от 300 - 500 мА/ч</t>
  </si>
  <si>
    <t>Соединены с источником проводом, обеспечивают максимальное качество звука. Стереофонические, т.е. сигналы на каждый громкоговоритель передаются по отдельным каналам.</t>
  </si>
  <si>
    <t>Наушник проводной</t>
  </si>
  <si>
    <t>Сымды құлаққап</t>
  </si>
  <si>
    <t>Коврик диэлектрический</t>
  </si>
  <si>
    <t>Ковер диэлектрический резиновый первой группы длиной от 500мм до 1000мм, шириной от 500мм до 1200мм. ГОСТ 4997-75</t>
  </si>
  <si>
    <t>Диэлектрлік кiлемше</t>
  </si>
  <si>
    <t>Дәнекерлегіш аспап</t>
  </si>
  <si>
    <t>24.43.13.00.00.10.10.11.1</t>
  </si>
  <si>
    <t xml:space="preserve"> Қалайы</t>
  </si>
  <si>
    <t xml:space="preserve"> Бағдарламалық қамтамасыз ету</t>
  </si>
  <si>
    <t xml:space="preserve"> Программный продукт - прочий</t>
  </si>
  <si>
    <t>Сыйымдылығы 1500 - 1700 мА/сағ радиостанцияларға арналған аккумулятор батареялары</t>
  </si>
  <si>
    <t>Сыйымдылығы 300 - 500 мА/сағ радиостанцияларға арналған аккумулятор батареялары</t>
  </si>
  <si>
    <t>Сыммен жалғанған, дыбыстың барынша жоғары сапасын қамтамасыз етеді. Стереофондық, яғни сигналдар әр дауыс зорайтқышқа жеке каналдар бойынша беріледі.</t>
  </si>
  <si>
    <t>Ұзындығы 5000 мм-ден 1000 мм-ге дейін, ені 500 мм-ден 1200 мм-ге дейін болатын бірінші топтың диэлектрлік резеңкелі кiлемдер. МСТ 4997-75</t>
  </si>
  <si>
    <t>Электр дәнекерлегіш</t>
  </si>
  <si>
    <t>Услуги по аренде имущества для размещения офиса и производства</t>
  </si>
  <si>
    <t>өндіріс пен кеңсені  орналастыру үшін мүлікті  жалдау жөніндегі қызметтер</t>
  </si>
  <si>
    <t>Услуги по аренде имущества для размещения офиса и производства, включая помещения, мебель, оборудование и др.</t>
  </si>
  <si>
    <t xml:space="preserve">Аренда производственных помещений (АТМА),аренда производственных помещений для размешения работников САБ </t>
  </si>
  <si>
    <t>Первичное обучение и курсы повышения квалификации инспекторов  досмотра САБ</t>
  </si>
  <si>
    <t>Повышение квалификации руководителей САБ</t>
  </si>
  <si>
    <t>Услуги по техническому обслуживанию машин комплексные прочие</t>
  </si>
  <si>
    <t>Құрылғыларды тексеру</t>
  </si>
  <si>
    <t>Комплекс  услуг по техническому обслуживанию машин (диагностика всех систем, прочие услуги не требующие замены запасных частей)</t>
  </si>
  <si>
    <t>Машиналарға техникалық қызмет көрсету бойынша қызметтер кешені (барлық жүйелерді диагностикалау, қосалқы бөлшектерді ауыстыруды қажет етпейтін өзге де қызметтер)</t>
  </si>
  <si>
    <t>Өзге де бағдарламалық өнім</t>
  </si>
  <si>
    <t>27.40.21.00.00.11.13.02.1</t>
  </si>
  <si>
    <t>светодиодный, переносной</t>
  </si>
  <si>
    <t>светодиодты</t>
  </si>
  <si>
    <t>25.40.13.00.00.10.13.10.1</t>
  </si>
  <si>
    <t xml:space="preserve"> Тәжірибелік бомба</t>
  </si>
  <si>
    <t>Учебные муляжи самодельно- взрывных устройств ,не боевая бомба не содержат взрывчатого вещества</t>
  </si>
  <si>
    <t>Оқуға арналған бомба лақтыру</t>
  </si>
  <si>
    <t>Для учебного бомбометания</t>
  </si>
  <si>
    <t>Практическая бомба</t>
  </si>
  <si>
    <t>Карточка</t>
  </si>
  <si>
    <t xml:space="preserve">оқыту тренингтері мен семинарларды қоса алғанда қызметкерлердің біліктілігін арттыру және қайта даярлау  </t>
  </si>
  <si>
    <t>Карточка пластикалық</t>
  </si>
  <si>
    <t xml:space="preserve"> пластиковая</t>
  </si>
  <si>
    <t xml:space="preserve"> Картридж</t>
  </si>
  <si>
    <t>Ленточный</t>
  </si>
  <si>
    <t>Таспалы</t>
  </si>
  <si>
    <t>Пленка для ламинирования</t>
  </si>
  <si>
    <t>22.29.21.40.00.00.10.20.1</t>
  </si>
  <si>
    <t>размер 216*303 мм</t>
  </si>
  <si>
    <t>Штемпельная краска</t>
  </si>
  <si>
    <t xml:space="preserve"> Штемпель бояуы</t>
  </si>
  <si>
    <t>Мөрлер мен мөртабандарға арналған штемпель бояуы</t>
  </si>
  <si>
    <t>Штемпельная краска  для печатей и штемпелей</t>
  </si>
  <si>
    <t>Полицейская дубинка</t>
  </si>
  <si>
    <t>для нанесения ударов и защиты от них, а также для контроля и удержания противника</t>
  </si>
  <si>
    <t>соққы жасау және одан қорғану, сонымен бірге қарсыласты тоқтату және бақылау үшін</t>
  </si>
  <si>
    <t>Полиция таяғы</t>
  </si>
  <si>
    <t>27.40.22.00.00.10.10.20.1</t>
  </si>
  <si>
    <t>Шырақтар</t>
  </si>
  <si>
    <t>Люминесцентті шамымен</t>
  </si>
  <si>
    <t>32.99.82.00.00.10.10.12.1</t>
  </si>
  <si>
    <t>Сетевой фильтр</t>
  </si>
  <si>
    <t>Желілік сүзгі</t>
  </si>
  <si>
    <t>количество входных разъемов от 3-х до 5-ти, длина шнура от 2 до 5 м</t>
  </si>
  <si>
    <t>кіру ажырамаларының саны 3-ден 5-ге дейін, бауының ұзындығы 2-ден 5 м дейін</t>
  </si>
  <si>
    <t>Ленточный.</t>
  </si>
  <si>
    <t>МСТ 2239-70, шамдардың типі (биспиралды аргон) Б220-230-40-1, қуаттылығы 40 Вт</t>
  </si>
  <si>
    <t>Один баллон</t>
  </si>
  <si>
    <t>янаврь-февраль</t>
  </si>
  <si>
    <t>Жабысқақ тежеу таспа</t>
  </si>
  <si>
    <t>қабықшалардан және жапырақтардан, МСТ 28018-89</t>
  </si>
  <si>
    <t>Балқығыш сақтандырғыш</t>
  </si>
  <si>
    <t>GUST - 12/70-120/800L12. 10кВ</t>
  </si>
  <si>
    <t>GUST - 12/35-50. 10кВ</t>
  </si>
  <si>
    <t>74.90.20.40.00.00.00</t>
  </si>
  <si>
    <t>Услуги по экспертному обследованию и техническому диагностированию оборудования</t>
  </si>
  <si>
    <t>Комплекс услуг по экспертному обследованию и техническому диагностированию оборудования</t>
  </si>
  <si>
    <t>ГОСТ 959-2002 марка 6СТ -190А стартерный,  напряжением 12 В, емкостью 190 А*час,  с общей крышкой.</t>
  </si>
  <si>
    <t>МСТ 959-2002 маркасы 6СТ-190; стартерлік, кернеуі 12 В, сыйымдылығы 190 А*сағ, ортақ қақпағымен.</t>
  </si>
  <si>
    <t>Ілмелі орташа құлып</t>
  </si>
  <si>
    <t>ВВГ 2*2.5</t>
  </si>
  <si>
    <t>Электрмонтердің жинағы</t>
  </si>
  <si>
    <t>Электр жабдықтарын жөндеу, техникалық күтім және қызмет көрсету</t>
  </si>
  <si>
    <t>Оқыту тренингтері мен семинарларын ұйымдастыруды қоса алғанда, қызметкерлерді даярлау, қайта даярлау және біліктілігін жетілдіру</t>
  </si>
  <si>
    <t>Қызметкерлерді даярлау, қайта даярлау және біліктілігін жетілдіру бойынша білім беру қызметтері</t>
  </si>
  <si>
    <t>Электрқондырғылардың техникалық күйінің энергетикалық сараптамасы</t>
  </si>
  <si>
    <t>Техническое обслуживание охранно-пожарной сигнализации</t>
  </si>
  <si>
    <t>пиротехническое сигнальное устройство</t>
  </si>
  <si>
    <t>Фальшфейер</t>
  </si>
  <si>
    <t>июнь-июль</t>
  </si>
  <si>
    <t>Осветительная бомба</t>
  </si>
  <si>
    <t>Нысаналы – сигналды түнгі уақытта</t>
  </si>
  <si>
    <t>Желімделген фанера</t>
  </si>
  <si>
    <t>625</t>
  </si>
  <si>
    <t>Лист</t>
  </si>
  <si>
    <t>Фанера клееная</t>
  </si>
  <si>
    <t>Из хвойных пород средней водостойкости .       Для размещения между зонами обшивки ВС которые м/б порваны, защиты пневматических подъемных  подушек или размещаемый между обшивкой ВС и подъемными или крепежными тросами для защиты ВС. Размер листа не менее 1500мм*1500мм* 6мм</t>
  </si>
  <si>
    <t xml:space="preserve"> Из хвойных пород средней водостойкости</t>
  </si>
  <si>
    <t>суға төзімділігі орташа қылқанды түрінен</t>
  </si>
  <si>
    <t xml:space="preserve"> Сіріңке</t>
  </si>
  <si>
    <t>Спички</t>
  </si>
  <si>
    <t>Жел сіріңке</t>
  </si>
  <si>
    <t>Обучение  работников службы СПАСОП, (Свидетельство о соответствии)</t>
  </si>
  <si>
    <t>срок выполнения работ с даты заключения договора по декабря 2015 года</t>
  </si>
  <si>
    <t>июль-август</t>
  </si>
  <si>
    <t>Поставка партиями по мере необходимостис даты подписания договора, по  декабрь 2015 г.</t>
  </si>
  <si>
    <t>Работа по ремонту  лабораторных приборов и оборудования в лаборатории ГСМ</t>
  </si>
  <si>
    <t>21.20.13.00.00.03.12.94.1</t>
  </si>
  <si>
    <t>Дротаверин</t>
  </si>
  <si>
    <t>шестерлі гидромотор, сыртқы бекіткіштермен бірге</t>
  </si>
  <si>
    <t>айналым жиілігі 1500 айн/мин секциялық сыртқы іліністі шестерлі гидромотор</t>
  </si>
  <si>
    <t>гидромотор шестеренный с внешним зацеплением секционный с частотой вращения 1500 об/ми</t>
  </si>
  <si>
    <t>жинақталған топсамен, ернемектермен, аралық тіреуішпен. жүк автомобильдері үшін</t>
  </si>
  <si>
    <t>берілістер қорабы - төрт сатылы, екі білікті</t>
  </si>
  <si>
    <t>тістегеріштің</t>
  </si>
  <si>
    <t>бұлғақтың</t>
  </si>
  <si>
    <t xml:space="preserve"> шатуна</t>
  </si>
  <si>
    <t>ұшқынды тұтандырылатын піспекті (карбюраторлық) қозғалтқыш үшін, МСТ 621-87, майалғыш</t>
  </si>
  <si>
    <t>для поршневых двигателей с искровым зажиганием (карбюраторные), ГОСТ 621-87, маслосъемное</t>
  </si>
  <si>
    <t>Піспекті шығыршық</t>
  </si>
  <si>
    <t xml:space="preserve"> с электромеханическим перемещением шестерни привода, для грузовых автомобилей</t>
  </si>
  <si>
    <t>жетек тістегеріші электр механикалық алмасатын жүк автомобильдеріне арналған</t>
  </si>
  <si>
    <t>жүк автомобильдері үшін</t>
  </si>
  <si>
    <t>Кардан білігінің айқаспасы</t>
  </si>
  <si>
    <t>Жинақталған май сорғысы</t>
  </si>
  <si>
    <t>төлкелермен, жүк автомобильдері үшін</t>
  </si>
  <si>
    <t>со втулками, для грузовых  автомобилей</t>
  </si>
  <si>
    <t>Таксометрлер айналымдар саны есептегіштері және өнім саны есептегіштері; спидометрлер және тахометрлер; стробоскоптарға арналған бөліктері мен керек -жарақтары</t>
  </si>
  <si>
    <t>Ілініспені ағыту мойынтірегі (сыққыш мойынтірек)</t>
  </si>
  <si>
    <t>Электрмагниттік клапан</t>
  </si>
  <si>
    <t>Тығыздама</t>
  </si>
  <si>
    <t>Гильза-піспекті топ</t>
  </si>
  <si>
    <t xml:space="preserve"> ұшқынды тұтандырылатын піспекті (карбюраторлық) қозғалтқыш үшін</t>
  </si>
  <si>
    <t>сырғын, қар жинаушы техникаға арналған</t>
  </si>
  <si>
    <t>Газ күйіндегі табиғи газ (табиғи)</t>
  </si>
  <si>
    <t>Өнеркәсiптiк және үй-жай-тұрмыстық үшiн, төменгi жылулықтың жануы, МДж/м3 ккал/м3),20 °С кезінде , 101,325 кПа, 31,8 (7600 аспайтын), Күкiрті сутектің салмақтық үлесі, г/м3, 0,02 аспайтын, меркаптың күкiрттi салмақтық үлесі,г/м3, 0,03 аспайтын.</t>
  </si>
  <si>
    <t>для промышленного и коммунально-бытового назначения, Теплота сгорания низшая, МДж/м3  ккал/м3),при 20 °С, 101,325 кПа,не менее 31,8 (7600), массовая концентрация сероводорода, г/м3,не более 0,02, массовая концентрация меркаптановой серы,г/м3,не более 0,03</t>
  </si>
  <si>
    <t>Еден жуу үшін маталы шүберектер</t>
  </si>
  <si>
    <t>Еден жуу үшін шүберек</t>
  </si>
  <si>
    <t>32.50.13.00.00.20.01.04.1</t>
  </si>
  <si>
    <t>Медициналық шприц</t>
  </si>
  <si>
    <t>біржолғы, көлемі 2,0 мл</t>
  </si>
  <si>
    <t>Шприц медицинский</t>
  </si>
  <si>
    <t>одноразовый, объем 2,0 мл</t>
  </si>
  <si>
    <t>32.50.13.00.00.20.01.06.1</t>
  </si>
  <si>
    <t>біржолғы, көлемі 5,0 мл</t>
  </si>
  <si>
    <t>одноразовый, объем 5,0 мл</t>
  </si>
  <si>
    <t>біржолғы, көлемі 10,0 мл</t>
  </si>
  <si>
    <t>одноразовый, объем 10,0 мл</t>
  </si>
  <si>
    <t>32.50.13.00.00.20.01.07.1</t>
  </si>
  <si>
    <t>32.50.13.00.00.20.01.08.1</t>
  </si>
  <si>
    <t>біржолғы, көлемі 20,0 мл</t>
  </si>
  <si>
    <t>одноразовый, объем 20,0 мл</t>
  </si>
  <si>
    <t>21.20.13.00.00.03.99.05.1</t>
  </si>
  <si>
    <t>21.20.13.00.00.03.99.65.1</t>
  </si>
  <si>
    <t>Гауһарлы жасыл</t>
  </si>
  <si>
    <t>21.20.24.00.00.00.33.30.1</t>
  </si>
  <si>
    <t>Антисептикалық спиртті майлықтар</t>
  </si>
  <si>
    <t>Салфетки антисептические спиртовые</t>
  </si>
  <si>
    <t xml:space="preserve">Антисептикалық спиртті майлықтар, көлемдері </t>
  </si>
  <si>
    <t>Наиболее часто применяемый бинт в виде марлевой ленты</t>
  </si>
  <si>
    <t>Ең жиі қолданылатын таңғыз дәке лента түріндегі</t>
  </si>
  <si>
    <t>Бинт марлевый</t>
  </si>
  <si>
    <t>Дәке таңғыш</t>
  </si>
  <si>
    <t>21.20.24.00.00.00.32.40.2</t>
  </si>
  <si>
    <t>21.20.13.00.00.03.16.35.1</t>
  </si>
  <si>
    <t>Оксолиновая мазь</t>
  </si>
  <si>
    <t>Оксолиновая майы</t>
  </si>
  <si>
    <t>21.20.13.00.00.03.12.92.1</t>
  </si>
  <si>
    <t>Вода (кроме вод минеральных)</t>
  </si>
  <si>
    <t>Табиғи ауыз суы, газдалмаған. Мөлдір. Бөгде иіссіз және дәмсіз. V - 5 литрден жоғары.</t>
  </si>
  <si>
    <t>Су (минералды судан басқа).</t>
  </si>
  <si>
    <t>пиротехникалық сигналдық құрылғы</t>
  </si>
  <si>
    <t>25.40.13.00.00.50.10.61.1</t>
  </si>
  <si>
    <t>25.40.13.00.00.10.11.10.1</t>
  </si>
  <si>
    <t>Жарқылдақ бомба</t>
  </si>
  <si>
    <t>16.21.11.00.00.00.00.30.2</t>
  </si>
  <si>
    <t>20.51.20.00.00.00.00.60.1</t>
  </si>
  <si>
    <t>20.13.25.00.00.20.00.20.2</t>
  </si>
  <si>
    <t>Калий гидрототығы (ащы кали)</t>
  </si>
  <si>
    <t>талдау үшін таза (т.ү.т.), 85,0%, МСТ 24363-80</t>
  </si>
  <si>
    <t>17.12.13.60.00.00.00.70.1</t>
  </si>
  <si>
    <t>Бумага-основа для электрохимической бумаги</t>
  </si>
  <si>
    <t>распространяется на электрохимическую бумагу, предназначенную для записи информации в факсимильных аппаратах, работающих при температуре от +5 до +40 °С и относительной влажности воздуха от 30 до 98%. Бумага выпускается в бобинах</t>
  </si>
  <si>
    <t>температурасы +5тен +40 С және ауа ылғалдылығы 30 -98% барысынды жұмыс істейтін, фиксимильды аппараттарда ақпараттар жасу арналған, электрохимиялық қағаз таратылады</t>
  </si>
  <si>
    <t>электрохимиялық қағаз үшін қағаз--негізі</t>
  </si>
  <si>
    <t>С люминесцентной лампой</t>
  </si>
  <si>
    <t>33.12.16.23.20.00.00</t>
  </si>
  <si>
    <t>Услуги по техническому обслуживанию офисной оргтехники</t>
  </si>
  <si>
    <t>Ауаның құрамын және тазалығын талдау мен тексеру бойынша қызметтер</t>
  </si>
  <si>
    <t>Услуги по проверке и анализу чистоты и состава возд</t>
  </si>
  <si>
    <t xml:space="preserve">Ауаның құрамын және тазалығын талдау мен тексеру бойынша қызметтер </t>
  </si>
  <si>
    <t>Услуги в области лесоводства</t>
  </si>
  <si>
    <t>Услугип о борьбе с вредителями</t>
  </si>
  <si>
    <t>02.40.10.20.00.00.00</t>
  </si>
  <si>
    <t>Қауіпті қатты емес қалдықтарды шығару бойынша қызметтер</t>
  </si>
  <si>
    <t>Выполнение операций по сбору, утилизации, размещению или удалению нетвердых опасных отход</t>
  </si>
  <si>
    <t>Қауіпті қатты емес қалдықтарды жинау, кәделеу, орналастыру немесе жою бойынша операцияларды орындау</t>
  </si>
  <si>
    <t>84.25.11.15.00.00.00</t>
  </si>
  <si>
    <t>Өрт сөндіргіштерді қайта зарядтау бойынша қызметтер</t>
  </si>
  <si>
    <t>Услуги по перезарядке огнетушителей</t>
  </si>
  <si>
    <t xml:space="preserve">Өрт сөндіргіштерді қайта зарядтау бойынша қызметтер </t>
  </si>
  <si>
    <t>Энергетическая экспертиза технического состояния электроустановок</t>
  </si>
  <si>
    <t>Поставка партиями по мере необходимости с даты подписания договора, по  декабрь 2015г.</t>
  </si>
  <si>
    <t>Поставка партиями по мере необходимостис даты подписания договора, по декабрь 2015 г</t>
  </si>
  <si>
    <t>Поставка партиями по мере необходимости с даты подписания договора, по декабрь 2015 г.</t>
  </si>
  <si>
    <t>Поставка партиями по мере необходимостис даты подписания договора, по  декабрь 2015 г</t>
  </si>
  <si>
    <t xml:space="preserve">Поставка партиями с даты подписания договора по декабрь 2015 г. </t>
  </si>
  <si>
    <t>20.30.21.00.21.07.12.01.2</t>
  </si>
  <si>
    <t>МЛ-1110 ашық-сары, ұшпайтын заттар массасы, %, 58-64 кем емес, ГОСТ 20481-80</t>
  </si>
  <si>
    <t>МЛ-1110 светло-желтый, массовая доля нелетучих веществ, %, не менее 58-64, ГОСТ 20481-80</t>
  </si>
  <si>
    <t>в банках по 800 гр. С отвердителем изурь-021, по одному отвердителю на каждую банку</t>
  </si>
  <si>
    <t>881</t>
  </si>
  <si>
    <t>Банка условная</t>
  </si>
  <si>
    <t>20.30.21.00.21.07.12.35.2</t>
  </si>
  <si>
    <t>МЛ-1110 қара, ұшпайтын заттар массасы, %, 47-53 кем емес, ГОСТ 20481-80</t>
  </si>
  <si>
    <t>МЛ-1110 черный, массовая доля нелетучих веществ, %, не менее 47-53, ГОСТ 20481-80</t>
  </si>
  <si>
    <t>20.30.21.00.21.07.12.16.2</t>
  </si>
  <si>
    <t>МЛ-1110 рубин, ұшпайтын заттар массасы, %, 50-56 кем емес, ГОСТ 20481-80</t>
  </si>
  <si>
    <t>МЛ-1110 рубин, массовая доля нелетучих веществ, %, не менее 50-56, ГОСТ 20481-80</t>
  </si>
  <si>
    <t>20.30.21.00.21.07.12.04.2</t>
  </si>
  <si>
    <t>МЛ-1110 ақ-сұр, ұшпайтын заттардың массалық  үлесі, %, 56-62 кем емес, ГОСТ 20481-80</t>
  </si>
  <si>
    <t>МЛ-1110 серо-белый, массовая доля нелетучих веществ, %, не менее 56-62, ГОСТ 20481-80</t>
  </si>
  <si>
    <t>в банках по 800 гр. С отвердителем изурь-021, по одному отвердителю на каждую банку (белый)</t>
  </si>
  <si>
    <t>Электромагнитный клапан изд.772 для УМП 350</t>
  </si>
  <si>
    <t>ду 100мм , для слива сточных вод</t>
  </si>
  <si>
    <t>Отвердитель</t>
  </si>
  <si>
    <t>Қатайтқыш</t>
  </si>
  <si>
    <t>лак бояулы заттардың кебуі үшін</t>
  </si>
  <si>
    <t>для отверждения лакокрасочных изделий</t>
  </si>
  <si>
    <t>20.59.59.00.17.10.20.01.1</t>
  </si>
  <si>
    <t>жидкость для растворения различных органических веществ</t>
  </si>
  <si>
    <t>килограмм</t>
  </si>
  <si>
    <t>13.92.15.00.00.40.20.20.1</t>
  </si>
  <si>
    <t>Жалюзи из тканей из синтетических нитей</t>
  </si>
  <si>
    <t>Вертикальные жалюзи из тканей из синтетических нитей, состоят из вертикальных пластин</t>
  </si>
  <si>
    <t>вертикальные жалюзи на два окна</t>
  </si>
  <si>
    <t>Дневная маркировка мачт</t>
  </si>
  <si>
    <t>Поставка партиями по мере необходимостис даты подписания договора, до  31.12.2015 г.</t>
  </si>
  <si>
    <t>23.91.11.00.00.00.30.19.1</t>
  </si>
  <si>
    <t xml:space="preserve">Круг шлифовальный </t>
  </si>
  <si>
    <t>Шеңбер қыратын</t>
  </si>
  <si>
    <t>Круг шлифовальный отрезной, предназначен для абразивной обрезки и абразивной прорезки</t>
  </si>
  <si>
    <t>д.230х22х2,5мм</t>
  </si>
  <si>
    <t xml:space="preserve">Электрод  </t>
  </si>
  <si>
    <t xml:space="preserve">Электроды </t>
  </si>
  <si>
    <t>Работы по оклейке стен обоями и устройство покрытий стен из прочих гибких отделочных материалов</t>
  </si>
  <si>
    <t>43.33.29.12.00.00.00</t>
  </si>
  <si>
    <t>Қабырғаларға тұсқағаздар жабыстыру және қабырғаларды өзге де иілгіш өңделген материалдардан жабу орнату бойынша жұмыстар</t>
  </si>
  <si>
    <t>32.99.11.00.00.00.14.31.1</t>
  </si>
  <si>
    <t>Противогаз</t>
  </si>
  <si>
    <t>сүзуші  (айнала қоршаған ортаны сүзетін)</t>
  </si>
  <si>
    <t>фильтрующий (фильтрование окружающего воздуха)</t>
  </si>
  <si>
    <t>Всего по товаром</t>
  </si>
  <si>
    <t>20.59.59.00.19.10.10.10.2</t>
  </si>
  <si>
    <t>Отвердитель ИЗУР-021 (200)</t>
  </si>
  <si>
    <t>справочник кадровика</t>
  </si>
  <si>
    <t>1)Последние разработки в терминологии казахского языка и новые методологии в технике переводов с русского языка на казахский язык и с казахского языка на русский язык 2) Повышение квалификации инженера ОК</t>
  </si>
  <si>
    <t>Медиация в социально-трудовых спорах и конфликтах</t>
  </si>
  <si>
    <t>85.59.13.13.00.00.00</t>
  </si>
  <si>
    <t>Услуги по повышению квалификации руководителей и специалистов по вопросам менеджмента</t>
  </si>
  <si>
    <t>менеджмент  мәселелері жөніндегі  мамандар мен басшылардың  біліктілігін арттыру  жөніндегі қызметтер</t>
  </si>
  <si>
    <t>повышение квалификации руководителей и специалистов по вопросам менеджмента</t>
  </si>
  <si>
    <t xml:space="preserve">менеджмент  мәселелері жөніндегі  мамандар мен басшылардың  біліктілігін арттыру </t>
  </si>
  <si>
    <t>Электр энергиясы</t>
  </si>
  <si>
    <t>МСТ 13109-97 жеке тұтыну үшін</t>
  </si>
  <si>
    <t>Шоқтану шамдары</t>
  </si>
  <si>
    <t>Галогенді шоқтану шамдары</t>
  </si>
  <si>
    <t>Галогенді шоқтану шамы, цоколь типі GU6.35, қуаттылығы 300 Вт</t>
  </si>
  <si>
    <t>Доғалық сынап шамдар</t>
  </si>
  <si>
    <t>Люминесцентті шам, цоколь типі G13, қуаттылығы 18 Ватт</t>
  </si>
  <si>
    <t>Люминесцентті шам, цоколь типі G13, қуаттылығы 36 Ватт</t>
  </si>
  <si>
    <t>Түтікшелі сақтандырғыш</t>
  </si>
  <si>
    <t>АА саусақты типті батарея</t>
  </si>
  <si>
    <t>ұштық, жалпы қорғасын немесе алюминий қабыршақта май сіңдірілген қағаз оқшаулауымен күш беретін кабельдерді ұштау үшін қолданылады</t>
  </si>
  <si>
    <t>Қолғап</t>
  </si>
  <si>
    <t>диэлетрикалық, латекстен, тігіссіз</t>
  </si>
  <si>
    <t>бір пернелі, сырттан орнатылатын</t>
  </si>
  <si>
    <t>бір пернелі, іштен орнатылатын</t>
  </si>
  <si>
    <t>Автокранды жүргізушісімен жалға беру бойынша қызметтер</t>
  </si>
  <si>
    <t>Өлшеу құралдарын тексеру: қысымды өлшеу, жылу физикалық және температуралық өлшеулер, электрлік өлшеулер және басқ.</t>
  </si>
  <si>
    <t>Сұйықтық санауыш</t>
  </si>
  <si>
    <t>Ыстық су санауышы</t>
  </si>
  <si>
    <t>Жалпы пайдаланымдағы инженерлік желілерге қызмет көрсету және ұстау бойынша пайдалану жұмыстары</t>
  </si>
  <si>
    <t>Инженерлік желілерді (суқұбыры, кәріз, жылу) ағымдағы жөндеу, техникалық қызмет көрсету және апатты қызмет көрсету</t>
  </si>
  <si>
    <t>Есептеуіш құралдардың деректерін (компьютерлермен) өңдеу бойынша қызметтер</t>
  </si>
  <si>
    <t>Күзет дабыл белгісін орнату бойынша қызметтер</t>
  </si>
  <si>
    <t>Объектіде күзет сигнализациясын орнатумен байланысты қызметтер</t>
  </si>
  <si>
    <t>Суды құбырлар бойынша бөлу жөніндегі қызметтер</t>
  </si>
  <si>
    <t>Сорғы</t>
  </si>
  <si>
    <t>тісті гидравликалық жүйе</t>
  </si>
  <si>
    <t>Аралық кардан білігі</t>
  </si>
  <si>
    <t>Түпкілікті ішпек</t>
  </si>
  <si>
    <t>Бұлғақты ішпек</t>
  </si>
  <si>
    <t>дизельдік қозғалтқыш үшін</t>
  </si>
  <si>
    <t>дизелді қозғалтқышқа арналған</t>
  </si>
  <si>
    <t>үрлеу агрегаты</t>
  </si>
  <si>
    <t>қатарлы</t>
  </si>
  <si>
    <t>дизель қозғалтқышы үшін, МСТ 621-87, майалғыш</t>
  </si>
  <si>
    <t>номиналдық кернеуі 14 В артық емес, тұрақты тоқ, тәуелсіз қызатын</t>
  </si>
  <si>
    <t>Негізгі сөндіргіш</t>
  </si>
  <si>
    <t>цилиндр бірікпесінің бастиегі</t>
  </si>
  <si>
    <t>Ілініспе дискісі</t>
  </si>
  <si>
    <t>бәсеңдеу немесе түсу ағынымен</t>
  </si>
  <si>
    <t>Ағызылатын шланг</t>
  </si>
  <si>
    <t>суды ағызуға арналған, 5 м</t>
  </si>
  <si>
    <t>Пышақ (түрен)</t>
  </si>
  <si>
    <t>резеңке, қар жинағыш үйінді</t>
  </si>
  <si>
    <t>Гидравликалық тежегіш сұйықтықтықтары</t>
  </si>
  <si>
    <t>Қайнау температурасы 210 С-ден аспайды, жабысқақтық 1500</t>
  </si>
  <si>
    <t>Өлшемі: 11.00R20 (300х508). Автобустарға немесе жүк автокөліктеріне арналған жаңа дауыссыз резеңкелі шина. Шина конструкциясы: тарамдалған. Жинақтылығы: камералы шина. Жылдамдық категориясының индексі I(максимальды жылдамдығы 100 км/сағ). Қабаттылық нормасы 14. ГОСТ 5513-97.</t>
  </si>
  <si>
    <t>Өлшемі:15.5/70х18 (1025х420х457). Автобустарға немесе жүк автокөліктеріне арналған жаңа дауыссыз резеңкелі шина. Шина конструкциясы: диагональды.</t>
  </si>
  <si>
    <t>Өлшемі:215/65R16. Жеңіл автокөліктерге арналған жаңа дауыссыз резеңкелі шина. Шина конструкциясы: тарамдалған. Жинақтылығы: камерасыз шина. Шеңбердің номинальды диаметрі: 16.Жазғы шина.</t>
  </si>
  <si>
    <t>Өлшемі:205/55R16. Жеңіл автокөліктерге арналған жаңа дауыссыз резеңкелі шина. Шина конструкциясы: тарамдалған. Жинақтылығы: камерасыз шина. Шеңбердің номинальды диаметрі: 16.Жазғы шина.</t>
  </si>
  <si>
    <t>Өз қаражатын пайдаланып телеграф жүйелерін жарақтандыру қызметтері</t>
  </si>
  <si>
    <t>латекстен, шаруашлылық</t>
  </si>
  <si>
    <t>Тұмылдырық</t>
  </si>
  <si>
    <t>пыле-газозащитный</t>
  </si>
  <si>
    <t>шаң-газдан қорғайтын</t>
  </si>
  <si>
    <t>Респиратор</t>
  </si>
  <si>
    <t>қысқа жеңді</t>
  </si>
  <si>
    <t>15.20.32.00.00.00.12.49.1</t>
  </si>
  <si>
    <t>трикотаж, резеңкемен (латекспен) сіңірілген, мақта-мата</t>
  </si>
  <si>
    <t>Қатты-тұрмыстық қалдықтарды шығару бойынша қызметтер</t>
  </si>
  <si>
    <t>Бағдарламалық қамтамасыз ету</t>
  </si>
  <si>
    <t>Бағдарламалық өнім - заңнамалық актілер жинақтамасы</t>
  </si>
  <si>
    <t>Экспресс поштаның қызметтері</t>
  </si>
  <si>
    <t>Қадағалау аудиті қызметтері</t>
  </si>
  <si>
    <t>Сапа менеджменті және/немесе қоршаған ортаны қорғау жүйелерін қадағалау (инспекциялық) аудиті</t>
  </si>
  <si>
    <t>Қатты диск</t>
  </si>
  <si>
    <t>Өлшемі 2,5'', интерфейсі SAS 3 ГГц/с, буфердің көлемі - 16 Мб, шпиндель айналымының саны 10000 айн/м, айн/м,сыйымдылығы -1 Тб</t>
  </si>
  <si>
    <t>Өлшемі 2,5'', интерфейсі SATA 1,5 ГГц/с, буфердің көлемі - 16 Мб, шпиндель айналымының саны 7200 айн/м, сыйымдылығы - 500 Гб</t>
  </si>
  <si>
    <t>Қума метр</t>
  </si>
  <si>
    <t>LAN- UTP 4*2*0.51кабелі</t>
  </si>
  <si>
    <t>Әріптік-сандық, стандартты пернетақта, 101-102 пернеден тұрады.</t>
  </si>
  <si>
    <t>Механикалық</t>
  </si>
  <si>
    <t>байланысшыға арналған құрал-саймандар жиынтығы</t>
  </si>
  <si>
    <t>өнеркәсіп желілеріне қосылуға арналған жалғастырғыш</t>
  </si>
  <si>
    <t>27.90.13.00.00.03.03.03.1</t>
  </si>
  <si>
    <t>Тип - Э46,  марка - МР-З, диаметр - 3 мм. - предназначен для ручной дуговой сварки конструкций из углеродистых сталей с содержанием углерода до 0,25%. Сварка во всех пространственных положениях, кроме вертикального сверху вниз, постоянным током обратной полярности и переменным током от источников питания с напряжением холостого хода (50±5)В. ГОСТ 9466-75</t>
  </si>
  <si>
    <t>Типі - Э46, маркасы - МР - 3, диаметрі 3 мм. – көміртегінің мөлшері 0,25%-ға көміртегілі болаттардан құрылымдарды қолмен доғалық дәнекерлеуге арналған. Тіктен басқа үстінен төмен, барлық кеңістіктік қалыптарда, кері полярлықты тұрақты тоқпен және бос жүрістің кернеуімен қуаттану көздерінен тұрақты тоқпен дәнекерлеу (50±5)В. МСТ 9466-75</t>
  </si>
  <si>
    <t>20.11.11.00.00.80.00.10.2</t>
  </si>
  <si>
    <t>Кислород</t>
  </si>
  <si>
    <t>Оттегі</t>
  </si>
  <si>
    <t>технический, первый сорт (99,7%), ГОСТ 5583-78</t>
  </si>
  <si>
    <t>техникалық, бірінші сорт (99,7%), ГОСТ 5583-78</t>
  </si>
  <si>
    <t>кислород с заправкой в баллон объемом  6 куб.м.</t>
  </si>
  <si>
    <t>Қосымша мінездемесі (сипаттамасы)</t>
  </si>
  <si>
    <t>6 К</t>
  </si>
  <si>
    <t>Оплата за фактически оказанный Исполнителем объем Работ</t>
  </si>
  <si>
    <t>Оказание услуги с даты заключения договора до 31 декабря 2015 г.</t>
  </si>
  <si>
    <t>услуги КСК по помещению Агентства по продаже перевозок</t>
  </si>
  <si>
    <t>Оказание услуги с даты заключения договора по 31 декабря 2015 г</t>
  </si>
  <si>
    <t xml:space="preserve">Отопление помещения Агентства по продаже перевозок </t>
  </si>
  <si>
    <t>29.32.30.21.10.10.01.01.1</t>
  </si>
  <si>
    <t>Отырғыш-тіркеме құрылғы</t>
  </si>
  <si>
    <t>Седельно-сцепное устройство</t>
  </si>
  <si>
    <t>тип: шкворневой (пара шкворень-захват), беззазорное крепление, для шарнирного соединения тягача с полуприцепом, передачи тягового усилия от тягача к полуприцепу, передачи части массы полуприцепа на раму тягача, вес 150-200 кг</t>
  </si>
  <si>
    <t xml:space="preserve">Оказание услуги с даты заключения договора по 31 декабря 2015 г. </t>
  </si>
  <si>
    <t xml:space="preserve">Оказание услуги с даты заключения договора по декабрь 2015 г. </t>
  </si>
  <si>
    <t>24 У</t>
  </si>
  <si>
    <t xml:space="preserve">100 % предоплата </t>
  </si>
  <si>
    <t>Оказание услуги с даты заключения договора по апрель 2016 г.</t>
  </si>
  <si>
    <t>Газ тәрізді азот</t>
  </si>
  <si>
    <t xml:space="preserve">Услуги по проведению анализов на гепатит В и С </t>
  </si>
  <si>
    <t>Услуга предоставления хостинга</t>
  </si>
  <si>
    <t>Услуги регистрации доменного имени</t>
  </si>
  <si>
    <t>рукава бензостойкий "Элофлекс" диаметр 63 мм, длина 20м</t>
  </si>
  <si>
    <t xml:space="preserve"> В течении 10 рабочих дней с даты подписания договора</t>
  </si>
  <si>
    <t>10.51.11.00.00.00.12.10.1</t>
  </si>
  <si>
    <t>Консистенция - сұйық, бір тектес, жеңіл жабысқақ. Белок қауызсыз және майлы түйіршіксіз.Дәмі мен иісі- иіссіз және дәмсіз, сүтке тән. Түсі-ақ, барлық массалар бойынша біркелкі. Ішу үшін 1% артық, бірақ майлылығы 3% артық емес пастерленген. ҚР СТ 1760-2008</t>
  </si>
  <si>
    <t>Перчатки мужские</t>
  </si>
  <si>
    <t>Ер кісілік қолғап</t>
  </si>
  <si>
    <t>трикотажные, шерстяные или полушерстяные</t>
  </si>
  <si>
    <t>Трикотаж, жүннен немесе аралас жүннен</t>
  </si>
  <si>
    <t>14.12.30.00.00.11.08.03.1</t>
  </si>
  <si>
    <t>Жұп</t>
  </si>
  <si>
    <t>Перчатки хлопчатобумажные трикотажные, пятипалые, белого цвета</t>
  </si>
  <si>
    <t>Перчатки рабочие (летние)кругловязаные, характерезуется стандартный плотностью вязки -7 петель на дюйм.Перчатки х/б безвредные для кожи рук, предохраняет руки  от загрязнения, механических повреждений, благодаря свободному воздухообмену не допускают потения рук.</t>
  </si>
  <si>
    <t xml:space="preserve"> Респиратор  У -2К ( полумаска)</t>
  </si>
  <si>
    <t>Футболка</t>
  </si>
  <si>
    <t>Полуботинки мужские</t>
  </si>
  <si>
    <t>верх - юфтевая или водостойкая кожа, для защиты от нефти, нефтепродуктов, кислот, щелочей, нетоксичной и взрывоопасной пыли, ГОСТ 12.4.137-84</t>
  </si>
  <si>
    <t>14.12.11.00.00.70.10.20.1</t>
  </si>
  <si>
    <t>Ерлер костюмі</t>
  </si>
  <si>
    <t>Для защиты от производственных загрязнений. Комплект мужской из хлопчатобумажной ткани  с химическими волокнами. Летний.  Состоит из куртки и брюк или куртки и полукомбинезона. ГОСТ 27575-87</t>
  </si>
  <si>
    <t>Өндірістік ластанулардан қорғауға арналған. Химиялық талшықтары бар мақта-қағаздан жасалған ерлер жиынтығы. Жазғы. Күрте және шалбардан немесе күрте және жартылай комбинезоннан тұрады. МЕМСТ 27575-87</t>
  </si>
  <si>
    <t>14.12.11.00.00.60.11.10.1</t>
  </si>
  <si>
    <t>Комплект мужской</t>
  </si>
  <si>
    <t>ер адам киімінің жиынтығы (қысқы)</t>
  </si>
  <si>
    <t>Комплекты мужские, зимние. Могут состоять из двух или трех предметов одежды.</t>
  </si>
  <si>
    <t>ер адам киімінің жиынтығы (қысқы) екі немесе үш бөліктен тұрады</t>
  </si>
  <si>
    <t xml:space="preserve">Костюм спецодежда  зимние,ткань :    Полиэстер 65%,х/б 35% с пропиткой МВО.В комплекте куртка(логотипами),брюки </t>
  </si>
  <si>
    <t>ГОСТ 860-75</t>
  </si>
  <si>
    <t>МСТ 860-75</t>
  </si>
  <si>
    <t>олово для пайки в катушках.(припой)</t>
  </si>
  <si>
    <t xml:space="preserve"> пластикалық</t>
  </si>
  <si>
    <t>Перчатки рабочие х/б зимние, безвредные для рук кожи. Предохраняет руки от загрязнении и механических повреждений. Рекомендуется к использованию при выполнений точных работ связанных с физическим трудом.</t>
  </si>
  <si>
    <t>Поставка в течение 30 календарных дней с даты подписания договора</t>
  </si>
  <si>
    <t>Перчатки нитриловые, обладают высокой стойкостью к органическим соеденениям, продуктам нефтепереработки, фенолом, ко многим растворителям</t>
  </si>
  <si>
    <t>санитарлық-эпидемиологиялық қызмет ұйымдарының қызметі</t>
  </si>
  <si>
    <t>санитарлық-эпидемиологялық қызмет мекемелерінің қызметі</t>
  </si>
  <si>
    <t xml:space="preserve"> Ежеквартальный дозиметрический контроль персоналов САБ</t>
  </si>
  <si>
    <t>Өлшеу: қысымның өлшу, теплофизическа және температуралық өлшеу, электр өлшеу және др.</t>
  </si>
  <si>
    <t>(Куртка и комбинезон летние)</t>
  </si>
  <si>
    <t>(Куртка с капюшоном икомбинезон утепленные зимние )</t>
  </si>
  <si>
    <t>74.90.13.10.00.00.00</t>
  </si>
  <si>
    <t>Экология саласындағы табиғатты қорғау, жобалау, нормалау бойынша кеңес беру қызметтері</t>
  </si>
  <si>
    <t>Экология саласындағы табиғатты қорғауды жобалау, ережелер (нормалар) жүйесін, қоршаған ортаның жай-күйінің және оған әсер ету дәрежесінің сандық және сапалық көрсеткіштерін (нормативтерін) әзірлеу бойынша кеңес беру</t>
  </si>
  <si>
    <t>Услуги консультационные в области экологии по природоохранному проектированию, нормированию</t>
  </si>
  <si>
    <t>Консультации в области экологии по природоохранному проектированию, разработке системы правил (норм), количественных и качественных показателей (нормативов) состояния окружающей среды и степени воздействия на нее</t>
  </si>
  <si>
    <t>ЭЦПП</t>
  </si>
  <si>
    <t>28.25.14.00.00.00.15.00.1</t>
  </si>
  <si>
    <t>фильтр</t>
  </si>
  <si>
    <t>сүзгіш</t>
  </si>
  <si>
    <t>пылеулавливающий</t>
  </si>
  <si>
    <t>шаң ұстағыш</t>
  </si>
  <si>
    <t>для пылесосов Thomas TWIN T2, фильтр Aguafilter</t>
  </si>
  <si>
    <t>1 Р</t>
  </si>
  <si>
    <t>2 Р</t>
  </si>
  <si>
    <t>3 Р</t>
  </si>
  <si>
    <t>5 Р</t>
  </si>
  <si>
    <t>6 Р</t>
  </si>
  <si>
    <t>2 У</t>
  </si>
  <si>
    <t>5 У</t>
  </si>
  <si>
    <t>11 У</t>
  </si>
  <si>
    <t>12 У</t>
  </si>
  <si>
    <t>13 У</t>
  </si>
  <si>
    <t>14 У</t>
  </si>
  <si>
    <t>15 У</t>
  </si>
  <si>
    <t>16 У</t>
  </si>
  <si>
    <t>17 У</t>
  </si>
  <si>
    <t>18 У</t>
  </si>
  <si>
    <t>19 У</t>
  </si>
  <si>
    <t>20 У</t>
  </si>
  <si>
    <t>21 У</t>
  </si>
  <si>
    <t>22 У</t>
  </si>
  <si>
    <t>23 У</t>
  </si>
  <si>
    <t>25 У</t>
  </si>
  <si>
    <t>26 У</t>
  </si>
  <si>
    <t>27 У</t>
  </si>
  <si>
    <t>28 У</t>
  </si>
  <si>
    <t>29 У</t>
  </si>
  <si>
    <t>30 У</t>
  </si>
  <si>
    <t>31 У</t>
  </si>
  <si>
    <t>32 У</t>
  </si>
  <si>
    <t>33 У</t>
  </si>
  <si>
    <t>34 У</t>
  </si>
  <si>
    <t>35 У</t>
  </si>
  <si>
    <t>36 У</t>
  </si>
  <si>
    <t>37 У</t>
  </si>
  <si>
    <t>38 У</t>
  </si>
  <si>
    <t>39 У</t>
  </si>
  <si>
    <t>40 У</t>
  </si>
  <si>
    <t>41 У</t>
  </si>
  <si>
    <t>42 У</t>
  </si>
  <si>
    <t>43 У</t>
  </si>
  <si>
    <t>44 У</t>
  </si>
  <si>
    <t>45 У</t>
  </si>
  <si>
    <t>46 У</t>
  </si>
  <si>
    <t>48 У</t>
  </si>
  <si>
    <t>49 У</t>
  </si>
  <si>
    <t>50 У</t>
  </si>
  <si>
    <t>51 У</t>
  </si>
  <si>
    <t>52 У</t>
  </si>
  <si>
    <t>53 У</t>
  </si>
  <si>
    <t>55 У</t>
  </si>
  <si>
    <t>57 У</t>
  </si>
  <si>
    <t>58 У</t>
  </si>
  <si>
    <t>59 У</t>
  </si>
  <si>
    <t>60 У</t>
  </si>
  <si>
    <t>61 У</t>
  </si>
  <si>
    <t>62 У</t>
  </si>
  <si>
    <t>63 У</t>
  </si>
  <si>
    <t>64 У</t>
  </si>
  <si>
    <t>65 У</t>
  </si>
  <si>
    <t>66 У</t>
  </si>
  <si>
    <t>68 У</t>
  </si>
  <si>
    <t>69 У</t>
  </si>
  <si>
    <t>70 У</t>
  </si>
  <si>
    <t>71 У</t>
  </si>
  <si>
    <t>72 У</t>
  </si>
  <si>
    <t>73 У</t>
  </si>
  <si>
    <t>74 У</t>
  </si>
  <si>
    <t>75 У</t>
  </si>
  <si>
    <t>76 У</t>
  </si>
  <si>
    <t>77 У</t>
  </si>
  <si>
    <t>78 У</t>
  </si>
  <si>
    <t>79 У</t>
  </si>
  <si>
    <t>80 У</t>
  </si>
  <si>
    <t>81 У</t>
  </si>
  <si>
    <t>82 У</t>
  </si>
  <si>
    <t>83 У</t>
  </si>
  <si>
    <t>84 У</t>
  </si>
  <si>
    <t>85 У</t>
  </si>
  <si>
    <t>87 У</t>
  </si>
  <si>
    <t>88 У</t>
  </si>
  <si>
    <t>89 У</t>
  </si>
  <si>
    <t>90 У</t>
  </si>
  <si>
    <t>91 У</t>
  </si>
  <si>
    <t>92 У</t>
  </si>
  <si>
    <t>93 У</t>
  </si>
  <si>
    <t>94 У</t>
  </si>
  <si>
    <t>95 У</t>
  </si>
  <si>
    <t>96 У</t>
  </si>
  <si>
    <t>97 У</t>
  </si>
  <si>
    <t>98 У</t>
  </si>
  <si>
    <t>99 У</t>
  </si>
  <si>
    <t>100 У</t>
  </si>
  <si>
    <t>101 У</t>
  </si>
  <si>
    <t>102 У</t>
  </si>
  <si>
    <t>103 У</t>
  </si>
  <si>
    <t>104 У</t>
  </si>
  <si>
    <t>105 У</t>
  </si>
  <si>
    <t>106 У</t>
  </si>
  <si>
    <t>107 У</t>
  </si>
  <si>
    <t>108 У</t>
  </si>
  <si>
    <t xml:space="preserve">Костюм спецодежда летняя, ткань :    Полиэстер 65%,х/б 35% с пропиткой МВО.В комплекте куртка(логотипами),брюки </t>
  </si>
  <si>
    <t xml:space="preserve">Костюм спецодежда летняя в комплекте куртка с логотипами и брюки </t>
  </si>
  <si>
    <t>Инвазивті емес. Н.С. Коротков әдісі негізінде. Классикалық (манжетаға ауаны қолмен толтыру жүйесімен, декомпрессия жылдамдығын реттеушімен, стетоскоп/фонендоскоп көмегімен Коротков үнін тыңдап, сынап манометрлері немесе анероидтар көмегімен (жебе құралдары) манжетада қысымды өлшеумен.</t>
  </si>
  <si>
    <t>инфузиялық ерітіндіні құюға арналған</t>
  </si>
  <si>
    <t>қысқа жеңді, әйел кісілік</t>
  </si>
  <si>
    <t>қарап тексеруге арналған, стерилденбеген</t>
  </si>
  <si>
    <t>Медициналық мақта</t>
  </si>
  <si>
    <t>стерильная, гигроскопическая, хирургическая</t>
  </si>
  <si>
    <t>стерилді, гигроскопикалық, хирургиялық</t>
  </si>
  <si>
    <t>Тамақ рационы</t>
  </si>
  <si>
    <t>Құтқару салы үшін авариялық тамақ рацион, адамға 10000 кДж есептеумен</t>
  </si>
  <si>
    <t>Фталқышқылды калий қышқылы (Калий бифталаты)</t>
  </si>
  <si>
    <t>ақ ұсақ кристалданған ұнтақ</t>
  </si>
  <si>
    <t>Шайыр қышқылы</t>
  </si>
  <si>
    <t>химиялық таза (х.т.), 99,9%, МСТ 6341-75</t>
  </si>
  <si>
    <t>қызғылт-сары ксиленол</t>
  </si>
  <si>
    <t>қызыл-қоңыр кристаллдар, суда ериді, эталонда, диэтильді эфирде, ацетонда ерімейді</t>
  </si>
  <si>
    <t>Калий хлориді (хлорлы калий)</t>
  </si>
  <si>
    <t>талдау үшін таза (т.ү.т.), 99,8%, МСТ 4234-77</t>
  </si>
  <si>
    <t>Метилді қызғылт сары (Метилді қызғылт сары)</t>
  </si>
  <si>
    <t>ерітіндіге алтын сары түс беретін суда жақсы еритін ұнтақ</t>
  </si>
  <si>
    <t>Қағаз жіптерден алынған маталар</t>
  </si>
  <si>
    <t>Бөз - қағазды басқа, қалың мата, жуан миткальдың түрі.</t>
  </si>
  <si>
    <t>Отын үлестіріп беру бағаны</t>
  </si>
  <si>
    <t>Топливораздаточная колонка</t>
  </si>
  <si>
    <t>Көлік құралдарын отынмен толтыруға арналған отын үлестіріп беру бағаны</t>
  </si>
  <si>
    <t>Топливораздаточная колонка для заправке транспортных средств топливом.</t>
  </si>
  <si>
    <t>Төменгі жанармай құюдың ұштығы</t>
  </si>
  <si>
    <t>ұшу аппараты қанатының төменгі беті жағынан жанармай құюға арналған</t>
  </si>
  <si>
    <t>Полипропилен талшықтардан жасалған ширатылған бұйымдар. Біржіпті. МСТ 17308-88</t>
  </si>
  <si>
    <t>Арқан</t>
  </si>
  <si>
    <t>Капрон талшықтардан жасалған көп қолдану үшін ширатылған бұйымдар МСТ 1868-88</t>
  </si>
  <si>
    <t>Жіп</t>
  </si>
  <si>
    <t>С-50/170, күкірттің массалық үлесі %, 0,02% артық емес, 100г.нефрасқа йодтық саны 1,3 г</t>
  </si>
  <si>
    <t>сүзу үшін жабдықтар</t>
  </si>
  <si>
    <t>азаматтық авиация үшін, сусын және суды тазалау немесе сүрлеу үшін жабдықтардан басқа, сұйықтарды тазалау немесе сурлеу (басқа да сұйық сүрлеу) үшін жабдықтар</t>
  </si>
  <si>
    <t>Корпустың диаметрі 60 мм, нақтылық класы 1,5, көрсеткіштер диапазоны -0-ден 6-ға дейін</t>
  </si>
  <si>
    <t>22.21.29.00.00.38.10.10.1</t>
  </si>
  <si>
    <t>полипропиленді вентиль</t>
  </si>
  <si>
    <t>вентиль полипропиленовый</t>
  </si>
  <si>
    <t>Өндірістік объектілерді аттестаттау бойынша қызметтер</t>
  </si>
  <si>
    <t>өндірістік объектілерді аттестаттау</t>
  </si>
  <si>
    <t>Домендік ат ұсыну бойынша қызметтер</t>
  </si>
  <si>
    <t>Услуги по представлению доменного имени</t>
  </si>
  <si>
    <t>Услуги по представлению и продлению пользования доменным именем</t>
  </si>
  <si>
    <t>Домендік атты пайдалануды ұзарту және ұсыну бойынша қызметтер</t>
  </si>
  <si>
    <t>61.90.10.01.00.00.00</t>
  </si>
  <si>
    <t>Услуги по предоставлению вычислительных мощностей для физического размещения информации на сервере, постоянно находящемся в сети Интернет</t>
  </si>
  <si>
    <t>Интернет желісінде үнемі тұратын серверде ақпаратты физикалық орналастыру үшін есептеу қуатын ұсыну бойынша қызметтер</t>
  </si>
  <si>
    <t>77.39.14.10.00.00.00</t>
  </si>
  <si>
    <t>Предоставление вычислительных мощностей для физического размещения информации на сервере, постоянно находящемся в сети Интернет (хостинг)</t>
  </si>
  <si>
    <t>Интернет желісінде үнемі тұратын серверде ақпаратты физикалық орналастыру үшін есептеу қуатын ұсыну (хостинг)</t>
  </si>
  <si>
    <t>Деректер қорынан ақпартпен қамтамасыз ету бойынша қызметтер: қалыпты тәртібпен немесе кезектілік тәртібінде, қалыпты тәсілмен немесе желі бойынша, барлық пайдаланушыларға қолжетімді немесе шектелген пайдаланушылар үшін ғана қолжетімді, тікелей шығу немесе таңдау тәсілімен, сұраныс бойынша.</t>
  </si>
  <si>
    <t>Маркетингттік кеңес беру бойынша қызметтер</t>
  </si>
  <si>
    <t>Электронды сатып алудың ақпараттық жүйелерді пайдалану бойынша қызметтер</t>
  </si>
  <si>
    <t> Электронды сатып алудың ақпараттық жүйелерді пайдалану бойынша қызметтер</t>
  </si>
  <si>
    <t>Жергілікті қамту мониторингі картасын техникалық сүйемелдеу бойынша қызметтер</t>
  </si>
  <si>
    <t>Жергілікті қамту мониторингі картасын дамыту тұжырымдамасына сәйкес көрсетілетін қызметтер</t>
  </si>
  <si>
    <t>Кір сабын</t>
  </si>
  <si>
    <t>қатты, 3 топтағы, 65%, ГОСТ 30266-95</t>
  </si>
  <si>
    <t>7 Т</t>
  </si>
  <si>
    <t>14 Т</t>
  </si>
  <si>
    <t>20 Т</t>
  </si>
  <si>
    <t>21 Т</t>
  </si>
  <si>
    <t>22 Т</t>
  </si>
  <si>
    <t>24 Т</t>
  </si>
  <si>
    <t>26 Т</t>
  </si>
  <si>
    <t>27 Т</t>
  </si>
  <si>
    <t>33 Т</t>
  </si>
  <si>
    <t>34 Т</t>
  </si>
  <si>
    <t>35 Т</t>
  </si>
  <si>
    <t>37 Т</t>
  </si>
  <si>
    <t>41 Т</t>
  </si>
  <si>
    <t>42 Т</t>
  </si>
  <si>
    <t>43 Т</t>
  </si>
  <si>
    <t>45 Т</t>
  </si>
  <si>
    <t>46 Т</t>
  </si>
  <si>
    <t>47 Т</t>
  </si>
  <si>
    <t>48 Т</t>
  </si>
  <si>
    <t>49 Т</t>
  </si>
  <si>
    <t>50 Т</t>
  </si>
  <si>
    <t>51 Т</t>
  </si>
  <si>
    <t>52 Т</t>
  </si>
  <si>
    <t>53 Т</t>
  </si>
  <si>
    <t>54 Т</t>
  </si>
  <si>
    <t>55 Т</t>
  </si>
  <si>
    <t>56 Т</t>
  </si>
  <si>
    <t>57 Т</t>
  </si>
  <si>
    <t>58 Т</t>
  </si>
  <si>
    <t>59 Т</t>
  </si>
  <si>
    <t>60 Т</t>
  </si>
  <si>
    <t>61 Т</t>
  </si>
  <si>
    <t>62 Т</t>
  </si>
  <si>
    <t>63 Т</t>
  </si>
  <si>
    <t>64 Т</t>
  </si>
  <si>
    <t>65 Т</t>
  </si>
  <si>
    <t>66 Т</t>
  </si>
  <si>
    <t>67 Т</t>
  </si>
  <si>
    <t>68 Т</t>
  </si>
  <si>
    <t>69 Т</t>
  </si>
  <si>
    <t>70 Т</t>
  </si>
  <si>
    <t>71 Т</t>
  </si>
  <si>
    <t>72 Т</t>
  </si>
  <si>
    <t>73 Т</t>
  </si>
  <si>
    <t>74 Т</t>
  </si>
  <si>
    <t>75 Т</t>
  </si>
  <si>
    <t>76 Т</t>
  </si>
  <si>
    <t>77 Т</t>
  </si>
  <si>
    <t>78 Т</t>
  </si>
  <si>
    <t>79 Т</t>
  </si>
  <si>
    <t>80 Т</t>
  </si>
  <si>
    <t>81 Т</t>
  </si>
  <si>
    <t>82 Т</t>
  </si>
  <si>
    <t>83 Т</t>
  </si>
  <si>
    <t>84 Т</t>
  </si>
  <si>
    <t>85 Т</t>
  </si>
  <si>
    <t>86 Т</t>
  </si>
  <si>
    <t>87 Т</t>
  </si>
  <si>
    <t>88 Т</t>
  </si>
  <si>
    <t>89 Т</t>
  </si>
  <si>
    <t>90 Т</t>
  </si>
  <si>
    <t>91 Т</t>
  </si>
  <si>
    <t>92 Т</t>
  </si>
  <si>
    <t>93 Т</t>
  </si>
  <si>
    <t>94 Т</t>
  </si>
  <si>
    <t>95 Т</t>
  </si>
  <si>
    <t>96 Т</t>
  </si>
  <si>
    <t>97 Т</t>
  </si>
  <si>
    <t>98 Т</t>
  </si>
  <si>
    <t>99 Т</t>
  </si>
  <si>
    <t>100 Т</t>
  </si>
  <si>
    <t>101 Т</t>
  </si>
  <si>
    <t>102 Т</t>
  </si>
  <si>
    <t>103 Т</t>
  </si>
  <si>
    <t>104 Т</t>
  </si>
  <si>
    <t>105 Т</t>
  </si>
  <si>
    <t>106 Т</t>
  </si>
  <si>
    <t>107 Т</t>
  </si>
  <si>
    <t>108 Т</t>
  </si>
  <si>
    <t>109 Т</t>
  </si>
  <si>
    <t>110 Т</t>
  </si>
  <si>
    <t>111 Т</t>
  </si>
  <si>
    <t>112 Т</t>
  </si>
  <si>
    <t>113 Т</t>
  </si>
  <si>
    <t>114 Т</t>
  </si>
  <si>
    <t>115 Т</t>
  </si>
  <si>
    <t>116 Т</t>
  </si>
  <si>
    <t>117 Т</t>
  </si>
  <si>
    <t>118 Т</t>
  </si>
  <si>
    <t>119 Т</t>
  </si>
  <si>
    <t>120 Т</t>
  </si>
  <si>
    <t>121 Т</t>
  </si>
  <si>
    <t>122 Т</t>
  </si>
  <si>
    <t>123 Т</t>
  </si>
  <si>
    <t>124 Т</t>
  </si>
  <si>
    <t>125 Т</t>
  </si>
  <si>
    <t>126 Т</t>
  </si>
  <si>
    <t>127 Т</t>
  </si>
  <si>
    <t>128 Т</t>
  </si>
  <si>
    <t>129 Т</t>
  </si>
  <si>
    <t>130 Т</t>
  </si>
  <si>
    <t>131 Т</t>
  </si>
  <si>
    <t>132 Т</t>
  </si>
  <si>
    <t>133 Т</t>
  </si>
  <si>
    <t>134 Т</t>
  </si>
  <si>
    <t>135 Т</t>
  </si>
  <si>
    <t>136 Т</t>
  </si>
  <si>
    <t>137 Т</t>
  </si>
  <si>
    <t>138 Т</t>
  </si>
  <si>
    <t>139 Т</t>
  </si>
  <si>
    <t>140 Т</t>
  </si>
  <si>
    <t>141 Т</t>
  </si>
  <si>
    <t>142 Т</t>
  </si>
  <si>
    <t>143 Т</t>
  </si>
  <si>
    <t>144 Т</t>
  </si>
  <si>
    <t>145 Т</t>
  </si>
  <si>
    <t>146 Т</t>
  </si>
  <si>
    <t>147 Т</t>
  </si>
  <si>
    <t>148 Т</t>
  </si>
  <si>
    <t>149 Т</t>
  </si>
  <si>
    <t>150 Т</t>
  </si>
  <si>
    <t>151 Т</t>
  </si>
  <si>
    <t>152 Т</t>
  </si>
  <si>
    <t>153 Т</t>
  </si>
  <si>
    <t>154 Т</t>
  </si>
  <si>
    <t>155 Т</t>
  </si>
  <si>
    <t>156 Т</t>
  </si>
  <si>
    <t>157 Т</t>
  </si>
  <si>
    <t>158 Т</t>
  </si>
  <si>
    <t>159 Т</t>
  </si>
  <si>
    <t>160 Т</t>
  </si>
  <si>
    <t>161 Т</t>
  </si>
  <si>
    <t>162 Т</t>
  </si>
  <si>
    <t>163 Т</t>
  </si>
  <si>
    <t>164 Т</t>
  </si>
  <si>
    <t>165 Т</t>
  </si>
  <si>
    <t>166 Т</t>
  </si>
  <si>
    <t>167 Т</t>
  </si>
  <si>
    <t>168 Т</t>
  </si>
  <si>
    <t>169 Т</t>
  </si>
  <si>
    <t>170 Т</t>
  </si>
  <si>
    <t>171 Т</t>
  </si>
  <si>
    <t>172 Т</t>
  </si>
  <si>
    <t>173 Т</t>
  </si>
  <si>
    <t>174 Т</t>
  </si>
  <si>
    <t>175 Т</t>
  </si>
  <si>
    <t>176 Т</t>
  </si>
  <si>
    <t>177 Т</t>
  </si>
  <si>
    <t>178 Т</t>
  </si>
  <si>
    <t>179 Т</t>
  </si>
  <si>
    <t>180 Т</t>
  </si>
  <si>
    <t>181 Т</t>
  </si>
  <si>
    <t>182 Т</t>
  </si>
  <si>
    <t>183 Т</t>
  </si>
  <si>
    <t>184 Т</t>
  </si>
  <si>
    <t>185 Т</t>
  </si>
  <si>
    <t>186 Т</t>
  </si>
  <si>
    <t>187 Т</t>
  </si>
  <si>
    <t>188 Т</t>
  </si>
  <si>
    <t>189 Т</t>
  </si>
  <si>
    <t>190 Т</t>
  </si>
  <si>
    <t>191 Т</t>
  </si>
  <si>
    <t>192 Т</t>
  </si>
  <si>
    <t>193 Т</t>
  </si>
  <si>
    <t>194 Т</t>
  </si>
  <si>
    <t>195 Т</t>
  </si>
  <si>
    <t>196 Т</t>
  </si>
  <si>
    <t>197 Т</t>
  </si>
  <si>
    <t>198 Т</t>
  </si>
  <si>
    <t>199 Т</t>
  </si>
  <si>
    <t>200 Т</t>
  </si>
  <si>
    <t>201 Т</t>
  </si>
  <si>
    <t>202 Т</t>
  </si>
  <si>
    <t>203 Т</t>
  </si>
  <si>
    <t>204 Т</t>
  </si>
  <si>
    <t>205 Т</t>
  </si>
  <si>
    <t>206 Т</t>
  </si>
  <si>
    <t>207 Т</t>
  </si>
  <si>
    <t>208 Т</t>
  </si>
  <si>
    <t>209 Т</t>
  </si>
  <si>
    <t>210 Т</t>
  </si>
  <si>
    <t>211 Т</t>
  </si>
  <si>
    <t>212 Т</t>
  </si>
  <si>
    <t>213 Т</t>
  </si>
  <si>
    <t>214 Т</t>
  </si>
  <si>
    <t>215 Т</t>
  </si>
  <si>
    <t>216 Т</t>
  </si>
  <si>
    <t>217 Т</t>
  </si>
  <si>
    <t>218 Т</t>
  </si>
  <si>
    <t>219 Т</t>
  </si>
  <si>
    <t>220 Т</t>
  </si>
  <si>
    <t>221 Т</t>
  </si>
  <si>
    <t>222 Т</t>
  </si>
  <si>
    <t>223 Т</t>
  </si>
  <si>
    <t>224 Т</t>
  </si>
  <si>
    <t>225 Т</t>
  </si>
  <si>
    <t>226 Т</t>
  </si>
  <si>
    <t>227 Т</t>
  </si>
  <si>
    <t>228 Т</t>
  </si>
  <si>
    <t>229 Т</t>
  </si>
  <si>
    <t>230 Т</t>
  </si>
  <si>
    <t>231 Т</t>
  </si>
  <si>
    <t>232 Т</t>
  </si>
  <si>
    <t>233 Т</t>
  </si>
  <si>
    <t>234 Т</t>
  </si>
  <si>
    <t>235 Т</t>
  </si>
  <si>
    <t>236 Т</t>
  </si>
  <si>
    <t>237 Т</t>
  </si>
  <si>
    <t>238 Т</t>
  </si>
  <si>
    <t>239 Т</t>
  </si>
  <si>
    <t>240 Т</t>
  </si>
  <si>
    <t>241 Т</t>
  </si>
  <si>
    <t>242 Т</t>
  </si>
  <si>
    <t>243 Т</t>
  </si>
  <si>
    <t>244 Т</t>
  </si>
  <si>
    <t>245 Т</t>
  </si>
  <si>
    <t>246 Т</t>
  </si>
  <si>
    <t>247 Т</t>
  </si>
  <si>
    <t>248 Т</t>
  </si>
  <si>
    <t>249 Т</t>
  </si>
  <si>
    <t>250 Т</t>
  </si>
  <si>
    <t>251 Т</t>
  </si>
  <si>
    <t>252 Т</t>
  </si>
  <si>
    <t>253 Т</t>
  </si>
  <si>
    <t>254 Т</t>
  </si>
  <si>
    <t>255 Т</t>
  </si>
  <si>
    <t>256 Т</t>
  </si>
  <si>
    <t>257 Т</t>
  </si>
  <si>
    <t>258 Т</t>
  </si>
  <si>
    <t>259 Т</t>
  </si>
  <si>
    <t>260 Т</t>
  </si>
  <si>
    <t>261 Т</t>
  </si>
  <si>
    <t>262 Т</t>
  </si>
  <si>
    <t>263 Т</t>
  </si>
  <si>
    <t>264 Т</t>
  </si>
  <si>
    <t>265 Т</t>
  </si>
  <si>
    <t>266 Т</t>
  </si>
  <si>
    <t>267 Т</t>
  </si>
  <si>
    <t>268 Т</t>
  </si>
  <si>
    <t>269 Т</t>
  </si>
  <si>
    <t>270 Т</t>
  </si>
  <si>
    <t>271 Т</t>
  </si>
  <si>
    <t>272 Т</t>
  </si>
  <si>
    <t>273 Т</t>
  </si>
  <si>
    <t>274 Т</t>
  </si>
  <si>
    <t>275 Т</t>
  </si>
  <si>
    <t>276 Т</t>
  </si>
  <si>
    <t>277 Т</t>
  </si>
  <si>
    <t>278 Т</t>
  </si>
  <si>
    <t>279 Т</t>
  </si>
  <si>
    <t>280 Т</t>
  </si>
  <si>
    <t>281 Т</t>
  </si>
  <si>
    <t>282 Т</t>
  </si>
  <si>
    <t>283 Т</t>
  </si>
  <si>
    <t>284 Т</t>
  </si>
  <si>
    <t>285 Т</t>
  </si>
  <si>
    <t>286 Т</t>
  </si>
  <si>
    <t>287 Т</t>
  </si>
  <si>
    <t>288 Т</t>
  </si>
  <si>
    <t>289 Т</t>
  </si>
  <si>
    <t>290 Т</t>
  </si>
  <si>
    <t>291 Т</t>
  </si>
  <si>
    <t>292 Т</t>
  </si>
  <si>
    <t>293 Т</t>
  </si>
  <si>
    <t>294 Т</t>
  </si>
  <si>
    <t>295 Т</t>
  </si>
  <si>
    <t>296 Т</t>
  </si>
  <si>
    <t>297 Т</t>
  </si>
  <si>
    <t>298 Т</t>
  </si>
  <si>
    <t>299 Т</t>
  </si>
  <si>
    <t>300 Т</t>
  </si>
  <si>
    <t>301 Т</t>
  </si>
  <si>
    <t>302 Т</t>
  </si>
  <si>
    <t>303 Т</t>
  </si>
  <si>
    <t>304 Т</t>
  </si>
  <si>
    <t>305 Т</t>
  </si>
  <si>
    <t>306 Т</t>
  </si>
  <si>
    <t>307 Т</t>
  </si>
  <si>
    <t>308 Т</t>
  </si>
  <si>
    <t>309 Т</t>
  </si>
  <si>
    <t>310 Т</t>
  </si>
  <si>
    <t>311 Т</t>
  </si>
  <si>
    <t>312 Т</t>
  </si>
  <si>
    <t>313 Т</t>
  </si>
  <si>
    <t>314 Т</t>
  </si>
  <si>
    <t>315 Т</t>
  </si>
  <si>
    <t>316 Т</t>
  </si>
  <si>
    <t>317 Т</t>
  </si>
  <si>
    <t>318 Т</t>
  </si>
  <si>
    <t>319 Т</t>
  </si>
  <si>
    <t>320 Т</t>
  </si>
  <si>
    <t>321 Т</t>
  </si>
  <si>
    <t>322 Т</t>
  </si>
  <si>
    <t>323 Т</t>
  </si>
  <si>
    <t>324 Т</t>
  </si>
  <si>
    <t>325 Т</t>
  </si>
  <si>
    <t>326 Т</t>
  </si>
  <si>
    <t>327 Т</t>
  </si>
  <si>
    <t>328 Т</t>
  </si>
  <si>
    <t>329 Т</t>
  </si>
  <si>
    <t>330 Т</t>
  </si>
  <si>
    <t>331 Т</t>
  </si>
  <si>
    <t>332 Т</t>
  </si>
  <si>
    <t>333 Т</t>
  </si>
  <si>
    <t>334 Т</t>
  </si>
  <si>
    <t>335 Т</t>
  </si>
  <si>
    <t>336 Т</t>
  </si>
  <si>
    <t>337 Т</t>
  </si>
  <si>
    <t>338 Т</t>
  </si>
  <si>
    <t>339 Т</t>
  </si>
  <si>
    <t>340 Т</t>
  </si>
  <si>
    <t>341 Т</t>
  </si>
  <si>
    <t>342 Т</t>
  </si>
  <si>
    <t>343 Т</t>
  </si>
  <si>
    <t>344 Т</t>
  </si>
  <si>
    <t>345 Т</t>
  </si>
  <si>
    <t>346 Т</t>
  </si>
  <si>
    <t>347 Т</t>
  </si>
  <si>
    <t>348 Т</t>
  </si>
  <si>
    <t>349 Т</t>
  </si>
  <si>
    <t>350 Т</t>
  </si>
  <si>
    <t>351 Т</t>
  </si>
  <si>
    <t>352 Т</t>
  </si>
  <si>
    <t>353 Т</t>
  </si>
  <si>
    <t>354 Т</t>
  </si>
  <si>
    <t>355 Т</t>
  </si>
  <si>
    <t>356 Т</t>
  </si>
  <si>
    <t>357 Т</t>
  </si>
  <si>
    <t>358 Т</t>
  </si>
  <si>
    <t>359 Т</t>
  </si>
  <si>
    <t>360 Т</t>
  </si>
  <si>
    <t xml:space="preserve">г. Атырау аэропорт </t>
  </si>
  <si>
    <t>Разработка проекта обоснования размера СЗЗ( санитарно защитной зоны)</t>
  </si>
  <si>
    <t>82.99.19.17.10.00.00</t>
  </si>
  <si>
    <t>Работы по изготовлению печатей и штампов</t>
  </si>
  <si>
    <t>мөр және штамп жасау жұмыстары</t>
  </si>
  <si>
    <t xml:space="preserve">Изготовление печатей и штампов
</t>
  </si>
  <si>
    <t xml:space="preserve">Оснастка № 46030 с защитной крышкой 
размер 33 мм
</t>
  </si>
  <si>
    <t>срок выполнения работ в течение  20 календарных дней с даты заключения договора</t>
  </si>
  <si>
    <t>7 Р</t>
  </si>
  <si>
    <t>Оказание услуги с даты заключения договора 180 календарных дней</t>
  </si>
  <si>
    <t>54 У</t>
  </si>
  <si>
    <t>Баралгин</t>
  </si>
  <si>
    <t>Дөңгелек,тегіс дәрілер ақ түстен дерлік ақ түске дейін бір жағындағы 'Baralgin M" нақыштамамен және басқа бөлетін рискамен</t>
  </si>
  <si>
    <t>Круглые, плоские таблетки от белого до почти белого цвета с гравировкой 'Baralgin M" на одной стороне и разделительной риской - на другой</t>
  </si>
  <si>
    <t>Синтетикалық жіптерден жасалған терезе жапқыштар</t>
  </si>
  <si>
    <t>Синтетикалық жіптерден жасалған тік терезе жаптыштар, тік тілімдерден тұрады.</t>
  </si>
  <si>
    <t>231010000</t>
  </si>
  <si>
    <t>63.11.12.40.00.00.00</t>
  </si>
  <si>
    <t>Услуги по обработке сайтов в Интернете</t>
  </si>
  <si>
    <t>«Интернеттегі» сайттарды өңдеу бойынша қызметтер</t>
  </si>
  <si>
    <t>Услуги по созданию, продвижению и содержанию сайтов в рабочем состоянии</t>
  </si>
  <si>
    <t>Жұмыс жағдайында сайттардың құрылуы, қозғалысы және мазмұны бойынша қызметтер</t>
  </si>
  <si>
    <t>Оказание услуги с даты заключения договора в течение 10 дней</t>
  </si>
  <si>
    <t>109 У</t>
  </si>
  <si>
    <t>а</t>
  </si>
  <si>
    <t>23.52.10.00.00.10.10.10.2</t>
  </si>
  <si>
    <t>Известь</t>
  </si>
  <si>
    <t>әк</t>
  </si>
  <si>
    <t>негашеная комовая, кальциевая, 1 сорт, быстрогасящаяся, ГОСТ 9179-77</t>
  </si>
  <si>
    <t xml:space="preserve"> Поставка в течение 15 календарных дней с даты подписания договора</t>
  </si>
  <si>
    <t xml:space="preserve">ақ бұйымнан, түрлі киімнің  үстіннен  дақтарды кетіру және ағарту  үшін </t>
  </si>
  <si>
    <t>Белизна, Отбеливающее и дезинфицирующее средство объемом 1л.</t>
  </si>
  <si>
    <t>32.91.11.00.00.00.15.61.1</t>
  </si>
  <si>
    <t>Ерш</t>
  </si>
  <si>
    <t>Таутан</t>
  </si>
  <si>
    <t>унитаздық</t>
  </si>
  <si>
    <t>унитазный</t>
  </si>
  <si>
    <t xml:space="preserve"> Поставка в течение 10 календарных дней с даты подписания договора</t>
  </si>
  <si>
    <t>30% предоплата. Остльное после оказание услуг</t>
  </si>
  <si>
    <t xml:space="preserve">май </t>
  </si>
  <si>
    <t>25.73.30.00.00.18.10.18.1</t>
  </si>
  <si>
    <t xml:space="preserve">Сверло </t>
  </si>
  <si>
    <t>Сверла в наборе</t>
  </si>
  <si>
    <t>Набор</t>
  </si>
  <si>
    <t>с победитовым наконечником</t>
  </si>
  <si>
    <t>Бұрғы</t>
  </si>
  <si>
    <t>победитті ұштығы бар</t>
  </si>
  <si>
    <t>25.73.30.00.00.18.05.10.1</t>
  </si>
  <si>
    <t>по металлу</t>
  </si>
  <si>
    <t>диаметр-6, длина-20 см</t>
  </si>
  <si>
    <t>диаметр-12, длина-50 см</t>
  </si>
  <si>
    <t>срок выполнения работ с даты заключения договора 15 календарных дней</t>
  </si>
  <si>
    <t>срок оказания услуг в течение  60 календарных дней с даты заключения договора</t>
  </si>
  <si>
    <t>Обслуживание источника бесперебойного питания ИБП Chloride 80-NET 200 kB A с установкой 2-х аккумулятор</t>
  </si>
  <si>
    <t>Қызметкерлерді медициналық тексеру қызметтері, оның ішінде алдын ала, мерзімдік және кезектен тыс (жоспардан тыс) тексеру</t>
  </si>
  <si>
    <t>Услуги по медицинскому осмотру персонала, включая предварительные, периодические и внеочередные (внеплановые) осмотры</t>
  </si>
  <si>
    <t xml:space="preserve">Ежегодный медицинский осмотр работников подвергающихся воздействию вредных, опасных и неблагоприятных факторов </t>
  </si>
  <si>
    <t>Көк мұзға қарсы сұйық реагент, жасанды жабындарды өңдеу үшін</t>
  </si>
  <si>
    <t>Поверка  и при необходимости ремонт АВР 2 (прибор учета коэффициента сцепления на ИВПП и АТ-ЭМ (электромеханическая тележка)</t>
  </si>
  <si>
    <t>Поверка  и при необходимости ремонт ЭМИС (электронно-механический измеритель силы) для АТ-ЭМ (аэродромная электромеханическая тележка) измерения и регистрации коэффициента спецления на ИВПП</t>
  </si>
  <si>
    <t>Услуги по содержанию оргтехники с заменой запчастей</t>
  </si>
  <si>
    <t>25.40.12.00.00.20.11.10.1</t>
  </si>
  <si>
    <t>Оружие самообороны</t>
  </si>
  <si>
    <t>Өзін-өзі қорғаудың қаруы</t>
  </si>
  <si>
    <t>Бесствольное оружие с патронами травматического, газового и светозвукового действия</t>
  </si>
  <si>
    <t xml:space="preserve">травматикалық, газды және жарықдыбысты  оқты қару </t>
  </si>
  <si>
    <t>Травматический пистолет</t>
  </si>
  <si>
    <t>879</t>
  </si>
  <si>
    <t>Штука условная</t>
  </si>
  <si>
    <t xml:space="preserve">проведение технического обслуживания и ремонта приборов и установок (Rapiscan) генерирующих ионизирующее излучение </t>
  </si>
  <si>
    <t>проведение технического обслуживания и ремонта приборов и установок (Gemini) генерирующих ионизирующее излучение</t>
  </si>
  <si>
    <t>20.41.31.00.00.10.40.10.1</t>
  </si>
  <si>
    <t>Порошок стиральный</t>
  </si>
  <si>
    <t>кір жууғыш ұнтақ</t>
  </si>
  <si>
    <t>предназначен для стирки изделий из различных тканей, ГОСТ 25644-96</t>
  </si>
  <si>
    <t>түрлі маталардан жасалған бұйымдарды жууға арналған, ГОСТ 25644-96</t>
  </si>
  <si>
    <t>Порошок стиральный для ручной стирки 400 гр.</t>
  </si>
  <si>
    <t>Услуги по разработке проекта и утверждение размера санитарного разрыва аэродрома вдоль санитарных маршрутов полетов в зоне взлета и посадки воздушных судов на основании расчетов физического воздействия на атмосферный воздух (шум,вибрация,неонизирующие излучения0</t>
  </si>
  <si>
    <t>15 Т</t>
  </si>
  <si>
    <t>19 Т</t>
  </si>
  <si>
    <t>30 Т</t>
  </si>
  <si>
    <t>31 Т</t>
  </si>
  <si>
    <t>40 Т</t>
  </si>
  <si>
    <t xml:space="preserve">Исп.: </t>
  </si>
  <si>
    <t xml:space="preserve">Отдел закупок и снабжения </t>
  </si>
  <si>
    <t>Начальник отдела Джатиева Р.И.</t>
  </si>
  <si>
    <t>Тел.:</t>
  </si>
  <si>
    <t>8 (7122) 764550</t>
  </si>
  <si>
    <t xml:space="preserve">Председатель Правления </t>
  </si>
  <si>
    <t xml:space="preserve">АО “Международный аэропорт Атырау”  </t>
  </si>
  <si>
    <t>"Утверждаю"</t>
  </si>
  <si>
    <t>Приказом от 14 января 2015 года</t>
  </si>
  <si>
    <t xml:space="preserve">План закупок товаров, работ и услуг на 2015 год по АО "Международный аэропорт Атырау" </t>
  </si>
  <si>
    <t>ОИН</t>
  </si>
  <si>
    <t>30% предоплата, остаток по факту  поставленного Товара</t>
  </si>
  <si>
    <t>Жилетке</t>
  </si>
  <si>
    <t>30% предоплата, остальное по факту поставки Товара</t>
  </si>
  <si>
    <t>Поставка партиями с даты подписания договора по 31 декабря 2015 г.</t>
  </si>
  <si>
    <t>Оказание услуги с даты заключения договора до 31 декабря 2015 года</t>
  </si>
  <si>
    <t>для работников медпункта</t>
  </si>
  <si>
    <t>пластиковое круглое</t>
  </si>
  <si>
    <t>Пластикалық дөңгелек</t>
  </si>
  <si>
    <t>22.29.23.00.00.00.11.42.1</t>
  </si>
  <si>
    <t>адреналин гидрохлорид безцветная жидкостьв амп по 1мл</t>
  </si>
  <si>
    <t>21.20.13.00.00.03.12.30.1</t>
  </si>
  <si>
    <t xml:space="preserve">ампула по 10мл </t>
  </si>
  <si>
    <t xml:space="preserve">ампула по 0,5 мл </t>
  </si>
  <si>
    <t>Оказание работ с даты заключения договора по декабрь 2015 г</t>
  </si>
  <si>
    <t>Оказание работ с даты заключения договора по 31 декабря 2015 г</t>
  </si>
  <si>
    <t>Оплата за фактически оказанный Исполнителем объем работ</t>
  </si>
  <si>
    <t>22.29.23.00.00.00.32.13.2</t>
  </si>
  <si>
    <t>Щетка</t>
  </si>
  <si>
    <t>Щетка пластиковая для ковровых покрытий с ручкой</t>
  </si>
  <si>
    <t>Кілем төсеніштерге арналған сабы бар пластик щетка</t>
  </si>
  <si>
    <t>Компьютерлік құрал-жабдықтар немесе ақпараттық желілер арқылы жекеменшік өкімдергі қолда бар дрекетерді өңдеу бойынша қызметтер</t>
  </si>
  <si>
    <t>22.22.13.10.00.00.00.54.1</t>
  </si>
  <si>
    <t>Ящик</t>
  </si>
  <si>
    <t>Складной пластиковый ящик</t>
  </si>
  <si>
    <t>361 Т</t>
  </si>
  <si>
    <t>Мерзімді басылымдарға жазылу бойынша қызметтер</t>
  </si>
  <si>
    <t>Услуги по подписке на периодические издания</t>
  </si>
  <si>
    <t>53.10.11.30.12.00.00</t>
  </si>
  <si>
    <t>128-1 Т</t>
  </si>
  <si>
    <t>18,20,21</t>
  </si>
  <si>
    <t>102-1 У</t>
  </si>
  <si>
    <t>101-1 У</t>
  </si>
  <si>
    <t>104-1 У</t>
  </si>
  <si>
    <t>105-1 У</t>
  </si>
  <si>
    <t>159-1 Т</t>
  </si>
  <si>
    <t>108-1 У</t>
  </si>
  <si>
    <t>24-1 У</t>
  </si>
  <si>
    <t xml:space="preserve">Аренда нежилых помещений (АТМА),аренда нежилых помещений для размешения работников САБ </t>
  </si>
  <si>
    <t>Приказом от 22 января 2015 года</t>
  </si>
  <si>
    <t>65-1 У</t>
  </si>
  <si>
    <t>7-1 Р</t>
  </si>
  <si>
    <t>Январь-февраль</t>
  </si>
  <si>
    <t>30-1 У</t>
  </si>
  <si>
    <t>83-1 У</t>
  </si>
  <si>
    <t>6-1 Р</t>
  </si>
  <si>
    <t>84-1 У</t>
  </si>
  <si>
    <t>99-1 У</t>
  </si>
  <si>
    <t>Керей Е.К.______________________</t>
  </si>
  <si>
    <t>внесены изменения и дополнения</t>
  </si>
  <si>
    <t>Предоставление телефонного соединения международной, междугородней и городской связи и интернета</t>
  </si>
  <si>
    <t>107-1 У</t>
  </si>
  <si>
    <t>14-1 У</t>
  </si>
  <si>
    <t>361-1 Т</t>
  </si>
  <si>
    <t>Услуги по выпуску отчета об ежегодной инвентаризации парниковых газов</t>
  </si>
  <si>
    <t>39.00.23.16.25.00.00</t>
  </si>
  <si>
    <t>Парникті газдарды жыл сайынғы түгендеу туралы есепті шығару бойынша қызметтер</t>
  </si>
  <si>
    <t>101-2 У</t>
  </si>
  <si>
    <t>110 У</t>
  </si>
  <si>
    <t>111 У</t>
  </si>
  <si>
    <t>Авиационно-орнитологический аудит на предмет соответствия требованиям ИКАО по вопросам, создаваемой птицами, опасности и методом ее снижения</t>
  </si>
  <si>
    <t xml:space="preserve">Эколого - орнитологическое  обследование аэродрома и приаэродромной территории </t>
  </si>
  <si>
    <t>6, 11, 20, 21</t>
  </si>
  <si>
    <t>51-1 У</t>
  </si>
  <si>
    <t>55-1 У</t>
  </si>
  <si>
    <t>61-1 У</t>
  </si>
  <si>
    <t>20, 21</t>
  </si>
  <si>
    <t>207-1 Т</t>
  </si>
  <si>
    <t>208-1 Т</t>
  </si>
  <si>
    <t>129-1 Т</t>
  </si>
  <si>
    <t>Пластиковые корзины, 20х30х5 см, полиэтилен высокой плотности, перфорированные</t>
  </si>
  <si>
    <t>6, 11</t>
  </si>
  <si>
    <t>123-1 Т</t>
  </si>
  <si>
    <t>130-1 Т</t>
  </si>
  <si>
    <t>76-1 У</t>
  </si>
  <si>
    <t>27-1 У</t>
  </si>
  <si>
    <t>124-1 Т</t>
  </si>
  <si>
    <t>127-1 Т</t>
  </si>
  <si>
    <t>125-1 Т</t>
  </si>
  <si>
    <t>126-1 Т</t>
  </si>
  <si>
    <t>120-1 Т</t>
  </si>
  <si>
    <t>Техническое содержание шлагбаумов. Комплекс услуг по техническому обслуживанию машин (диагностика всех систем, прочие услуги не трубующие замены запасных частей)</t>
  </si>
  <si>
    <t>Система бронирования авиабилетов и пользование экраном амадеус</t>
  </si>
  <si>
    <t>160-1 Т</t>
  </si>
  <si>
    <t>336-1 Т</t>
  </si>
  <si>
    <t xml:space="preserve">мыло хозяйственное твердое, 3 группы, вес  200 гр., 65%, ГОСТ 20266-95 </t>
  </si>
  <si>
    <t>337-1 Т</t>
  </si>
  <si>
    <t>4-1 Т</t>
  </si>
  <si>
    <t>15-1 Т</t>
  </si>
  <si>
    <t>248-1 Т</t>
  </si>
  <si>
    <t>58-1 У</t>
  </si>
  <si>
    <t>Оплата за товар по факту поставки</t>
  </si>
  <si>
    <t>28.25.12.00.00.00.14.11.1</t>
  </si>
  <si>
    <t xml:space="preserve">оборудование для кондиционирования </t>
  </si>
  <si>
    <t>салқындату үшін жабдық</t>
  </si>
  <si>
    <t>Оборудование для кондиционирования воздуха оконного или настенного типа в виде отдельных блоков («сплит-система»)</t>
  </si>
  <si>
    <t>жеке блок түріндегі терезелік  немесе қабырғалық типі  ауаны салқындату үшін жабдық («сплит-система»)</t>
  </si>
  <si>
    <t xml:space="preserve">Сплит-система настенная, 09 с установкой </t>
  </si>
  <si>
    <t>28.29.31.00.00.00.14.14.1</t>
  </si>
  <si>
    <t>дозаторы весы дискретного действия</t>
  </si>
  <si>
    <t>дискретті әрекеттегі дозаторлы таразы</t>
  </si>
  <si>
    <t>дозаторы весовые дискретного действия для дозирования и фасовки жидких материалов</t>
  </si>
  <si>
    <t>сұйық материалдарды мөлшерлеп және бөлшектеп өлшеу үшін дискретті әрекеттегі дозаторлы таразы</t>
  </si>
  <si>
    <t>Дозатор противоводокристализационной жидкости  (ПВК) с фильтром</t>
  </si>
  <si>
    <t>26.51.66.17.11.11.11.50.1</t>
  </si>
  <si>
    <t>Прибор</t>
  </si>
  <si>
    <t>Аспап</t>
  </si>
  <si>
    <t>для измерения и контроля уровня давления</t>
  </si>
  <si>
    <t>қысым деңгейін өлшеуге және бақылауға арналған</t>
  </si>
  <si>
    <t>26.60.12.00.00.01.11.10.2</t>
  </si>
  <si>
    <t>Электрокардиограф</t>
  </si>
  <si>
    <t>Применяемый в медицине</t>
  </si>
  <si>
    <t>Медицинада қолданылатын</t>
  </si>
  <si>
    <t>ЭКГ аппарат шестиканальный</t>
  </si>
  <si>
    <t>31.01.12.00.00.02.01.02.1</t>
  </si>
  <si>
    <t>стол</t>
  </si>
  <si>
    <t>үстел</t>
  </si>
  <si>
    <t>Стол ЛДСП рабочий. Габариты (ширина/длина) до 600/1200мм. Толщина столешницы 15-30мм, ПВХ 2-4мм.</t>
  </si>
  <si>
    <t>ЛАЖТ-дан жасалған жұмыс үстелі. (Ұзындығы/ені) 1200/600 мм. Дейінгі габаритті. Үстелдің үстіңгі тақтайының қалыңдығы 15-30мм, ПВХ 2-4 мм</t>
  </si>
  <si>
    <t>Стол одно тумбовый</t>
  </si>
  <si>
    <t>26.20.18.00.03.13.12.11.1</t>
  </si>
  <si>
    <t>Многофункциональное устройство</t>
  </si>
  <si>
    <t>Көп функциялы құрылғы</t>
  </si>
  <si>
    <t>Принтер. Высокое качество получаемой печатной продукции. Главную роль играет функция печати, сканирование - второстепенную (используется в 2-3 раза реже принтера). Лазерная печать. Разрешение принтера - 1200 х 600 dpi.</t>
  </si>
  <si>
    <t>Принтер. Алынатын баспа өнімінің сапасы жоғары. Басып шығару функциясы басты роль, сканерлеу екінші кезектегі роль атқарады (принтерде 2-3 есе сирек пайдаланылады). Ағынды басып шығару. Принтердің ажыратымдылығы - 1200 х 600 dpi.</t>
  </si>
  <si>
    <t>30.99.10.00.00.00.19.01.1</t>
  </si>
  <si>
    <t>Водило</t>
  </si>
  <si>
    <t>Жетектеуіш</t>
  </si>
  <si>
    <t>для буксировки воздушных судов</t>
  </si>
  <si>
    <t>әуе кемелерін сүйреуге арналған</t>
  </si>
  <si>
    <t>26.60.11.11.11.20.00.02.1</t>
  </si>
  <si>
    <t>Рентгенотелевизионный комплекс</t>
  </si>
  <si>
    <t>Рентгендітелевизиялық кешен</t>
  </si>
  <si>
    <t>стационарный, состав - рентгеновский генератор непрерывного излучения, приемник излучения и система отображения информации</t>
  </si>
  <si>
    <t>Үздіксіз сәулеленудің стационарлық, құрама – рентгенді генераторы, сәулеленуді қабылдағыш және ақпаратты көрсету жүйесі</t>
  </si>
  <si>
    <t>Поставка с даты подписания договора по 31.12.2015 г.</t>
  </si>
  <si>
    <t>27.90.70.00.00.20.10.10.1</t>
  </si>
  <si>
    <t>Шлагбаум</t>
  </si>
  <si>
    <t>автоматический, с дистанционным управлением</t>
  </si>
  <si>
    <t>автоматты, қашықтан басқарумен</t>
  </si>
  <si>
    <t>26.40.33.00.00.00.10.01.1</t>
  </si>
  <si>
    <t>Система видеонаблюдения</t>
  </si>
  <si>
    <t>Бейнебақылау жүйесі</t>
  </si>
  <si>
    <t>комплекс оборудования для видеонаблюдения</t>
  </si>
  <si>
    <t>бейнебақылауға арналған жабдықтар кешені</t>
  </si>
  <si>
    <t>26.40.52.00.00.00.11.30.1</t>
  </si>
  <si>
    <t>Детектор</t>
  </si>
  <si>
    <t>26.70.22.11.11.11.17.10.1</t>
  </si>
  <si>
    <t>Бинокль</t>
  </si>
  <si>
    <t>дүрбілер</t>
  </si>
  <si>
    <t>Ночного видения.</t>
  </si>
  <si>
    <t>Түнде көретін</t>
  </si>
  <si>
    <t>Автомобиль легковой</t>
  </si>
  <si>
    <t>Жеңіл автокөлік</t>
  </si>
  <si>
    <t>26.51.41.00.00.00.10.04.1</t>
  </si>
  <si>
    <t>Металлоискатель</t>
  </si>
  <si>
    <t>Металл іздеуіш</t>
  </si>
  <si>
    <t>Металлоискатель арочный (рамочный)</t>
  </si>
  <si>
    <t>Аркалы (рамалы) металл іздеуіш</t>
  </si>
  <si>
    <t>арочный металлодетектор</t>
  </si>
  <si>
    <t>26.51.41.00.00.00.10.03.1</t>
  </si>
  <si>
    <t>Металлоискатель (металлодетектор) досмотровый ручной</t>
  </si>
  <si>
    <t>Тексеріс қол металл іздеуіші (металл детектор)</t>
  </si>
  <si>
    <t>25.99.29.00.10.12.05.10.1</t>
  </si>
  <si>
    <t>Ворота</t>
  </si>
  <si>
    <t>Қақпалар</t>
  </si>
  <si>
    <t>автоматические откатные</t>
  </si>
  <si>
    <t>автоматты шегінуші</t>
  </si>
  <si>
    <t>Ворота автоматические на подкатной балке</t>
  </si>
  <si>
    <t>Ворота автоматические сдвижные на рельсах</t>
  </si>
  <si>
    <t>32.99.61.00.00.00.30.78.1</t>
  </si>
  <si>
    <t>Программное обеспечение</t>
  </si>
  <si>
    <t>антивирусное</t>
  </si>
  <si>
    <t>вирусқа қарсы</t>
  </si>
  <si>
    <t>декабрь</t>
  </si>
  <si>
    <t>26.20.16.01.12.13.14.10.1</t>
  </si>
  <si>
    <t>Принтер</t>
  </si>
  <si>
    <t>Лазерный, Цветность - цветной, формат - А4, скорость печати (ч/б) - 41-50 стр/м, разрешение -  600 х 600 dpi</t>
  </si>
  <si>
    <t>Лазерлік, Түстілігі – түсті, форматы – А4, басып шығару жылдамдығы – 41-50 пар/м, ажыратымдылығы - 600 х 600 dpi</t>
  </si>
  <si>
    <t>362 Т</t>
  </si>
  <si>
    <t>363 Т</t>
  </si>
  <si>
    <t>364 Т</t>
  </si>
  <si>
    <t>365 Т</t>
  </si>
  <si>
    <t>366 Т</t>
  </si>
  <si>
    <t>367 Т</t>
  </si>
  <si>
    <t>368 Т</t>
  </si>
  <si>
    <t>369 Т</t>
  </si>
  <si>
    <t>370 Т</t>
  </si>
  <si>
    <t>371 Т</t>
  </si>
  <si>
    <t>372 Т</t>
  </si>
  <si>
    <t>373 Т</t>
  </si>
  <si>
    <t>374 Т</t>
  </si>
  <si>
    <t>375 Т</t>
  </si>
  <si>
    <t>376 Т</t>
  </si>
  <si>
    <t>377 Т</t>
  </si>
  <si>
    <t>378 Т</t>
  </si>
  <si>
    <t>379 Т</t>
  </si>
  <si>
    <t>380 Т</t>
  </si>
  <si>
    <t>381 Т</t>
  </si>
  <si>
    <t>Молоко питьевое, в тетрапакетах, стерилизованное, емкостью- 1 литр, жирность 3,2%, СТ РК 1760-2008</t>
  </si>
  <si>
    <t>10.51.11.00.00.00.13.20.1</t>
  </si>
  <si>
    <t>Консистенциясы - сұйық, біркелкі созылмалы емес, сәл жабысқақ. Аққуыз қауыссыздарсыз және майдың былғау кесектерсіз. Дәмі және иісі - сүтке тән,бөтен дәмдерсіз және иістерсіз. Түсі- ақ, барлық массасы бойынша біркелкі. 3 % бірақ 6% майлылықтан аспайтын, тазартылгған. ҚР СТ 1760-2008.</t>
  </si>
  <si>
    <t>Консистенция - жидкая, однородная нетягучая, слегка вязкая. Без хлопьев белка и сбившихся комочков жира. Вкус и запах - характерные для молока, без посторонних привкусов и запахов. Цвет - белый, равномерный по всей массе. Питьевое более 3%, но не более 6% жирности стерилизованное. СТ РК 1760-2008</t>
  </si>
  <si>
    <t>3, 5, 5К, 6, 11</t>
  </si>
  <si>
    <t>11, 15</t>
  </si>
  <si>
    <t xml:space="preserve">Детектор обнаружения взрывчатых веществ </t>
  </si>
  <si>
    <t xml:space="preserve">Прибор ночного видения </t>
  </si>
  <si>
    <t>антивирусная программа Касперского защита от вирусов троянских программ,руткитов и т.д. вид лецензии-комерческая, продление (1 шт на 2 устройства)</t>
  </si>
  <si>
    <t>Приказом от 17 февраля 2015 года</t>
  </si>
  <si>
    <t>системный блок состоящий из корпуса, процессора, материнской платы, оперативной памяти, жёсткого диска, видеокарты, звуковой карты, сетевой карты, блока питания, разъемов, оптического привода</t>
  </si>
  <si>
    <t>корпустан, процессордан, негіздік тақтадан, жедел жадыдан, қатты дискіден, бейнекартадан, дыбыс картасынан, желілік картадан, қоректендіру блогынан, ағытпалардан, оптикалық жетектен тұратын жүйелік блок</t>
  </si>
  <si>
    <t>Жүйелік блок</t>
  </si>
  <si>
    <t>Системный блок</t>
  </si>
  <si>
    <t>26.20.40.00.00.00.30.10.1</t>
  </si>
  <si>
    <t>ЭОТТ</t>
  </si>
  <si>
    <t>62-1 Т</t>
  </si>
  <si>
    <t>199-1 Т</t>
  </si>
  <si>
    <t>110-1 У</t>
  </si>
  <si>
    <t>160-2 Т</t>
  </si>
  <si>
    <t>Оказание услуги с даты заключения договора по 31.03.2015 г.</t>
  </si>
  <si>
    <t>7,14,20,21</t>
  </si>
  <si>
    <t>370-1 Т</t>
  </si>
  <si>
    <t xml:space="preserve"> Поставка в течение 120 календарных дней с даты подписания договора</t>
  </si>
  <si>
    <t>203-1 Т</t>
  </si>
  <si>
    <t>204-1 Т</t>
  </si>
  <si>
    <t>207-2 Т</t>
  </si>
  <si>
    <t>208-2 Т</t>
  </si>
  <si>
    <t>1-1 Р</t>
  </si>
  <si>
    <t>срок выполнения работ с даты заключения договора по 30.04.2015</t>
  </si>
  <si>
    <t>14, 15, 22</t>
  </si>
  <si>
    <t>Приказом от 3 марта 2015 года</t>
  </si>
  <si>
    <t>248-2 Т</t>
  </si>
  <si>
    <t>74-1 У</t>
  </si>
  <si>
    <t>32.99.61.00.00.00.30.10.1</t>
  </si>
  <si>
    <t>Программный  продукт для введения бухгалтерского учета</t>
  </si>
  <si>
    <t>Бухгалтерлік есепті енгізуге арналған бағдарламалық өнім</t>
  </si>
  <si>
    <t>257-1 Т</t>
  </si>
  <si>
    <t>259-1 Т</t>
  </si>
  <si>
    <t>273-1 Т</t>
  </si>
  <si>
    <t>280-1 Т</t>
  </si>
  <si>
    <t>282-1Т</t>
  </si>
  <si>
    <t>283-1 Т</t>
  </si>
  <si>
    <t>284-1 Т</t>
  </si>
  <si>
    <t>286-1 Т</t>
  </si>
  <si>
    <t>287-1 Т</t>
  </si>
  <si>
    <t>288-1 Т</t>
  </si>
  <si>
    <t>289-1 Т</t>
  </si>
  <si>
    <t>290-1 Т</t>
  </si>
  <si>
    <t>291-1 Т</t>
  </si>
  <si>
    <t>292-1 Т</t>
  </si>
  <si>
    <t>294-1 Т</t>
  </si>
  <si>
    <t>295-1 Т</t>
  </si>
  <si>
    <t>298-1 Т</t>
  </si>
  <si>
    <t>299-1 Т</t>
  </si>
  <si>
    <t>300-1 Т</t>
  </si>
  <si>
    <t>302-1 Т</t>
  </si>
  <si>
    <t>303-1 Т</t>
  </si>
  <si>
    <t>304-1 Т</t>
  </si>
  <si>
    <t>306-1 Т</t>
  </si>
  <si>
    <t>305-1 Т</t>
  </si>
  <si>
    <t>114-1 Т</t>
  </si>
  <si>
    <t>115-1 Т</t>
  </si>
  <si>
    <t>207-3 Т</t>
  </si>
  <si>
    <t>208-3 Т</t>
  </si>
  <si>
    <t>33.17.19.12.00.00.00</t>
  </si>
  <si>
    <t>Ремонт автотранспортной техники, узлов и агрегатов</t>
  </si>
  <si>
    <t>50% авансовый платеж, остальное по факту, оказанного Исполнителем объема Работ</t>
  </si>
  <si>
    <t>8 Р</t>
  </si>
  <si>
    <t>222-1 Т</t>
  </si>
  <si>
    <t>203-2 Т</t>
  </si>
  <si>
    <t>204-2 Т</t>
  </si>
  <si>
    <t>27.20.11.00.00.00.11.10.1</t>
  </si>
  <si>
    <t>Крон батарейкасы</t>
  </si>
  <si>
    <t>Батарейка Крона</t>
  </si>
  <si>
    <t>сілті тәрізді</t>
  </si>
  <si>
    <t>щелочного типа</t>
  </si>
  <si>
    <t>382 Т</t>
  </si>
  <si>
    <t>383 Т</t>
  </si>
  <si>
    <t>199-2 Т</t>
  </si>
  <si>
    <t>Полноцветная лента Zebra 800017-240 не менее 200 кадров</t>
  </si>
  <si>
    <t>11,18,19,20,21</t>
  </si>
  <si>
    <t>3, 3 К, 4, 4 К, 11, 18,19,20,21</t>
  </si>
  <si>
    <t>57-1 Т</t>
  </si>
  <si>
    <t>58-1 Т</t>
  </si>
  <si>
    <t>59-1 Т</t>
  </si>
  <si>
    <t>60-1 Т</t>
  </si>
  <si>
    <t>65-1 Т</t>
  </si>
  <si>
    <t>2-1 Т</t>
  </si>
  <si>
    <t>118-1 Т</t>
  </si>
  <si>
    <t>167-1 Т</t>
  </si>
  <si>
    <t>184-1 Т</t>
  </si>
  <si>
    <t>186-1 Т</t>
  </si>
  <si>
    <t>350-1 Т</t>
  </si>
  <si>
    <t>75-1 У</t>
  </si>
  <si>
    <t>81-1 У</t>
  </si>
  <si>
    <t>227-1 Т</t>
  </si>
  <si>
    <t>Приказом от 18 марта 2015 года</t>
  </si>
  <si>
    <t>Поставка партиями по мере необходимостис даты подписания договора, до  31.05.2015 г.</t>
  </si>
  <si>
    <t>Поставка партиями по мере необходимостис даты подписания договора, до  15.04.2015 г.</t>
  </si>
  <si>
    <t>исключено</t>
  </si>
  <si>
    <t>124-2 Т</t>
  </si>
  <si>
    <t>76-2 У</t>
  </si>
  <si>
    <t>120-2 Т</t>
  </si>
  <si>
    <t>125-2 Т</t>
  </si>
  <si>
    <t>126-2 Т</t>
  </si>
  <si>
    <t>127-2 Т</t>
  </si>
  <si>
    <t>6-1 У</t>
  </si>
  <si>
    <t>Обрабатываемая площадь - 1960 кв.м</t>
  </si>
  <si>
    <t xml:space="preserve"> ремонт двигателя автомобиля Тойота</t>
  </si>
  <si>
    <t>1С-Рейтинг:Комплексное управление финансами и бюджетирование для Казахстана, настройка раздельного учета доходов, затрат и др.</t>
  </si>
  <si>
    <t>362-1 Т</t>
  </si>
  <si>
    <t>338-1 Т</t>
  </si>
  <si>
    <t>368-1 Т</t>
  </si>
  <si>
    <t xml:space="preserve">Оказание услуги с даты заключения договора по 30 июня 2015 г. </t>
  </si>
  <si>
    <t>срок выполнения работ с даты заключения договора до 31 декабря 2015 года</t>
  </si>
  <si>
    <t>222-2 Т</t>
  </si>
  <si>
    <t>337-2 Т</t>
  </si>
  <si>
    <t>377-1 Т</t>
  </si>
  <si>
    <t>9 Р</t>
  </si>
  <si>
    <t xml:space="preserve"> ремонт автомашины ВАЗ 2114 ЕО 012 ВХ и Санг Йонг 626 АЕ06</t>
  </si>
  <si>
    <t>Карточки для пропусков размер 85х55 мм,толщина - 1 мм, цвет-белый</t>
  </si>
  <si>
    <t>345-1 Т</t>
  </si>
  <si>
    <t>14.12.11.00.00.60.10.10.1</t>
  </si>
  <si>
    <t>Комплекты мужские, летние. Могут состоять из двух или трех предметов одежды.</t>
  </si>
  <si>
    <t>Ер кісілік топтама</t>
  </si>
  <si>
    <t>Ер кісілік топтама. Екі немесе үш киімнен құралуы мүмкін.</t>
  </si>
  <si>
    <t>3, 4 К, 5, 5 К, 6 К</t>
  </si>
  <si>
    <t>340-1 Т</t>
  </si>
  <si>
    <t>342-1 Т</t>
  </si>
  <si>
    <t>343-1 Т</t>
  </si>
  <si>
    <t>344-1 Т</t>
  </si>
  <si>
    <t>43.22.11.15.00.00.00</t>
  </si>
  <si>
    <t>Услуги по техническому обслуживанию действующей системы водоснабжения</t>
  </si>
  <si>
    <t>Қолданыстағы сумен жабдықтау жүйесіне техникалық қызмет көрсету бойынша қызметтер</t>
  </si>
  <si>
    <t>Услуги вспомогательные по техническому обслуживанию действующей системы водоснабжения и водоотведения</t>
  </si>
  <si>
    <t>Қолданыстағы сумен жабдықтау және су бұру жүйесіне техникалық қызмет көрсету бойынша қосалқы қызметтер</t>
  </si>
  <si>
    <t>112 У</t>
  </si>
  <si>
    <t xml:space="preserve">снятия и принятия пломбы счетчиков ГХВС </t>
  </si>
  <si>
    <t>6 К, 11</t>
  </si>
  <si>
    <t>199-3 Т</t>
  </si>
  <si>
    <t>155-1 Т</t>
  </si>
  <si>
    <t>19,20,21</t>
  </si>
  <si>
    <t>156-1 Т</t>
  </si>
  <si>
    <t>27-2 У</t>
  </si>
  <si>
    <t>184-2 Т</t>
  </si>
  <si>
    <t>186-2 Т</t>
  </si>
  <si>
    <t>74-2 У</t>
  </si>
  <si>
    <t>75-2 У</t>
  </si>
  <si>
    <t>62.02.30.46.20.00.00</t>
  </si>
  <si>
    <t>Услуги по техническому обслуживанию системы ограничения контроля доступа</t>
  </si>
  <si>
    <t>Қолжетімділік бақылауды шектеу жүйесіне техникалық қызмет көрсету бойынша қызметтер</t>
  </si>
  <si>
    <t>3,4,4К,5,5К</t>
  </si>
  <si>
    <t>57-1 У</t>
  </si>
  <si>
    <t>159-2 Т</t>
  </si>
  <si>
    <t>49-1 У</t>
  </si>
  <si>
    <t>г. Астана</t>
  </si>
  <si>
    <t>355-1 Т</t>
  </si>
  <si>
    <t>7,18,19,20,21</t>
  </si>
  <si>
    <t>7,18,20,21</t>
  </si>
  <si>
    <t>359-1 Т</t>
  </si>
  <si>
    <t>113 У</t>
  </si>
  <si>
    <t>Повышение квалификации работников ОБУФ</t>
  </si>
  <si>
    <t>231010001</t>
  </si>
  <si>
    <t>қонышы күдеріден немесе су өткізбейтін былғарыдан жасалған, мұнайдан, мұнай өнімдерінен, қышқылдан, сілтіден, уландырмайтын және жарылыс қаупі бар шаңнан қорғайды, МСТ 12.4.137-2001</t>
  </si>
  <si>
    <t>верх - юфтевая или водостойкая кожа, для защиты от нефти, нефтепродуктов, кислот, щелочей, нетоксичной и взрывоопасной пыли, ГОСТ 12.4.137-2001</t>
  </si>
  <si>
    <t>Ер кісілік қонышсыз бәтеңке</t>
  </si>
  <si>
    <t>4К,5,5К,11</t>
  </si>
  <si>
    <t>11, 22</t>
  </si>
  <si>
    <t>284-2 Т</t>
  </si>
  <si>
    <t>286-2 Т</t>
  </si>
  <si>
    <t>289-2 Т</t>
  </si>
  <si>
    <t>291-2 Т</t>
  </si>
  <si>
    <t>290-2 Т</t>
  </si>
  <si>
    <t>11,19,20,21</t>
  </si>
  <si>
    <t>28.13.21.00.00.00.25.42.1</t>
  </si>
  <si>
    <t>Насос вакуумный КО-503</t>
  </si>
  <si>
    <t>насос вакуумный пластинчато-роторный</t>
  </si>
  <si>
    <t>қатпарлы-роторлық вакуумдық сорғы</t>
  </si>
  <si>
    <t>насос вакуумный пластинчато-роторный сухой производительностью до 250 м3/час</t>
  </si>
  <si>
    <t>өнімділігі 250 м3/сағ дейін құрғақ иелімді-роторлы вакуумдық сорғы</t>
  </si>
  <si>
    <t>384 Т</t>
  </si>
  <si>
    <t>11,15,22</t>
  </si>
  <si>
    <t>34-1 У</t>
  </si>
  <si>
    <t>26.51.52.13.11.11.11.11.1</t>
  </si>
  <si>
    <t>385 Т</t>
  </si>
  <si>
    <t>Устройство для измерения и неавтоматического регулирования давления в шинах</t>
  </si>
  <si>
    <t>Шиналардағы қысымды өлшеуге және автоматты емес реттеуге арналған құрылғы</t>
  </si>
  <si>
    <t>Неэлектронное.</t>
  </si>
  <si>
    <t>Приспособление для зарядки шин азотом в сборе для воздушных судов. Максимальное давление на рукав 300 кгс/см2</t>
  </si>
  <si>
    <t>386 Т</t>
  </si>
  <si>
    <t>Манометр</t>
  </si>
  <si>
    <t>шинный</t>
  </si>
  <si>
    <t>26.51.52.14.11.11.19.13.1</t>
  </si>
  <si>
    <t>Приспособление для проверки давления в шинах воздушных судов. Максимальное давление на рукав 300 кгс/см2</t>
  </si>
  <si>
    <t>387 Т</t>
  </si>
  <si>
    <t>Балка передней оси</t>
  </si>
  <si>
    <t>Алдыңғы осьтің белдемі</t>
  </si>
  <si>
    <t>Ось передняя с тормозами в сборе ПАЗ-3205 3205-3000012</t>
  </si>
  <si>
    <t>305-2 Т</t>
  </si>
  <si>
    <t>29.32.30.00.08.00.01.02.1</t>
  </si>
  <si>
    <t>Приказом от 10 апреля 2015 года</t>
  </si>
  <si>
    <t>162-1 Т</t>
  </si>
  <si>
    <t>232-1 Т</t>
  </si>
  <si>
    <t>233-1 Т</t>
  </si>
  <si>
    <t>234-1 Т</t>
  </si>
  <si>
    <t>235-1 Т</t>
  </si>
  <si>
    <t>236-1 Т</t>
  </si>
  <si>
    <t>237-1 Т</t>
  </si>
  <si>
    <t>238-1 Т</t>
  </si>
  <si>
    <t>163-1 Т</t>
  </si>
  <si>
    <t>195-1 Т</t>
  </si>
  <si>
    <t>196-1 Т</t>
  </si>
  <si>
    <t xml:space="preserve"> Поставка в течение 90 календарных дней с даты подписания договора</t>
  </si>
  <si>
    <t>388 Т</t>
  </si>
  <si>
    <t>31.00.11.00.00.01.01.03.1</t>
  </si>
  <si>
    <t>Стул</t>
  </si>
  <si>
    <t>Орындық</t>
  </si>
  <si>
    <t>Мягкое сидение из искусственной кожи; Каркас металлический хромированный.</t>
  </si>
  <si>
    <t>Жұмсақ отырғышы жасанды теріден жасалған; қаңқасы металдан хромдалған</t>
  </si>
  <si>
    <t>ННЗ-6М (Рига) диаметр 63 мм</t>
  </si>
  <si>
    <t>6,11,19,20,21</t>
  </si>
  <si>
    <t>370-2 Т</t>
  </si>
  <si>
    <t>114 У</t>
  </si>
  <si>
    <t>207-4 Т</t>
  </si>
  <si>
    <t>208-4 Т</t>
  </si>
  <si>
    <t>Поставка партиями по мере необходимостис даты подписания договора, до  20.05.2015 г.</t>
  </si>
  <si>
    <t>76-3 У</t>
  </si>
  <si>
    <t>7,11,20,21</t>
  </si>
  <si>
    <t>Услуги по разработке проекта и утверждение размера санитарного разрыва аэродрома вдоль санитарных маршрутов полетов в зоне взлета и посадки воздушных судов на основании расчетов физического воздействия на атмосферный воздух (шум,вибрация,неонизирующие излучения)</t>
  </si>
  <si>
    <t>200-1 Т</t>
  </si>
  <si>
    <t>163-2 Т</t>
  </si>
  <si>
    <t>81-2 У</t>
  </si>
  <si>
    <t>7,20,21</t>
  </si>
  <si>
    <t>389 Т</t>
  </si>
  <si>
    <t>390 Т</t>
  </si>
  <si>
    <t>391 Т</t>
  </si>
  <si>
    <t>392 Т</t>
  </si>
  <si>
    <t>27.32.13.00.02.01.37.10.1</t>
  </si>
  <si>
    <t>кабель-канал</t>
  </si>
  <si>
    <t>22.23.14.00.00.82.10.13.2</t>
  </si>
  <si>
    <t>кабель-канал бір құлыппен, өлшемі 20х10</t>
  </si>
  <si>
    <t>кабель-канал с одним замком, размеры 20х10</t>
  </si>
  <si>
    <t>по 2 метра</t>
  </si>
  <si>
    <t>25.94.12.00.00.11.10.11.1</t>
  </si>
  <si>
    <t>Саморез</t>
  </si>
  <si>
    <t>Өздігінен кескіш</t>
  </si>
  <si>
    <t>Улитка с пластиковым креплением</t>
  </si>
  <si>
    <t>жасырын бастиегі бар өздігінен кескіш</t>
  </si>
  <si>
    <t>Саморез с потайной головкой</t>
  </si>
  <si>
    <t>ВВГ 3*2.5</t>
  </si>
  <si>
    <t>Метр погонный</t>
  </si>
  <si>
    <t>22.21.29.00.00.10.00.30.1</t>
  </si>
  <si>
    <t>Арматура для бачка унитаза</t>
  </si>
  <si>
    <t>Унитаз бачогiне арналған арматура</t>
  </si>
  <si>
    <t>с нижним подводом</t>
  </si>
  <si>
    <t>төменгі жеткізіп салуы бар</t>
  </si>
  <si>
    <t>74.90.21.98.20.15.00</t>
  </si>
  <si>
    <t>Услуги по разработке проектно-сметной документации</t>
  </si>
  <si>
    <t>Приказом от 23 апреля 2015 года</t>
  </si>
  <si>
    <t>382-1 Т</t>
  </si>
  <si>
    <t>115 У</t>
  </si>
  <si>
    <t>231-1 Т</t>
  </si>
  <si>
    <t>25.73.30.00.00.32.85.01.4</t>
  </si>
  <si>
    <t>пломбаланған</t>
  </si>
  <si>
    <t>пломбировочная</t>
  </si>
  <si>
    <t>889</t>
  </si>
  <si>
    <t>Катушка условная</t>
  </si>
  <si>
    <t>Стальная, холоднотянутая, из углеродистой стали, номинальный диаметр - 0,50 катушка условная</t>
  </si>
  <si>
    <t>Проведение сметного расчета для текущего ремонта поврежденных участков железобетонных плит на стоянках № 1,2,3,4,5,6</t>
  </si>
  <si>
    <t>3,5,5 К,6,11,16,17,18,20,21</t>
  </si>
  <si>
    <t>Оказание услуги 30 календарных дней с даты подписания договора</t>
  </si>
  <si>
    <t xml:space="preserve"> Объём флакона 28 мл., цвет фиолетовый
</t>
  </si>
  <si>
    <t>49-2 У</t>
  </si>
  <si>
    <t>37-1 У</t>
  </si>
  <si>
    <t>43-1 У</t>
  </si>
  <si>
    <t>173-1 Т</t>
  </si>
  <si>
    <t>174-1 Т</t>
  </si>
  <si>
    <t>175-1 Т</t>
  </si>
  <si>
    <t>176-1 Т</t>
  </si>
  <si>
    <t>177-1 Т</t>
  </si>
  <si>
    <t>178-1 Т</t>
  </si>
  <si>
    <t>179-1 Т</t>
  </si>
  <si>
    <t>180-1 Т</t>
  </si>
  <si>
    <t>189-1 Т</t>
  </si>
  <si>
    <t>25-1 У</t>
  </si>
  <si>
    <t>28-1 У</t>
  </si>
  <si>
    <t>362-2 Т</t>
  </si>
  <si>
    <t>169-1 Т</t>
  </si>
  <si>
    <t>171-1 Т</t>
  </si>
  <si>
    <t>172-1 Т</t>
  </si>
  <si>
    <t>50% предоплата</t>
  </si>
  <si>
    <t>393 Т</t>
  </si>
  <si>
    <t>26.20.18.00.02.11.11.10.1</t>
  </si>
  <si>
    <t>Факсимильді аппарат</t>
  </si>
  <si>
    <t>Факсимильный аппарат</t>
  </si>
  <si>
    <t>Струйная печать. Используется как телекоммуникационная технология передачи изображений электрическими сигналами.</t>
  </si>
  <si>
    <t>Ағынды басып шығару. Бейнені электр сигналдармен берудің телекоммуникациялық технологиясы ретінде пайдаланылады.</t>
  </si>
  <si>
    <t>161-1 Т</t>
  </si>
  <si>
    <t>182-1 Т</t>
  </si>
  <si>
    <t>197-1 Т</t>
  </si>
  <si>
    <t>198-1 Т</t>
  </si>
  <si>
    <t>119-1 Т</t>
  </si>
  <si>
    <t>131-1 Т</t>
  </si>
  <si>
    <t>117-1 Т</t>
  </si>
  <si>
    <t>247-1 Т</t>
  </si>
  <si>
    <t>5-1 Т</t>
  </si>
  <si>
    <t>7-1 Т</t>
  </si>
  <si>
    <t>8-1 Т</t>
  </si>
  <si>
    <t>9-1 Т</t>
  </si>
  <si>
    <t>10-1 Т</t>
  </si>
  <si>
    <t>11-1 Т</t>
  </si>
  <si>
    <t>12-1 Т</t>
  </si>
  <si>
    <t>14-1 Т</t>
  </si>
  <si>
    <t>118-2 Т</t>
  </si>
  <si>
    <t>100 % предоплата</t>
  </si>
  <si>
    <t>7,11,15</t>
  </si>
  <si>
    <t>7,15,18,19,20,21</t>
  </si>
  <si>
    <t>384-1 Т</t>
  </si>
  <si>
    <t>39-1 Т</t>
  </si>
  <si>
    <t>Размер (тип) АА, напряжение 1,5 вольт</t>
  </si>
  <si>
    <t>6,7,11,15,18,19,20,21</t>
  </si>
  <si>
    <t>20.41.32.00.00.00.30.30.1</t>
  </si>
  <si>
    <t>394 Т</t>
  </si>
  <si>
    <t>334-1 Т</t>
  </si>
  <si>
    <t>335-1 Т</t>
  </si>
  <si>
    <t>331-1 Т</t>
  </si>
  <si>
    <t>332-1 Т</t>
  </si>
  <si>
    <t>333-1 Т</t>
  </si>
  <si>
    <t>67-1 Т</t>
  </si>
  <si>
    <t>68-1 Т</t>
  </si>
  <si>
    <t>69-1 Т</t>
  </si>
  <si>
    <t>70-1 Т</t>
  </si>
  <si>
    <t>71-1 Т</t>
  </si>
  <si>
    <t>72-1 Т</t>
  </si>
  <si>
    <t>73-1 Т</t>
  </si>
  <si>
    <t>74-1 Т</t>
  </si>
  <si>
    <t>75-1 Т</t>
  </si>
  <si>
    <t>76-1 Т</t>
  </si>
  <si>
    <t>77-1 Т</t>
  </si>
  <si>
    <t>78-1 Т</t>
  </si>
  <si>
    <t>79-1 Т</t>
  </si>
  <si>
    <t>80-1 Т</t>
  </si>
  <si>
    <t>81-1 Т</t>
  </si>
  <si>
    <t>82-1 Т</t>
  </si>
  <si>
    <t>83-1 Т</t>
  </si>
  <si>
    <t>84-1 Т</t>
  </si>
  <si>
    <t>85-1 Т</t>
  </si>
  <si>
    <t>86-1 Т</t>
  </si>
  <si>
    <t>87-1 Т</t>
  </si>
  <si>
    <t>88-1 Т</t>
  </si>
  <si>
    <t>89-1 Т</t>
  </si>
  <si>
    <t>90-1 Т</t>
  </si>
  <si>
    <t>91-1 Т</t>
  </si>
  <si>
    <t>92-1 Т</t>
  </si>
  <si>
    <t>93-1 Т</t>
  </si>
  <si>
    <t>94-1 Т</t>
  </si>
  <si>
    <t>95-1 Т</t>
  </si>
  <si>
    <t>96-1 Т</t>
  </si>
  <si>
    <t>97-1 Т</t>
  </si>
  <si>
    <t>98-1 Т</t>
  </si>
  <si>
    <t>99-1 Т</t>
  </si>
  <si>
    <t>100-1 Т</t>
  </si>
  <si>
    <t>102-1 Т</t>
  </si>
  <si>
    <t>103-1 Т</t>
  </si>
  <si>
    <t>104-1 Т</t>
  </si>
  <si>
    <t>106-1 Т</t>
  </si>
  <si>
    <t>107-1 Т</t>
  </si>
  <si>
    <t>108-1 Т</t>
  </si>
  <si>
    <t>109-1 Т</t>
  </si>
  <si>
    <t>112-1 Т</t>
  </si>
  <si>
    <t>113-1 Т</t>
  </si>
  <si>
    <t>141-1 Т</t>
  </si>
  <si>
    <t>142-1 Т</t>
  </si>
  <si>
    <t>143-1 Т</t>
  </si>
  <si>
    <t>144-1 Т</t>
  </si>
  <si>
    <t>145-1 Т</t>
  </si>
  <si>
    <t>146-1 Т</t>
  </si>
  <si>
    <t>147-1 Т</t>
  </si>
  <si>
    <t>148-1 Т</t>
  </si>
  <si>
    <t>149-1 Т</t>
  </si>
  <si>
    <t>151-1 Т</t>
  </si>
  <si>
    <t>152-1 Т</t>
  </si>
  <si>
    <t>153-1 Т</t>
  </si>
  <si>
    <t>187-1 Т</t>
  </si>
  <si>
    <t>188-1 Т</t>
  </si>
  <si>
    <t>368-2 Т</t>
  </si>
  <si>
    <t>116 У</t>
  </si>
  <si>
    <t>Газеттер мен журналдарға жазылу бойынша қызметтер</t>
  </si>
  <si>
    <t>Электронный журнал "Генеральный директор"</t>
  </si>
  <si>
    <t>117 У</t>
  </si>
  <si>
    <t>Электронный журнал "Финансовый директор"</t>
  </si>
  <si>
    <t>395 Т</t>
  </si>
  <si>
    <t>SAE 10W-40 бойынша мәндермен бірге бензин қозғалтқышына арналған, 25 ... +30°С температура кезде қолданылады.</t>
  </si>
  <si>
    <t>түйіршікті сөндірілмеген, кальцилік, 1 сұрып, тез сөнетін. МСТ 9179-77</t>
  </si>
  <si>
    <t>Қар күрейтін күректер</t>
  </si>
  <si>
    <t>түрпiлi кеспелтек және түрпiлi кесiлген жерға арналған қырғыш шеңбер</t>
  </si>
  <si>
    <t>С1а- екі полюсты, жерлендіруші контактісіз, 10/16 А артық емес ток күшіне есептелген, кернеуі - 250 В. МСТ 7396.1-89</t>
  </si>
  <si>
    <t>Ашалардың әр түрлі түрлерін қолдайтын розетка (жерлендірумен, жерлендірусіз)</t>
  </si>
  <si>
    <t>МСТ 2239-79, шамдардың типі (биспиралды аргон) Б220-230-100-1, қуаттылығы 100 Вт</t>
  </si>
  <si>
    <t>Жарықтандыруға арналған</t>
  </si>
  <si>
    <t>Доғалық сынап шам, ДРЛ-250</t>
  </si>
  <si>
    <t>Түтікшелі люминесцентті шамдарға арналған, тип – 20С-127-1, МЕМСТ 8799-90</t>
  </si>
  <si>
    <t>Түтікшелі люминесцентті шамдарға арналған, тип – 20С-220-1, МЕМСТ 8799-90</t>
  </si>
  <si>
    <t>номиналды ток 100 А., жабдықты жоғары кернеу мен қысқаша тұйықталудан қорғау үшін</t>
  </si>
  <si>
    <t>қосатын, бір тармақты және көп тармақты кабельдерді (1 кВ- дан 10 кВ-ға дейін) оларды электр станциялары мен қондырғыларға, құрылыстар мен электр тарату желілеріне әрі қарай қосу үшін бір желіге қосу үшін қолданылады</t>
  </si>
  <si>
    <t>соединительная, применяется для соединения одножильных и многожильных кабелей (от 1 кВ до 10 кВ) в одну линию для дальнейшего подключения их к электростанциям и установкам, сооружениям и линиям электропередач</t>
  </si>
  <si>
    <t>396 Т</t>
  </si>
  <si>
    <t>397 Т</t>
  </si>
  <si>
    <t>398 Т</t>
  </si>
  <si>
    <t>29.32.30.00.03.01.02.02.1</t>
  </si>
  <si>
    <t>Нажимной диск (корзина сцепления)</t>
  </si>
  <si>
    <t>Қысқыш диск (ілініспе себеті)</t>
  </si>
  <si>
    <t>29.32.30.00.03.01.23.10.1</t>
  </si>
  <si>
    <t>Ілінісу жалғастырғышы</t>
  </si>
  <si>
    <t>Муфта сцепления</t>
  </si>
  <si>
    <t>автокөлік құралдарына арналған, жинақта</t>
  </si>
  <si>
    <t>для автотранспортных средств, в сборе</t>
  </si>
  <si>
    <t>Қырғыш шеңбер</t>
  </si>
  <si>
    <t>Жиынтықтағы бәрбі</t>
  </si>
  <si>
    <t>Бәрбі</t>
  </si>
  <si>
    <t>асфальтті бетон жабындыларындағы белгі қою желілеріне орнату үшін</t>
  </si>
  <si>
    <t>енді, 3 см артық</t>
  </si>
  <si>
    <t>399 Т</t>
  </si>
  <si>
    <t>29.32.30.00.15.00.34.01.1</t>
  </si>
  <si>
    <t>Башмак</t>
  </si>
  <si>
    <t>тірек</t>
  </si>
  <si>
    <t>натяжителя цепи</t>
  </si>
  <si>
    <t>шынжыр кергішінің</t>
  </si>
  <si>
    <t xml:space="preserve">в банках по 800 гр. </t>
  </si>
  <si>
    <t>в банках по 800 гр.</t>
  </si>
  <si>
    <t>в банках по 800 гр. белый</t>
  </si>
  <si>
    <t>Моторное масло для двухконтактных двигателей STIHL 1 л.</t>
  </si>
  <si>
    <t>400 Т</t>
  </si>
  <si>
    <t>29.32.30.00.15.00.06.12.1</t>
  </si>
  <si>
    <t>Төлке</t>
  </si>
  <si>
    <t>башмақтың</t>
  </si>
  <si>
    <t>башмака</t>
  </si>
  <si>
    <t>401 Т</t>
  </si>
  <si>
    <t>30.20.31.00.00.00.05.04.1</t>
  </si>
  <si>
    <t>Машина для уничтожения растительности</t>
  </si>
  <si>
    <t>Өсімдіктерді жоюға арналған машина</t>
  </si>
  <si>
    <t>косилка роторная-кусторез предназначена для скашивания трав, срезания грубостебельной и кустарниковой растительности диаметром до 150 мм. в полосе отвода железных дорог способ агрегатирования - навесной на механизме задней подвески. управление гидравлическое</t>
  </si>
  <si>
    <t>роторлы-бұтақ кескіш шөп шабуға, шалғы диаметрі 150 мм дейінгі сабағы қалың және бұтақты өсімдіктерді кесуге арналған. Теміржол жолағындағы агрегаттау тәсілі - артқы аспа тетігіндегі аспалы, басқару гидравликалық</t>
  </si>
  <si>
    <t>7,11,14</t>
  </si>
  <si>
    <t>Өсімдіктерден алынған материалдардан жасалған</t>
  </si>
  <si>
    <t>Сабы бар күрекше</t>
  </si>
  <si>
    <t>Қазу күректері өткір соңды (найзалы)</t>
  </si>
  <si>
    <t>С маркалы жалпы мақсаттағы жағын, қышқыл-сілті майлары (70%) мен іріктеме тазартылған майлардың (30%) қосындысы, СЖК (С20 және одан жоғары) мен СЖК С5-С6 төмен жасушалы кубтық калдықтардың кальций сабындарымен қоюланған жағын, МСТ 4366-76</t>
  </si>
  <si>
    <t>смазка общего назначения марка С,  смесь масел кислотно-щелочной (70%) и селективной (30%) очистки, загущенная кальциевыми мылами кубовых остатков СЖК (С20 и выше) и низкомолекулярных СЖК С5-С6, ГОСТ 4366-76</t>
  </si>
  <si>
    <t>Полиэтиленді қап</t>
  </si>
  <si>
    <t>Сұйықтықтардың жабысқақтығы</t>
  </si>
  <si>
    <t>Мұнай өнімдерінің жабысқақтығы</t>
  </si>
  <si>
    <t>жабық тигледегі көмірсутектердің тұтану және майлардың температурасы, 29-35 °С</t>
  </si>
  <si>
    <t>ашық тигледегі көмірсутектердің тұтану және майлардың температурасы, 78-88 °С</t>
  </si>
  <si>
    <t>мұнайдың және мұнай өнімдерінің фракционды құрамы, 37,5-193,5 °С</t>
  </si>
  <si>
    <t>Кристализациялау басының температурасы, -53,6С</t>
  </si>
  <si>
    <t>сұйықтықтар тығыздығы, диапазон 808,0-812,0</t>
  </si>
  <si>
    <t>жеңіл автомобильдер үшін</t>
  </si>
  <si>
    <t>7,11,18</t>
  </si>
  <si>
    <t>Адреналин (эпинифрин)</t>
  </si>
  <si>
    <t>Эпинефрин</t>
  </si>
  <si>
    <t>Ампула</t>
  </si>
  <si>
    <t>Менадиона натрия бисульфит</t>
  </si>
  <si>
    <t>Менадион натрий бисульфиты</t>
  </si>
  <si>
    <t>раствор</t>
  </si>
  <si>
    <t>Бендазол</t>
  </si>
  <si>
    <t>раствор для инъекций</t>
  </si>
  <si>
    <t>инъекцияға арналған ерітінді</t>
  </si>
  <si>
    <t>Натрий метамизол, питофенон гидрохлориді, фенпиверин бромиды</t>
  </si>
  <si>
    <t>Натрия метамизол, питофенона гидрохлорид, фенпивериния бромид</t>
  </si>
  <si>
    <t>таблеткалар</t>
  </si>
  <si>
    <t>таблетки</t>
  </si>
  <si>
    <t>Аминофиллин</t>
  </si>
  <si>
    <t>Хлоропирамин</t>
  </si>
  <si>
    <t>Натрий ацетат тригидраты, Натрий хлориді</t>
  </si>
  <si>
    <t>Натрия ацетата тригидрат, Натрия хлорид</t>
  </si>
  <si>
    <t>инфузияға арналған ерітінді</t>
  </si>
  <si>
    <t>раствор для инфузий</t>
  </si>
  <si>
    <t>Натрий хлориді, калий хлориді, натрий гидрокарбонаты</t>
  </si>
  <si>
    <t>Натрия хлорид, калия хлорид, натрия гидрокарбонат</t>
  </si>
  <si>
    <t>383-1 Т</t>
  </si>
  <si>
    <t>401-1 Т</t>
  </si>
  <si>
    <t>Валериан тамырсабағы тұнба тамырлармен</t>
  </si>
  <si>
    <t>21.20.13.00.00.03.14.10.1</t>
  </si>
  <si>
    <t>аэрозоль</t>
  </si>
  <si>
    <t>Декспантенол</t>
  </si>
  <si>
    <t>Резерпин, дигидралазин, гидрохлоротиазид</t>
  </si>
  <si>
    <t>Папаверин</t>
  </si>
  <si>
    <t>Ативтенген көмір</t>
  </si>
  <si>
    <t>Уголь активированный</t>
  </si>
  <si>
    <t>мазь</t>
  </si>
  <si>
    <t>Прокаин</t>
  </si>
  <si>
    <t>Платифиллин гидротартраты</t>
  </si>
  <si>
    <t>21.20.13.00.00.03.12.61.1</t>
  </si>
  <si>
    <t>Анальгин, фенобарбитал, дибазол, папаверин гидрохлориді</t>
  </si>
  <si>
    <t>Анальгин, фенобарбитал, дибазол, папаверина гидрохлорид</t>
  </si>
  <si>
    <t>Панкреатин</t>
  </si>
  <si>
    <t>21.20.13.00.00.04.01.15.1</t>
  </si>
  <si>
    <t>21.20.13.00.00.03.33.45.2</t>
  </si>
  <si>
    <t>199-4 Т</t>
  </si>
  <si>
    <t>21.20.13.00.00.03.06.13.1</t>
  </si>
  <si>
    <t>Ацетилсалициловая кислота</t>
  </si>
  <si>
    <t>Ацетилсалицил қышқылы</t>
  </si>
  <si>
    <t>402 Т</t>
  </si>
  <si>
    <t>18,19,20,21</t>
  </si>
  <si>
    <t>21.20.13.00.00.03.60.10.1</t>
  </si>
  <si>
    <t>Поставка партиями по мере необходимостис даты подписания договора, до  31.07.2015 г.</t>
  </si>
  <si>
    <t>Қоймалы пластикалық жәшік.</t>
  </si>
  <si>
    <t>Жәшік</t>
  </si>
  <si>
    <t>ауыспалы өрт сөндіргіш</t>
  </si>
  <si>
    <t>ұнтақты ауыспалы өрт сөндіргіш</t>
  </si>
  <si>
    <t>340-2 Т</t>
  </si>
  <si>
    <t>343-2 Т</t>
  </si>
  <si>
    <t>344-2 Т</t>
  </si>
  <si>
    <t>345-2 Т</t>
  </si>
  <si>
    <t>156-2 Т</t>
  </si>
  <si>
    <t>342-2 Т</t>
  </si>
  <si>
    <t>Поставка партиями по мере необходимости с даты подписания договора, до 15.06.2015 г.</t>
  </si>
  <si>
    <t>белгі беретін арнайы киім, түсі қызыл, сары немесе қызғылт сары фондық мата қосылып тігілген. Жарық қайтаратын материалдан.</t>
  </si>
  <si>
    <t>Пластмассадан жасалған қорғаныш көзілдіріктері (күннен қорғайтынынан басқа) және соған ұқсас оптикалық аспаптар</t>
  </si>
  <si>
    <t>Суыту сұйықтығы (антифриз, тосол)</t>
  </si>
  <si>
    <t>Қату температурасының басталуы -40 °С жоғары емес, мөлдір, біртекті механикалық қоспалары жоқ боялған сұйықтық</t>
  </si>
  <si>
    <t>Ағартатын және иіс жоятын зат</t>
  </si>
  <si>
    <t>Дезинфекция жасауға арналған иіс жоятын заттар</t>
  </si>
  <si>
    <t>Белбеу</t>
  </si>
  <si>
    <t>Танапты жетекті белбеу қимасы А-900. МСТ 1284-89.</t>
  </si>
  <si>
    <t>Ұшу қауіпсіздігі саласындағы қауіпсіздікті қамтамасыз ету бойынша кеңес беру қызметтері</t>
  </si>
  <si>
    <t>Ұшу қауіпсіздігі саласындағы қауіпсіздікті қамтамасыз ету бойынша жазбаша және ауызша кеңес беру</t>
  </si>
  <si>
    <t>Сыйымдылықтарды калибрлеу бойынша қызметтер</t>
  </si>
  <si>
    <t>Жанар-жағар материалдарды сақтауға арналған сыйымдылықтарды калибрлеу бойынша қызметтер (номиналды сыятын көлемнің дәлдігін тексеру)</t>
  </si>
  <si>
    <t>Ақ түсті бұйымдардағы дақтарды кетіруге және ағартуға арналған, әртүрлі залалсыздандырғыш заттар</t>
  </si>
  <si>
    <t>Ұзындықты өлшеуге арналған аспап. Белгіленген бөлінулері бар пластмассалық немесе металл лента, катушкаға оралған, лентаны орау механизмімен қамтылған корпусқа бекітілген.</t>
  </si>
  <si>
    <t>403 Т</t>
  </si>
  <si>
    <t>26.51.66.17.11.20.10.10.1</t>
  </si>
  <si>
    <t>контроля качества технических масел</t>
  </si>
  <si>
    <t>техникалық май сапасын бақылау</t>
  </si>
  <si>
    <t xml:space="preserve"> ПОС-77</t>
  </si>
  <si>
    <t>11,14,15,19,20,21,22</t>
  </si>
  <si>
    <t>Приказом от 01 июня 2015 года</t>
  </si>
  <si>
    <t>404 Т</t>
  </si>
  <si>
    <t>29.10.12.00.00.00.10.29.1</t>
  </si>
  <si>
    <t>Двигатель внутреннего сгорания</t>
  </si>
  <si>
    <t>Іштен жанатын қозғалтқыш</t>
  </si>
  <si>
    <t>с рабочим объемом цилиндров свыше 2900 см3 но не более 3000 см3, для легковых автомобилей, карбюраторный </t>
  </si>
  <si>
    <t>цилиндрлерінің жұмыс көлемі 2900 см³ артық, бірақ 3000 см³ артық емес, жеңіл автомобильдер үшін, карбюраторлық</t>
  </si>
  <si>
    <t>4 тактный, карбюраторный для автомобиля Газель Газ-32213</t>
  </si>
  <si>
    <t>361-2 Т</t>
  </si>
  <si>
    <t>Приказом от 10 июня 2015 года</t>
  </si>
  <si>
    <t>155-2 Т</t>
  </si>
  <si>
    <t>156-3 Т</t>
  </si>
  <si>
    <t>207-5 Т</t>
  </si>
  <si>
    <t>208-5 Т</t>
  </si>
  <si>
    <t>195-2 Т</t>
  </si>
  <si>
    <t>401-2 Т</t>
  </si>
  <si>
    <t>3,4,4К,5,5К,11</t>
  </si>
  <si>
    <t>33-1 У</t>
  </si>
  <si>
    <t>33.14.19.01.10.10.0</t>
  </si>
  <si>
    <t>Услуги по техническому обслуживанию промышленных источников бесперебойного питания</t>
  </si>
  <si>
    <t>Үздіксіз қуаттың өнеркәсіптік көздеріне техникалық қызмет көрсету бойыша қызметтер</t>
  </si>
  <si>
    <t>13-1 У</t>
  </si>
  <si>
    <t>72-1 У</t>
  </si>
  <si>
    <t>405 Т</t>
  </si>
  <si>
    <t>26.30.50.00.00.00.03.20.1</t>
  </si>
  <si>
    <t>Гидрант</t>
  </si>
  <si>
    <t>пожарный</t>
  </si>
  <si>
    <t>өрт сөндіретін</t>
  </si>
  <si>
    <t xml:space="preserve">июнь </t>
  </si>
  <si>
    <t>406 Т</t>
  </si>
  <si>
    <t>407 Т</t>
  </si>
  <si>
    <t>408 Т</t>
  </si>
  <si>
    <t>409 Т</t>
  </si>
  <si>
    <t>199-5 Т</t>
  </si>
  <si>
    <t>383-2 Т</t>
  </si>
  <si>
    <t>410 Т</t>
  </si>
  <si>
    <t>411 Т</t>
  </si>
  <si>
    <t>27.40.24.00.00.13.11.30.1</t>
  </si>
  <si>
    <t>Конус сигнальный</t>
  </si>
  <si>
    <t>Сигналды конус</t>
  </si>
  <si>
    <t>дорожный</t>
  </si>
  <si>
    <t>жол</t>
  </si>
  <si>
    <t>412 Т</t>
  </si>
  <si>
    <t>58.19.19.00.00.09.00.10.1</t>
  </si>
  <si>
    <t>Нормативная документация</t>
  </si>
  <si>
    <t>Нормативтік құжаттама</t>
  </si>
  <si>
    <t>50% предоплата, остаток по факту  поставленного Товара</t>
  </si>
  <si>
    <t>30.30.50.00.00.20.12.10.1</t>
  </si>
  <si>
    <t>413 Т</t>
  </si>
  <si>
    <t>Колодка парковочная</t>
  </si>
  <si>
    <t>Тұраққа қоюға арналған қалып</t>
  </si>
  <si>
    <t>клиньевой упор под колесо воздушного судна для торможения</t>
  </si>
  <si>
    <t>тежеуге арналған ауа кемесінің доңғалағының астына қойылатын сыналы тіреуіш</t>
  </si>
  <si>
    <t>414 Т</t>
  </si>
  <si>
    <t>25.40.12.90.01.01.01.01.1</t>
  </si>
  <si>
    <t>Пистолет для ловли животных</t>
  </si>
  <si>
    <t>неогнестрельный, два раструба, стреляет сеткой</t>
  </si>
  <si>
    <t>415 Т</t>
  </si>
  <si>
    <t>32.30.16.50.01.01.01.01.1</t>
  </si>
  <si>
    <t>Метатель</t>
  </si>
  <si>
    <t>духовой, с лазерным целеуказателем, дальность метания до 15 м, для отлова животных и птиц, в комплекте со шприцами</t>
  </si>
  <si>
    <t>"ССД-2су"с двумя раструбами с увеличенным размером сети, метательное устройство (МУ), два ствола-раструба, 50 патронов, 10 капр.сетей+2 сети большие, ЗИП</t>
  </si>
  <si>
    <t>Стандарты ИАТА - Руководство по Аэропортовому Обслуживанию. Книга и CD</t>
  </si>
  <si>
    <t>Поставка партиями по мере необходимостис даты подписания договора, до  10.07.2015 г.</t>
  </si>
  <si>
    <t xml:space="preserve">Клиньевой упор под колесо воздушного судна для торможения </t>
  </si>
  <si>
    <t>416 Т</t>
  </si>
  <si>
    <t>Оказание услуги с даты заключения договора по 31.12.2015 г</t>
  </si>
  <si>
    <t>118 У</t>
  </si>
  <si>
    <t>38.22.29.14.00.00.00</t>
  </si>
  <si>
    <t>Услуги по утилизации отработанных шин</t>
  </si>
  <si>
    <t>Қолданылған шиналарды кәделеу бойынша қызметтер</t>
  </si>
  <si>
    <t>Выполнение операций по сбору и утилизации использованных автомобильных шин</t>
  </si>
  <si>
    <t>Қолданылған автомобиль шиналарын жинау және кәделеу бойынша операциялар орындау</t>
  </si>
  <si>
    <t>404-1 Т</t>
  </si>
  <si>
    <t>335-2 Т</t>
  </si>
  <si>
    <t>20.59.59.00.19.10.10.10.1</t>
  </si>
  <si>
    <t>4,6,17,18,19,20,21</t>
  </si>
  <si>
    <t>28.49.11.00.00.00.11.16.1</t>
  </si>
  <si>
    <t>станок шлифовальный</t>
  </si>
  <si>
    <t>ажарлау станогы</t>
  </si>
  <si>
    <t>станок шлифовальный и полировальный для обработки бетона, асбестоцемента и аналогичных минеральных материалов прочие</t>
  </si>
  <si>
    <t>бетонды, асбестоцементті және басқа ұқсас минералды материалдарды өңдеу үшін тегістейтін және ысып жылтылдататын станок</t>
  </si>
  <si>
    <t>417 Т</t>
  </si>
  <si>
    <t>25.73.30.00.00.22.13.10.2</t>
  </si>
  <si>
    <t>Зубило</t>
  </si>
  <si>
    <t>Кескіш</t>
  </si>
  <si>
    <t>ГОСТ 7211-86, тип 1 с державкой плоскоовального сечения, конусной рабочей и ударной частью по ширине</t>
  </si>
  <si>
    <t>МСТ 7211-86, 1 түрі, тегіс сопақ кесігі бар,конусты жұмыс пен кеңдігі бойынша соққы бөлшегімен ұстағышы</t>
  </si>
  <si>
    <t>23.91.11.00.00.00.30.14.1</t>
  </si>
  <si>
    <t>Круг шлифовальный</t>
  </si>
  <si>
    <t>Круг шлифовальный скоростной, предназначен для скоростного шлифования</t>
  </si>
  <si>
    <t>шапшаң қайрауға арналған қырғыш шеңбер</t>
  </si>
  <si>
    <t>Двухрядная шлифовальная чашка для агрессивного шлифования поверхностей из различных материалов, таких как бетон, кирпич и другие строительные материалы</t>
  </si>
  <si>
    <t>производитель BOSCH</t>
  </si>
  <si>
    <t>418 Т</t>
  </si>
  <si>
    <t>419 Т</t>
  </si>
  <si>
    <t>420 Т</t>
  </si>
  <si>
    <t>421 Т</t>
  </si>
  <si>
    <t>32.50.42.00.00.00.13.09.1</t>
  </si>
  <si>
    <t>Қорғаныш көзілдіріктері</t>
  </si>
  <si>
    <t>Очки защитные для летчиков, автомобилистов, мотоциклистов, альпинистов, химиков, сварщиков, литейщиков, для использования под водой и т.д.</t>
  </si>
  <si>
    <t>Ұшқыштр, автомобилисттер, мотоциклисттер, альпинисттер, химиктер, дәнекерлеушілер, құюшыларға арналған, су астында пайдалануға арналған қорғаныш және т.б. көзілдіріктер</t>
  </si>
  <si>
    <t>28.93.13.00.00.00.07.02.1</t>
  </si>
  <si>
    <t>Машина шлифовальная и полировальная</t>
  </si>
  <si>
    <t>қыратын және жылтырататын машина</t>
  </si>
  <si>
    <t>422 Т</t>
  </si>
  <si>
    <t>423 Т</t>
  </si>
  <si>
    <t>424 Т</t>
  </si>
  <si>
    <t>425 Т</t>
  </si>
  <si>
    <t>27.33.13.00.00.00.07.00.1</t>
  </si>
  <si>
    <t>Удлинитель</t>
  </si>
  <si>
    <t>электрический</t>
  </si>
  <si>
    <t>25.73.30.00.00.31.10.10.1</t>
  </si>
  <si>
    <t>металлическая ручная</t>
  </si>
  <si>
    <t>металл қолдық</t>
  </si>
  <si>
    <t>23.91.11.00.00.10.02.01.1</t>
  </si>
  <si>
    <t>Диск алмазный</t>
  </si>
  <si>
    <t>Алмаз дискісі</t>
  </si>
  <si>
    <t>по бетону, диаметр 230 мм, содержание алмаза 35%</t>
  </si>
  <si>
    <t>бетон бойынша, диаметрі 230 мм, алмаз құрамы 35%</t>
  </si>
  <si>
    <t>25.94.13.00.00.10.15.10.1</t>
  </si>
  <si>
    <t>Перфоратор</t>
  </si>
  <si>
    <t>Электрлік желілік</t>
  </si>
  <si>
    <t>электрический сетевой</t>
  </si>
  <si>
    <t>25.73.30.00.00.30.11.01.1</t>
  </si>
  <si>
    <t>426 Т</t>
  </si>
  <si>
    <t>427 Т</t>
  </si>
  <si>
    <t>428 Т</t>
  </si>
  <si>
    <t>Кельма (мастерок штукатурный)</t>
  </si>
  <si>
    <t>Кельма (сылақ әндеме)</t>
  </si>
  <si>
    <t>металлический</t>
  </si>
  <si>
    <t>Металл</t>
  </si>
  <si>
    <t>Шпатель</t>
  </si>
  <si>
    <t>Қалақша</t>
  </si>
  <si>
    <t>13.96.16.00.00.00.60.20.1</t>
  </si>
  <si>
    <t>Брезент (парусина)</t>
  </si>
  <si>
    <t>Брезент (кенеп)</t>
  </si>
  <si>
    <t>Брезент. Плотная льняная, полульняная или хлопчатобумажная ткань, вырабатываемая из толстой пряжи. Часто пропитывается огнеупорными или водоотталкивающими и противогнилостными составами. Плотность не менее 400г/м</t>
  </si>
  <si>
    <t>Брезент. Қалың иірілген жіптен өндірілген тығыз зығыр, жартылай зығыр немесе мақта-маталы мата. Отқа төзімді немесе су жұқпайтын және шіруге қарсы құрамымен жиі шылқиды.Тығыздылығы 400г/м кем емес.</t>
  </si>
  <si>
    <t>ширина 1,5 м. 20 м.п.</t>
  </si>
  <si>
    <t>429 Т</t>
  </si>
  <si>
    <t>430 Т</t>
  </si>
  <si>
    <t>431 Т</t>
  </si>
  <si>
    <t>Приказом от 22 июня 2015 года</t>
  </si>
  <si>
    <t>23.99.14.00.00.00.41.23.1</t>
  </si>
  <si>
    <t>Гидропрокладка Пенебар</t>
  </si>
  <si>
    <t>Гидроаралық Пенебар</t>
  </si>
  <si>
    <t>шнур гидроизоляционный, уплотнительный, бетонитовый</t>
  </si>
  <si>
    <t>гидрооқшаулайтын, тығыздайтын, бетонитті бау</t>
  </si>
  <si>
    <t>Уплотнительный шнур д-20 мм</t>
  </si>
  <si>
    <t xml:space="preserve">Герметик битумно-полимерный </t>
  </si>
  <si>
    <t>Метр</t>
  </si>
  <si>
    <t>432 Т</t>
  </si>
  <si>
    <t>23.99.13.00.00.31.10.10.1</t>
  </si>
  <si>
    <t>Мастика</t>
  </si>
  <si>
    <t>битумды-каучукты</t>
  </si>
  <si>
    <t>битумно-каучуковая</t>
  </si>
  <si>
    <t>119 У</t>
  </si>
  <si>
    <t>69.20.24.10.00.00.00</t>
  </si>
  <si>
    <t>Услуги бухгалтерские по заработной платы</t>
  </si>
  <si>
    <t>Жалақы бойынша бухгалтерлік қызметтер</t>
  </si>
  <si>
    <t>Услуги бухгалтерские по выплате, расчету заработной платы</t>
  </si>
  <si>
    <t>Жалақыны төлеу, есептеу бойынша бухгалтерлік қызметтер</t>
  </si>
  <si>
    <t>Оказание услуги с даты заключения договора по 31.08.2015 г</t>
  </si>
  <si>
    <t>Настройка нестандартных видов расчета с применением собственных показателей и переноса данных справочников и остатков в конфигурацию 1С: Предприятия 8.</t>
  </si>
  <si>
    <t>УВЫШ-1 м</t>
  </si>
  <si>
    <t>Зубило плоские 20/50 (для перфоратора) производитель BOSCH</t>
  </si>
  <si>
    <t>Болгарка. Производитель BOSCH</t>
  </si>
  <si>
    <t>Удлинитель электрического провода 50 м двухжильный  сечение не менее 1.5мм</t>
  </si>
  <si>
    <t xml:space="preserve"> производитель BOSCH</t>
  </si>
  <si>
    <t xml:space="preserve">Мощность 850 Вт. Номинальный оборот 0-900 об/мин. Число ударов при ном. числе оборотов. </t>
  </si>
  <si>
    <t>Мастерок каменщика</t>
  </si>
  <si>
    <t>23.64.10.00.20.40.00.04.1</t>
  </si>
  <si>
    <t>Смесь сухая строительная</t>
  </si>
  <si>
    <t>Құрылыстық құрғақ қоспа</t>
  </si>
  <si>
    <t>самонивелирующаяся для стяжек, цементная, легкая, СТ РК 1168-2006</t>
  </si>
  <si>
    <t>жиыстырмаға арналған өзіндігінен тегістелетін, цементтік, жеңіл, ҚР СТ 1168-2006</t>
  </si>
  <si>
    <t>Ремонтный состав Master EMACO T1400PG, в мешках по 30 кг.</t>
  </si>
  <si>
    <t>Насадка для шлифовальной машинки</t>
  </si>
  <si>
    <t>433 Т</t>
  </si>
  <si>
    <t>25.73.30.00.00.30.10.17.1</t>
  </si>
  <si>
    <t>металлический, 100 мм</t>
  </si>
  <si>
    <t>Металл, 100 мм</t>
  </si>
  <si>
    <t>434 Т</t>
  </si>
  <si>
    <t>22.11.17.00.11.15.11.47.1</t>
  </si>
  <si>
    <t>Размер:225/75R16. Шина резиновая пневматическая новая  для легковых автомобилей. Конструкция шины: радиальная. Комплектность: бескамерная шина. Номинальный диаметр обода: 16. Летняя шина.</t>
  </si>
  <si>
    <t>Өлшемі:225/75R16.Жеңіл автокөліктерге арналған жаңа дауыссыз резеңкелі шина. Шина конструкциясы: тарамдалған. Жинақтылығы: камерасыз шина. Шеңбердің номинальды диаметрі: 16.Жазғы шина.</t>
  </si>
  <si>
    <t>Приказом от 01 июля 2015 года</t>
  </si>
  <si>
    <t>69.20.22.10.00.00.00</t>
  </si>
  <si>
    <t>Услуги по составлению финансовых отчетов</t>
  </si>
  <si>
    <t>Қаржы есептерін құру бойынша қызметтер</t>
  </si>
  <si>
    <t>Услуги по составлению финансовых отчетов (балансов)</t>
  </si>
  <si>
    <t>Қаржы есептерін (баланстарды) құру бойынша қызметтер</t>
  </si>
  <si>
    <t xml:space="preserve">Оказание услуги с даты заключения договора 30 календарных дней </t>
  </si>
  <si>
    <t>120 У</t>
  </si>
  <si>
    <t>74.90.21.50.00.00.00</t>
  </si>
  <si>
    <t>Разработка презентационных материалов</t>
  </si>
  <si>
    <t>Разработка и изготовление презентационных материалов</t>
  </si>
  <si>
    <t>Презентациялық материалдарды әзірлеу</t>
  </si>
  <si>
    <t>10 Р</t>
  </si>
  <si>
    <t>Работы по разработке оформления Годового отчета, профессиональной верстке, подготовке файлов к публикации на сайт Казахстанской фондовой бирже</t>
  </si>
  <si>
    <t>435 Т</t>
  </si>
  <si>
    <t>64-1 Т</t>
  </si>
  <si>
    <t>432-1 Т</t>
  </si>
  <si>
    <t>433-1 Т</t>
  </si>
  <si>
    <t>32.99.16.00.00.00.12.32.1</t>
  </si>
  <si>
    <t>Штамп</t>
  </si>
  <si>
    <t>Штамп для нанесения оттиска, содержащего текст определенной профессиональной деятельности</t>
  </si>
  <si>
    <t>Мөртабан</t>
  </si>
  <si>
    <t>Белгілі бір кәсіби қызметтің мәтінінен тұратын оттискті басуға арналған мөртабан</t>
  </si>
  <si>
    <t>Приказом от 16 июля 2015 года</t>
  </si>
  <si>
    <t>26-1 У</t>
  </si>
  <si>
    <t>11,20,21</t>
  </si>
  <si>
    <t>121 У</t>
  </si>
  <si>
    <t>74.90.14.20.13.00.00</t>
  </si>
  <si>
    <t>Услуги по долгосрочному авиационному прогнозу погоды</t>
  </si>
  <si>
    <t>Ұзақ мерзімді авиациялық ауа-райын болжау бойынша қызметтер</t>
  </si>
  <si>
    <t>Долгосрочные (от 10 суток до 3 месяцев) авиационные прогнозы погоды содержат детальную характеристику ветра, видимости, атмосферных явлений, облачности, температуры воздуха</t>
  </si>
  <si>
    <t>Ұзақ мерзімді (10 тәуліктен 3 айға дейін) авиациялық ауа-райы болжамдары желдің толық сипаттамасынан, көрінушіліктен, атмосфералық құбылыстардан, бұлттылықтан, ауа температурасынан тұрады</t>
  </si>
  <si>
    <t>436 Т</t>
  </si>
  <si>
    <t>25.99.23.00.00.10.11.10.2</t>
  </si>
  <si>
    <t>Скоба</t>
  </si>
  <si>
    <t xml:space="preserve">тоғындар </t>
  </si>
  <si>
    <t>Скобы проволочные для канцелярских целей</t>
  </si>
  <si>
    <t>кеңселік мақсаттағы сым тоғындар</t>
  </si>
  <si>
    <t>30 календарных дней с момента подписания договора</t>
  </si>
  <si>
    <t>одна пачка</t>
  </si>
  <si>
    <t>Металлические размером 24/6</t>
  </si>
  <si>
    <t>437 Т</t>
  </si>
  <si>
    <t>438 Т</t>
  </si>
  <si>
    <t>25.73.40.10.60.10.10.10.1</t>
  </si>
  <si>
    <t>Миксер малярный</t>
  </si>
  <si>
    <t>Сырлау миксері</t>
  </si>
  <si>
    <t>дрели электрической</t>
  </si>
  <si>
    <t>электрлі тескіш</t>
  </si>
  <si>
    <t>Миксер строительный мощностью от 1300 В</t>
  </si>
  <si>
    <t>29.10.20.00.00.00.20.18.1</t>
  </si>
  <si>
    <t>Класса С, средний класс, автоматическая трансмиссия, усилитель руля, подушки безопасности, кондиционер, объем двигателя до 2000 куб.см</t>
  </si>
  <si>
    <t>С класты, орташа класс, автоматты трансмиссия, меңгерік күшейткіші, қауіпсіздік жастықтары, салқындатқыш, қозғалтқыш көлемі 2000 текше см дейін</t>
  </si>
  <si>
    <t>439 Т</t>
  </si>
  <si>
    <t>440 Т</t>
  </si>
  <si>
    <t>441 Т</t>
  </si>
  <si>
    <t>14-2 Т</t>
  </si>
  <si>
    <t>409-1 Т</t>
  </si>
  <si>
    <t>407-1 Т</t>
  </si>
  <si>
    <t>118-1 У</t>
  </si>
  <si>
    <t>11 Р</t>
  </si>
  <si>
    <t>установка двигателя на Газель</t>
  </si>
  <si>
    <t>12 Р</t>
  </si>
  <si>
    <t>срок выполнения работ в течение 30 календарных дней с даты подписания договора</t>
  </si>
  <si>
    <t>13 Р</t>
  </si>
  <si>
    <t xml:space="preserve"> ремонт автомашины Iveco Е346 АЕ</t>
  </si>
  <si>
    <t>Приказом от 30 июля 2015 года</t>
  </si>
  <si>
    <t>42.11.20.20.13.00.00</t>
  </si>
  <si>
    <t>Работы строительные по ремонту полос взлетно-посадочных</t>
  </si>
  <si>
    <t>Ұшу-қону жолдарын жөндеу бойынша құрылыс жұмыстары</t>
  </si>
  <si>
    <t>Ұшу-қону жолдарының негізін, жабынын жөндеу бойынша құрылыс жұмыстары</t>
  </si>
  <si>
    <t>Работы строительные по ремонту основания, покрытия  полос взлетно-посадочных</t>
  </si>
  <si>
    <t>Работы по ремонту асфальтобетонного покрытия (места стоянок ВС, дороги РД "Браво")</t>
  </si>
  <si>
    <t>404-2 Т</t>
  </si>
  <si>
    <t>35-1 У</t>
  </si>
  <si>
    <t>Приказом от 10 августа 2015 года</t>
  </si>
  <si>
    <t>340-3 Т</t>
  </si>
  <si>
    <t>Бес саусақты, ақ түсті тоқыма мақта-матадан жасалған қолғап</t>
  </si>
  <si>
    <t>438-1 Т</t>
  </si>
  <si>
    <t>Миксер строительный мощностью не менее 1800 В</t>
  </si>
  <si>
    <t>6,19,20,21</t>
  </si>
  <si>
    <t>38.12.30.11.00.00.00</t>
  </si>
  <si>
    <t>Услуги по вывозу опасных твердых отходов прочих</t>
  </si>
  <si>
    <t>Выполнение операций по сбору, утилизации, размещению или удалению твердых опасных отходов</t>
  </si>
  <si>
    <t>Утилизация ртутных ламп</t>
  </si>
  <si>
    <t>Қауіпті қатты қалдықтарды жинау, кәделеу, орналастыру немесе жою бойынша операцияларды орындау</t>
  </si>
  <si>
    <t>Қауіпті өзге де қатты қалдықтарды шығару бойынша қызметтер</t>
  </si>
  <si>
    <t>122 У</t>
  </si>
  <si>
    <t>25.99.29.00.10.01.00.10.1</t>
  </si>
  <si>
    <t>22.23.12.00.00.40.01.80.1</t>
  </si>
  <si>
    <t>Әжетхана кабинкасы</t>
  </si>
  <si>
    <t>Биоәжетхана, пластикалық материалдардан жасалған, металл қаңқа. Жинақтау багының көлемі 270 л</t>
  </si>
  <si>
    <t>Туалетная кабинка</t>
  </si>
  <si>
    <t>Биотуалет, из пластиковых материалов, металлический каркас. Объем накопительного бака 270 л</t>
  </si>
  <si>
    <t> Контейнер</t>
  </si>
  <si>
    <t>металлический, для мусора</t>
  </si>
  <si>
    <t>Металл, қоқысқа арналған</t>
  </si>
  <si>
    <t>62-2 Т</t>
  </si>
  <si>
    <t>7-2 Т</t>
  </si>
  <si>
    <t>7,11,18,20,21</t>
  </si>
  <si>
    <t>Зубило плоские 20/250 мм (для перфоратора) производитель BOSCH</t>
  </si>
  <si>
    <t>442 Т</t>
  </si>
  <si>
    <t>443 Т</t>
  </si>
  <si>
    <t>444 Т</t>
  </si>
  <si>
    <t>123 У</t>
  </si>
  <si>
    <t>Автоматическое определение номера вызывающего абонента</t>
  </si>
  <si>
    <t>413-1 Т</t>
  </si>
  <si>
    <t>445 Т</t>
  </si>
  <si>
    <t>Аппарат телефонный</t>
  </si>
  <si>
    <t>Телефон аппараты</t>
  </si>
  <si>
    <t>26.30.21.00.01.12.21.20.1</t>
  </si>
  <si>
    <t>Стационарный. Кнопочный. С АОН. Без автоответчика. Со спикерфоном.</t>
  </si>
  <si>
    <t>Стационарлық. Батырмалы. НАА-мен. Автожауапбергішсіз. Спикерфонмен.</t>
  </si>
  <si>
    <t>446 Т</t>
  </si>
  <si>
    <t>11,14,19,20,21</t>
  </si>
  <si>
    <t>407-2 Т</t>
  </si>
  <si>
    <t>440-1 Т</t>
  </si>
  <si>
    <t>Подготовка и переподготовка работников ОБУиФ</t>
  </si>
  <si>
    <t>Металлический контейнер  с крышкой, размеры: верхняя часть 900*900 мм, нижняя часть 700*700 мм, высота 1000 мм</t>
  </si>
  <si>
    <t>124 У</t>
  </si>
  <si>
    <t>441-1 Т</t>
  </si>
  <si>
    <t>447 Т</t>
  </si>
  <si>
    <t>448 Т</t>
  </si>
  <si>
    <t>19.20.29.00.00.11.20.19.1</t>
  </si>
  <si>
    <t>для бензиновых двигателей с обозначением по SAE 40, летнее к использованию при диапазоне температур от +15 до +40°С</t>
  </si>
  <si>
    <t>SAE 40W бойынша мәндермен бірге бензин қозғалтқышына арналған, +15 дан +40°С дейінгі температуралық диапазон кезінде жазда пайдалануы</t>
  </si>
  <si>
    <t>25.94.11.00.00.16.10.13.1</t>
  </si>
  <si>
    <t>Хомут</t>
  </si>
  <si>
    <t>Қамыт</t>
  </si>
  <si>
    <t>ГОСТ 24137-80, диаметр 20, высота 45 мм</t>
  </si>
  <si>
    <t>МСТ 24137-80, диаметрі 20, биіктігі 45 мм</t>
  </si>
  <si>
    <t>449 Т</t>
  </si>
  <si>
    <t>450 Т</t>
  </si>
  <si>
    <t>22.19.34.00.00.00.45.20.1</t>
  </si>
  <si>
    <t>Шланг от радиатора к коллектору подводного патрубка</t>
  </si>
  <si>
    <t>Су асты түтiгiнiң коллекторына радиатордан болған шланг</t>
  </si>
  <si>
    <t>Шланг от радиатора к коллектору подводного патрубка для грузопассажирских автомобилей</t>
  </si>
  <si>
    <t>Жүк-жолаушы автомобильдеріне арналған су асты түтiгiнiң коллекторына радиатордан болған шланг</t>
  </si>
  <si>
    <t>29.32.30.00.15.00.51.01.1</t>
  </si>
  <si>
    <t>Прокладка коллектора</t>
  </si>
  <si>
    <t>Жинағыш төсемі</t>
  </si>
  <si>
    <t>к грузовому автотранспорту</t>
  </si>
  <si>
    <t>Жүк автокөлігіне арналған иінді біліктің шкиві</t>
  </si>
  <si>
    <t>23-1 Т</t>
  </si>
  <si>
    <t>24-1 Т</t>
  </si>
  <si>
    <t>25-1 Т</t>
  </si>
  <si>
    <t>26-1 Т</t>
  </si>
  <si>
    <t>41-1 Т</t>
  </si>
  <si>
    <t>42-1 Т</t>
  </si>
  <si>
    <t>43-1 Т</t>
  </si>
  <si>
    <t>44-1 Т</t>
  </si>
  <si>
    <t>19-1 У</t>
  </si>
  <si>
    <t>325-1 Т</t>
  </si>
  <si>
    <t>327-1 Т</t>
  </si>
  <si>
    <t>328-1 Т</t>
  </si>
  <si>
    <t>322-1 Т</t>
  </si>
  <si>
    <t>27.32.13.00.02.01.62.18.1</t>
  </si>
  <si>
    <t>КГ 2*4</t>
  </si>
  <si>
    <t>27.33.13.00.00.00.01.07.1</t>
  </si>
  <si>
    <t>Вилка</t>
  </si>
  <si>
    <t>Аша</t>
  </si>
  <si>
    <t>Силовая вилка, трехполюсная, расчитана на напряжение более 250 В и силу тока свыше 16 А.</t>
  </si>
  <si>
    <t>Күш беретін үш полюсты аша, 250 В артық кернеуге және 16 А жоғары ток күшіне есептелген</t>
  </si>
  <si>
    <t>451 Т</t>
  </si>
  <si>
    <t>452 Т</t>
  </si>
  <si>
    <t>453 Т</t>
  </si>
  <si>
    <t>228-1 Т</t>
  </si>
  <si>
    <t>229-1 Т</t>
  </si>
  <si>
    <t>7,11,18,19,20,21</t>
  </si>
  <si>
    <t>255-1 Т</t>
  </si>
  <si>
    <t>91-1 У</t>
  </si>
  <si>
    <t>454 Т</t>
  </si>
  <si>
    <t>253-1 Т</t>
  </si>
  <si>
    <t>254-1 Т</t>
  </si>
  <si>
    <t>455 Т</t>
  </si>
  <si>
    <t>Рукав напорно-всасывающий Б-2-65 ГОСТ 5398-76.  Внутренний диаметр рукова 65(предельное отклонение ±1,5).</t>
  </si>
  <si>
    <t>Қысымды-соратын жең Б-2-65 МСТ 5398-76. Жеңнің ішкі диаметрі 65 (шектік ауытқуы ±1,5).</t>
  </si>
  <si>
    <t>Рукав напорно-всасывающий Б-2-50 ГОСТ 5398-76.  Внутренний диаметр рукова 50(предельное отклонение ±1,5).</t>
  </si>
  <si>
    <t>Қысымды-соратын жең Б-2-50 МСТ 5398-76. Жеңнің ішкі диаметрі 50 (шектік ауытқуы ±1,5).</t>
  </si>
  <si>
    <t>Приказом от 25 августа 2015 года</t>
  </si>
  <si>
    <t>19-1 Т</t>
  </si>
  <si>
    <t>20-1 Т</t>
  </si>
  <si>
    <t>27-1 Т</t>
  </si>
  <si>
    <t>31-1 Т</t>
  </si>
  <si>
    <t>32-1 Т</t>
  </si>
  <si>
    <t>33-1 Т</t>
  </si>
  <si>
    <t>34-1 Т</t>
  </si>
  <si>
    <t>35-1 Т</t>
  </si>
  <si>
    <t>48-1 Т</t>
  </si>
  <si>
    <t>49-1 Т</t>
  </si>
  <si>
    <t>53-1 Т</t>
  </si>
  <si>
    <t>54-1 Т</t>
  </si>
  <si>
    <t>55-1 Т</t>
  </si>
  <si>
    <t>456 Т</t>
  </si>
  <si>
    <t>28.15.24.00.00.01.12.35.1</t>
  </si>
  <si>
    <t>зубчатое коническое прямозубое колесо</t>
  </si>
  <si>
    <t>зубчатое коническое прямозубое колесо, модуль 16 мм,  ГОСТ 9563-60</t>
  </si>
  <si>
    <t>тіке тісті конусты тісті доңғалақ</t>
  </si>
  <si>
    <t>МСТ 9563-60, модулі 16 мм тіке тісті конусты тісті доңғалақ</t>
  </si>
  <si>
    <t>40-1 Т</t>
  </si>
  <si>
    <t>50-1 Т</t>
  </si>
  <si>
    <t>51-1 Т</t>
  </si>
  <si>
    <t>52-1 Т</t>
  </si>
  <si>
    <t>56-1 Т</t>
  </si>
  <si>
    <t xml:space="preserve"> ремонт автомашины ДЭУ "Дамас"</t>
  </si>
  <si>
    <t xml:space="preserve"> ремонт автомашины Нива 013 ВО</t>
  </si>
  <si>
    <t>14 Р</t>
  </si>
  <si>
    <t>15 Р</t>
  </si>
  <si>
    <t>256-1 Т</t>
  </si>
  <si>
    <t>252-1 Т</t>
  </si>
  <si>
    <t>457 Т</t>
  </si>
  <si>
    <t>Привод вентилятора</t>
  </si>
  <si>
    <t>Желдеткіш жетегі</t>
  </si>
  <si>
    <t>29.32.30.00.01.01.14.01.1</t>
  </si>
  <si>
    <t>192-1 Т</t>
  </si>
  <si>
    <t>194-1 Т</t>
  </si>
  <si>
    <t xml:space="preserve"> Поставка в течение 20 календарных дней с даты подписания договора</t>
  </si>
  <si>
    <t>7,11,14,18,19,20,21</t>
  </si>
  <si>
    <t>183-1 Т</t>
  </si>
  <si>
    <t>168-1 Т</t>
  </si>
  <si>
    <t>150-1 Т</t>
  </si>
  <si>
    <t>154-1 Т</t>
  </si>
  <si>
    <t>66-1 У</t>
  </si>
  <si>
    <t>67-1 У</t>
  </si>
  <si>
    <t>68-1 У</t>
  </si>
  <si>
    <t>16 Р</t>
  </si>
  <si>
    <t>17 Р</t>
  </si>
  <si>
    <t xml:space="preserve"> ремонт автомашины ВАЗ 21144  012 ВХ </t>
  </si>
  <si>
    <t>Ремонтный состав Master EMACO T 1400 FR (Emaco Fast Fibre), в мешках по 30 кг.</t>
  </si>
  <si>
    <t>11,18,20,21</t>
  </si>
  <si>
    <t>7,11,14,15</t>
  </si>
  <si>
    <t>125 У</t>
  </si>
  <si>
    <t>26.51.41.00.00.00.08.12.1</t>
  </si>
  <si>
    <t>Дозиметр</t>
  </si>
  <si>
    <t>Ионизирующий.</t>
  </si>
  <si>
    <t>Иондаушы</t>
  </si>
  <si>
    <t>458 Т</t>
  </si>
  <si>
    <t>33.13.11.09.00.00.00</t>
  </si>
  <si>
    <t>Өлшеу құралдарын тексеру</t>
  </si>
  <si>
    <t>459 Т</t>
  </si>
  <si>
    <t>460 Т</t>
  </si>
  <si>
    <t>27.20.21.00.00.00.03.15.1</t>
  </si>
  <si>
    <t>Аккумулятор тяговый</t>
  </si>
  <si>
    <t>Тартымды аккумулятор</t>
  </si>
  <si>
    <t>Тяговая необслуживаемая герметизированная гелевая свинцовая аккумуляторная батарея</t>
  </si>
  <si>
    <t>Тартымды қызмет етілмейтін герметикаланған гельдік қорғасын аккумулятор батареясы</t>
  </si>
  <si>
    <t>461 Т</t>
  </si>
  <si>
    <t>462 Т</t>
  </si>
  <si>
    <t>Вкладыш шатунный для автобуса ПАЗ-32054</t>
  </si>
  <si>
    <t>Кольцо поршня для автобуса ПАЗ-32054</t>
  </si>
  <si>
    <t>463 Т</t>
  </si>
  <si>
    <t>Сальник к/в ГАЗ-53 в обойме 55*80-2,2</t>
  </si>
  <si>
    <t>464 Т</t>
  </si>
  <si>
    <t xml:space="preserve">Вкладыш коренной для для автобуса ПАЗ-32054 </t>
  </si>
  <si>
    <t>Поверка и колибровка приборка алкотеста</t>
  </si>
  <si>
    <t>465 Т</t>
  </si>
  <si>
    <t>28.15.24.00.00.01.12.37.1</t>
  </si>
  <si>
    <t>зубчатое коническое прямозубое колесо, модуль 25 мм,  ГОСТ 9563-60</t>
  </si>
  <si>
    <t>МСТ 9563-60, модулі 25 мм тіке тісті конусты тісті доңғалақ</t>
  </si>
  <si>
    <t>456-1 Т</t>
  </si>
  <si>
    <t>Приказом от 09 сентября 2015 года</t>
  </si>
  <si>
    <t>466 Т</t>
  </si>
  <si>
    <t>467 Т</t>
  </si>
  <si>
    <t>468 Т</t>
  </si>
  <si>
    <t>469 Т</t>
  </si>
  <si>
    <t>470 Т</t>
  </si>
  <si>
    <t>28.12.12.00.00.00.26.21.1</t>
  </si>
  <si>
    <t>пневмопривод</t>
  </si>
  <si>
    <t>пневможетек</t>
  </si>
  <si>
    <t>прикрепляемый пневмопривод, устанавливается на корпусе приспособления, соединяется с зажимными устройствами, ГОСТ 18460-91</t>
  </si>
  <si>
    <t>бекітілетін пневможетек құрылғының тұрқысына орнатылады, қысқыш құрылғылармен қосылады, МСТ 18460-91</t>
  </si>
  <si>
    <t>клапан механизма открывания дверей</t>
  </si>
  <si>
    <t>28.29.13.00.00.00.10.12.1</t>
  </si>
  <si>
    <t>фильтр масляный</t>
  </si>
  <si>
    <t>майлы сүзгі</t>
  </si>
  <si>
    <t>фильтр масляный, механический, бумажный</t>
  </si>
  <si>
    <t>майлы, механикалық, қағазды фильтр</t>
  </si>
  <si>
    <t>цилиндр бірікпесі бастиегінің төсемі</t>
  </si>
  <si>
    <t>Прокладка двигателя ЗМЗ-511,513,5234</t>
  </si>
  <si>
    <t>29.31.21.00.00.00.11.24.1</t>
  </si>
  <si>
    <t>Свеча зажигания</t>
  </si>
  <si>
    <t>Оталдыру білтесі</t>
  </si>
  <si>
    <t>на грузовые автомобили, длинные, рузьба - М18</t>
  </si>
  <si>
    <t>жүк автомобильдеріне, ұзын, М18 бұрандасы</t>
  </si>
  <si>
    <t>Свечи WEEN ГАЗ двигателя ЗМЗ 402</t>
  </si>
  <si>
    <t>471 Т</t>
  </si>
  <si>
    <t>29.32.30.00.15.00.33.14.1</t>
  </si>
  <si>
    <t>коренной</t>
  </si>
  <si>
    <t>түбегейлі</t>
  </si>
  <si>
    <t>29.32.30.00.04.21.12.00.2</t>
  </si>
  <si>
    <t>Прокладка коробки передач</t>
  </si>
  <si>
    <t>Берілістер қорабының төсемі</t>
  </si>
  <si>
    <t>жүк автомобильдеріне арналған</t>
  </si>
  <si>
    <t>Прокладка уплотнителя держателя зад сальника 13-1005162-Г</t>
  </si>
  <si>
    <t>28.15.24.00.00.01.12.34.1</t>
  </si>
  <si>
    <t>зубчатое коническое прямозубое колесо, модуль 12 мм,  ГОСТ 9563-60</t>
  </si>
  <si>
    <t>МСТ 9563-60, модулі 12 мм тіке тісті конусты тісті доңғалақ</t>
  </si>
  <si>
    <t>Зубчатое колесо д. 22 мм от счетчика-расходомера топлива, марки Alfons Haar</t>
  </si>
  <si>
    <t>Зубчатое колесо  от счетчика-расходомера топлива, марки Alfons Haar</t>
  </si>
  <si>
    <t>3,5,5К,6,19,20,21</t>
  </si>
  <si>
    <t>472 Т</t>
  </si>
  <si>
    <t>29.32.30.00.15.00.93.10.1</t>
  </si>
  <si>
    <t>Колпачок маслосъемный</t>
  </si>
  <si>
    <t>Май ажыратқыш қалпақша</t>
  </si>
  <si>
    <t>Для легковых автомобилей</t>
  </si>
  <si>
    <t>Жеңіл автомобильдеріне арналған</t>
  </si>
  <si>
    <t>473 Т</t>
  </si>
  <si>
    <t>23.99.14.00.00.00.40.22.1</t>
  </si>
  <si>
    <t>Набивка</t>
  </si>
  <si>
    <t>Тығыздау</t>
  </si>
  <si>
    <t>фторопластовая</t>
  </si>
  <si>
    <t>фторопластты</t>
  </si>
  <si>
    <t xml:space="preserve"> Набивка сальника для автобуса ПАЗ 32054</t>
  </si>
  <si>
    <t>474 Т</t>
  </si>
  <si>
    <t xml:space="preserve"> Муфта выкл.сцепл. для автобуса ПАЗ 32054</t>
  </si>
  <si>
    <t>штука-комплект (8 шт) для автобуса ПАЗ 32054</t>
  </si>
  <si>
    <t>475 Т</t>
  </si>
  <si>
    <t>476 Т</t>
  </si>
  <si>
    <t>477 Т</t>
  </si>
  <si>
    <t>7-3 Т</t>
  </si>
  <si>
    <t>15,19,20,21</t>
  </si>
  <si>
    <t>126 У</t>
  </si>
</sst>
</file>

<file path=xl/styles.xml><?xml version="1.0" encoding="utf-8"?>
<styleSheet xmlns="http://schemas.openxmlformats.org/spreadsheetml/2006/main">
  <numFmts count="4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00"/>
    <numFmt numFmtId="181" formatCode="_-* #,##0_-;\-* #,##0_-;_-* &quot;-&quot;??_-;_-@_-"/>
    <numFmt numFmtId="182" formatCode="_-* #,##0_р_._-;\-* #,##0_р_._-;_-* &quot;-&quot;??_р_._-;_-@_-"/>
    <numFmt numFmtId="183" formatCode="#,##0.000"/>
    <numFmt numFmtId="184" formatCode="_-* #,##0.00_-;\-* #,##0.00_-;_-* &quot;-&quot;??_-;_-@_-"/>
    <numFmt numFmtId="185" formatCode="0.0"/>
    <numFmt numFmtId="186" formatCode="_(&quot;$&quot;* #,##0.00_);_(&quot;$&quot;* \(#,##0.00\);_(&quot;$&quot;* &quot;-&quot;??_);_(@_)"/>
    <numFmt numFmtId="187" formatCode="_(&quot;$&quot;* #,##0_);_(&quot;$&quot;* \(#,##0\);_(&quot;$&quot;* &quot;-&quot;_);_(@_)"/>
    <numFmt numFmtId="188" formatCode="_(* #,##0.00_);_(* \(#,##0.00\);_(* &quot;-&quot;??_);_(@_)"/>
    <numFmt numFmtId="189" formatCode="_(* #,##0_);_(* \(#,##0\);_(* &quot;-&quot;_);_(@_)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0.0000"/>
    <numFmt numFmtId="195" formatCode="#,##0_ ;\-#,##0\ "/>
    <numFmt numFmtId="196" formatCode="_-* #,##0.0_р_._-;\-* #,##0.0_р_._-;_-* &quot;-&quot;??_р_._-;_-@_-"/>
    <numFmt numFmtId="197" formatCode="#,##0.0"/>
    <numFmt numFmtId="198" formatCode="0.00000"/>
    <numFmt numFmtId="199" formatCode="0.000000"/>
    <numFmt numFmtId="200" formatCode="[$-FC19]d\ mmmm\ yyyy\ &quot;г.&quot;"/>
    <numFmt numFmtId="201" formatCode="#,##0.00&quot;р.&quot;"/>
    <numFmt numFmtId="202" formatCode="0000"/>
    <numFmt numFmtId="203" formatCode="00000\-0000"/>
    <numFmt numFmtId="204" formatCode="#,##0.000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Arial"/>
      <family val="2"/>
    </font>
    <font>
      <sz val="10"/>
      <name val="Arial Cyr"/>
      <family val="0"/>
    </font>
    <font>
      <sz val="10"/>
      <name val="Arial"/>
      <family val="2"/>
    </font>
    <font>
      <sz val="10"/>
      <name val="MS Sans Serif"/>
      <family val="2"/>
    </font>
    <font>
      <sz val="10"/>
      <name val="Helv"/>
      <family val="0"/>
    </font>
    <font>
      <sz val="8"/>
      <name val="Times New Roman"/>
      <family val="1"/>
    </font>
    <font>
      <sz val="10"/>
      <color indexed="8"/>
      <name val="Times New Roman"/>
      <family val="1"/>
    </font>
    <font>
      <sz val="11"/>
      <name val="Calibri"/>
      <family val="2"/>
    </font>
    <font>
      <sz val="10"/>
      <color indexed="5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8"/>
      <color indexed="8"/>
      <name val="Calibri"/>
      <family val="2"/>
    </font>
    <font>
      <sz val="8"/>
      <color indexed="8"/>
      <name val="Tahoma"/>
      <family val="2"/>
    </font>
    <font>
      <sz val="12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2" tint="-0.8999800086021423"/>
      <name val="Times New Roman"/>
      <family val="1"/>
    </font>
    <font>
      <sz val="10"/>
      <color rgb="FFFF0000"/>
      <name val="Times New Roman"/>
      <family val="1"/>
    </font>
    <font>
      <sz val="10"/>
      <color theme="1"/>
      <name val="Times New Roman"/>
      <family val="1"/>
    </font>
    <font>
      <sz val="8"/>
      <color theme="1"/>
      <name val="Calibri"/>
      <family val="2"/>
    </font>
    <font>
      <sz val="10"/>
      <color rgb="FF000000"/>
      <name val="Times New Roman"/>
      <family val="1"/>
    </font>
    <font>
      <sz val="8"/>
      <color rgb="FF000000"/>
      <name val="Tahoma"/>
      <family val="2"/>
    </font>
    <font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6" fillId="0" borderId="0">
      <alignment/>
      <protection/>
    </xf>
    <xf numFmtId="43" fontId="6" fillId="0" borderId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6" fillId="0" borderId="0">
      <alignment/>
      <protection/>
    </xf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1" fillId="0" borderId="9" applyNumberFormat="0" applyFill="0" applyAlignment="0" applyProtection="0"/>
    <xf numFmtId="0" fontId="8" fillId="0" borderId="0">
      <alignment/>
      <protection/>
    </xf>
    <xf numFmtId="0" fontId="6" fillId="0" borderId="0">
      <alignment/>
      <protection/>
    </xf>
    <xf numFmtId="0" fontId="5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94">
    <xf numFmtId="0" fontId="0" fillId="0" borderId="0" xfId="0" applyFont="1" applyAlignment="1">
      <alignment/>
    </xf>
    <xf numFmtId="0" fontId="3" fillId="0" borderId="10" xfId="0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 vertical="top" wrapText="1"/>
    </xf>
    <xf numFmtId="0" fontId="2" fillId="0" borderId="11" xfId="537" applyFont="1" applyFill="1" applyBorder="1" applyAlignment="1">
      <alignment horizontal="center" vertical="top" wrapText="1"/>
      <protection/>
    </xf>
    <xf numFmtId="0" fontId="2" fillId="0" borderId="11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/>
    </xf>
    <xf numFmtId="0" fontId="2" fillId="0" borderId="0" xfId="0" applyFont="1" applyFill="1" applyAlignment="1">
      <alignment horizontal="center" vertical="top"/>
    </xf>
    <xf numFmtId="1" fontId="3" fillId="0" borderId="10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center" vertical="top" wrapText="1"/>
    </xf>
    <xf numFmtId="0" fontId="2" fillId="0" borderId="11" xfId="0" applyFont="1" applyFill="1" applyBorder="1" applyAlignment="1" applyProtection="1">
      <alignment horizontal="center" vertical="top" wrapText="1"/>
      <protection/>
    </xf>
    <xf numFmtId="0" fontId="2" fillId="0" borderId="11" xfId="0" applyNumberFormat="1" applyFont="1" applyFill="1" applyBorder="1" applyAlignment="1">
      <alignment horizontal="center" vertical="top" wrapText="1"/>
    </xf>
    <xf numFmtId="1" fontId="2" fillId="0" borderId="11" xfId="0" applyNumberFormat="1" applyFont="1" applyFill="1" applyBorder="1" applyAlignment="1">
      <alignment horizontal="center" vertical="top" wrapText="1"/>
    </xf>
    <xf numFmtId="49" fontId="2" fillId="0" borderId="11" xfId="0" applyNumberFormat="1" applyFont="1" applyFill="1" applyBorder="1" applyAlignment="1">
      <alignment horizontal="center" vertical="top" wrapText="1"/>
    </xf>
    <xf numFmtId="2" fontId="2" fillId="0" borderId="11" xfId="0" applyNumberFormat="1" applyFont="1" applyFill="1" applyBorder="1" applyAlignment="1">
      <alignment horizontal="center" vertical="top" wrapText="1"/>
    </xf>
    <xf numFmtId="1" fontId="2" fillId="0" borderId="11" xfId="537" applyNumberFormat="1" applyFont="1" applyFill="1" applyBorder="1" applyAlignment="1">
      <alignment horizontal="center" vertical="top" wrapText="1"/>
      <protection/>
    </xf>
    <xf numFmtId="0" fontId="2" fillId="0" borderId="11" xfId="533" applyFont="1" applyFill="1" applyBorder="1" applyAlignment="1">
      <alignment horizontal="center" vertical="top" wrapText="1"/>
      <protection/>
    </xf>
    <xf numFmtId="0" fontId="2" fillId="0" borderId="11" xfId="76" applyFont="1" applyFill="1" applyBorder="1" applyAlignment="1">
      <alignment horizontal="center" vertical="top" wrapText="1"/>
      <protection/>
    </xf>
    <xf numFmtId="2" fontId="2" fillId="0" borderId="11" xfId="534" applyNumberFormat="1" applyFont="1" applyFill="1" applyBorder="1" applyAlignment="1">
      <alignment horizontal="center" vertical="top" wrapText="1"/>
      <protection/>
    </xf>
    <xf numFmtId="0" fontId="2" fillId="0" borderId="11" xfId="534" applyFont="1" applyFill="1" applyBorder="1" applyAlignment="1">
      <alignment horizontal="center" vertical="top" wrapText="1"/>
      <protection/>
    </xf>
    <xf numFmtId="0" fontId="2" fillId="0" borderId="11" xfId="536" applyFont="1" applyFill="1" applyBorder="1" applyAlignment="1">
      <alignment horizontal="center" vertical="top" wrapText="1"/>
      <protection/>
    </xf>
    <xf numFmtId="49" fontId="2" fillId="0" borderId="11" xfId="0" applyNumberFormat="1" applyFont="1" applyFill="1" applyBorder="1" applyAlignment="1" applyProtection="1">
      <alignment horizontal="center" vertical="top" wrapText="1"/>
      <protection/>
    </xf>
    <xf numFmtId="49" fontId="2" fillId="0" borderId="11" xfId="532" applyNumberFormat="1" applyFont="1" applyFill="1" applyBorder="1" applyAlignment="1">
      <alignment horizontal="center" vertical="top" wrapText="1"/>
      <protection/>
    </xf>
    <xf numFmtId="0" fontId="2" fillId="0" borderId="11" xfId="532" applyFont="1" applyFill="1" applyBorder="1" applyAlignment="1">
      <alignment horizontal="center" vertical="top" wrapText="1"/>
      <protection/>
    </xf>
    <xf numFmtId="49" fontId="2" fillId="0" borderId="11" xfId="533" applyNumberFormat="1" applyFont="1" applyFill="1" applyBorder="1" applyAlignment="1">
      <alignment horizontal="center" vertical="top" wrapText="1"/>
      <protection/>
    </xf>
    <xf numFmtId="3" fontId="2" fillId="0" borderId="11" xfId="0" applyNumberFormat="1" applyFont="1" applyFill="1" applyBorder="1" applyAlignment="1">
      <alignment horizontal="center" vertical="top" wrapText="1"/>
    </xf>
    <xf numFmtId="49" fontId="2" fillId="0" borderId="11" xfId="537" applyNumberFormat="1" applyFont="1" applyFill="1" applyBorder="1" applyAlignment="1">
      <alignment horizontal="center" vertical="top" wrapText="1"/>
      <protection/>
    </xf>
    <xf numFmtId="3" fontId="2" fillId="0" borderId="11" xfId="537" applyNumberFormat="1" applyFont="1" applyFill="1" applyBorder="1" applyAlignment="1">
      <alignment horizontal="center" vertical="top" wrapText="1"/>
      <protection/>
    </xf>
    <xf numFmtId="1" fontId="2" fillId="0" borderId="11" xfId="534" applyNumberFormat="1" applyFont="1" applyFill="1" applyBorder="1" applyAlignment="1">
      <alignment horizontal="center" vertical="top" wrapText="1"/>
      <protection/>
    </xf>
    <xf numFmtId="0" fontId="2" fillId="0" borderId="0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/>
    </xf>
    <xf numFmtId="0" fontId="3" fillId="0" borderId="11" xfId="0" applyFont="1" applyFill="1" applyBorder="1" applyAlignment="1">
      <alignment horizontal="center" vertical="top" wrapText="1"/>
    </xf>
    <xf numFmtId="0" fontId="2" fillId="0" borderId="12" xfId="537" applyFont="1" applyFill="1" applyBorder="1" applyAlignment="1">
      <alignment horizontal="center" vertical="top" wrapText="1"/>
      <protection/>
    </xf>
    <xf numFmtId="0" fontId="2" fillId="0" borderId="11" xfId="149" applyFont="1" applyFill="1" applyBorder="1" applyAlignment="1">
      <alignment horizontal="center" vertical="top" wrapText="1"/>
      <protection/>
    </xf>
    <xf numFmtId="0" fontId="2" fillId="0" borderId="11" xfId="426" applyFont="1" applyFill="1" applyBorder="1" applyAlignment="1">
      <alignment horizontal="center" vertical="top" wrapText="1"/>
      <protection/>
    </xf>
    <xf numFmtId="49" fontId="2" fillId="0" borderId="11" xfId="426" applyNumberFormat="1" applyFont="1" applyFill="1" applyBorder="1" applyAlignment="1">
      <alignment horizontal="center" vertical="top" wrapText="1"/>
      <protection/>
    </xf>
    <xf numFmtId="2" fontId="2" fillId="0" borderId="11" xfId="426" applyNumberFormat="1" applyFont="1" applyFill="1" applyBorder="1" applyAlignment="1">
      <alignment horizontal="center" vertical="top" wrapText="1"/>
      <protection/>
    </xf>
    <xf numFmtId="0" fontId="11" fillId="0" borderId="0" xfId="0" applyFont="1" applyFill="1" applyBorder="1" applyAlignment="1">
      <alignment/>
    </xf>
    <xf numFmtId="182" fontId="2" fillId="0" borderId="11" xfId="605" applyNumberFormat="1" applyFont="1" applyFill="1" applyBorder="1" applyAlignment="1">
      <alignment horizontal="center" vertical="top" wrapText="1"/>
    </xf>
    <xf numFmtId="0" fontId="10" fillId="0" borderId="11" xfId="0" applyFont="1" applyFill="1" applyBorder="1" applyAlignment="1">
      <alignment horizontal="center" vertical="top" wrapText="1"/>
    </xf>
    <xf numFmtId="49" fontId="2" fillId="0" borderId="11" xfId="0" applyNumberFormat="1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center" vertical="top" wrapText="1"/>
    </xf>
    <xf numFmtId="1" fontId="2" fillId="0" borderId="11" xfId="0" applyNumberFormat="1" applyFont="1" applyFill="1" applyBorder="1" applyAlignment="1">
      <alignment horizontal="center" vertical="top"/>
    </xf>
    <xf numFmtId="182" fontId="2" fillId="0" borderId="11" xfId="605" applyNumberFormat="1" applyFont="1" applyFill="1" applyBorder="1" applyAlignment="1">
      <alignment horizontal="center" vertical="top"/>
    </xf>
    <xf numFmtId="0" fontId="2" fillId="0" borderId="0" xfId="0" applyFont="1" applyFill="1" applyAlignment="1">
      <alignment wrapText="1"/>
    </xf>
    <xf numFmtId="0" fontId="11" fillId="0" borderId="0" xfId="0" applyFont="1" applyFill="1" applyAlignment="1">
      <alignment wrapText="1"/>
    </xf>
    <xf numFmtId="3" fontId="2" fillId="0" borderId="0" xfId="0" applyNumberFormat="1" applyFont="1" applyFill="1" applyAlignment="1">
      <alignment horizontal="center" vertical="top" wrapText="1"/>
    </xf>
    <xf numFmtId="3" fontId="2" fillId="0" borderId="11" xfId="553" applyNumberFormat="1" applyFont="1" applyFill="1" applyBorder="1" applyAlignment="1">
      <alignment horizontal="center" vertical="top" wrapText="1"/>
    </xf>
    <xf numFmtId="3" fontId="2" fillId="0" borderId="11" xfId="537" applyNumberFormat="1" applyFont="1" applyFill="1" applyBorder="1" applyAlignment="1">
      <alignment horizontal="center" vertical="top"/>
      <protection/>
    </xf>
    <xf numFmtId="1" fontId="2" fillId="0" borderId="11" xfId="537" applyNumberFormat="1" applyFont="1" applyFill="1" applyBorder="1" applyAlignment="1">
      <alignment horizontal="center" vertical="top"/>
      <protection/>
    </xf>
    <xf numFmtId="49" fontId="2" fillId="0" borderId="11" xfId="537" applyNumberFormat="1" applyFont="1" applyFill="1" applyBorder="1" applyAlignment="1">
      <alignment horizontal="center" vertical="top"/>
      <protection/>
    </xf>
    <xf numFmtId="0" fontId="2" fillId="0" borderId="11" xfId="537" applyFont="1" applyFill="1" applyBorder="1" applyAlignment="1">
      <alignment horizontal="center" vertical="top"/>
      <protection/>
    </xf>
    <xf numFmtId="44" fontId="2" fillId="0" borderId="11" xfId="51" applyFont="1" applyFill="1" applyBorder="1" applyAlignment="1">
      <alignment horizontal="center" vertical="top" wrapText="1"/>
    </xf>
    <xf numFmtId="3" fontId="2" fillId="0" borderId="11" xfId="605" applyNumberFormat="1" applyFont="1" applyFill="1" applyBorder="1" applyAlignment="1">
      <alignment horizontal="center" vertical="top"/>
    </xf>
    <xf numFmtId="3" fontId="2" fillId="0" borderId="11" xfId="0" applyNumberFormat="1" applyFont="1" applyFill="1" applyBorder="1" applyAlignment="1">
      <alignment horizontal="center" vertical="top"/>
    </xf>
    <xf numFmtId="0" fontId="11" fillId="0" borderId="0" xfId="0" applyFont="1" applyFill="1" applyAlignment="1">
      <alignment/>
    </xf>
    <xf numFmtId="0" fontId="9" fillId="0" borderId="0" xfId="0" applyFont="1" applyFill="1" applyAlignment="1">
      <alignment horizontal="center" vertical="top" wrapText="1"/>
    </xf>
    <xf numFmtId="0" fontId="11" fillId="0" borderId="0" xfId="0" applyFont="1" applyFill="1" applyBorder="1" applyAlignment="1">
      <alignment/>
    </xf>
    <xf numFmtId="0" fontId="54" fillId="0" borderId="11" xfId="537" applyFont="1" applyFill="1" applyBorder="1" applyAlignment="1">
      <alignment horizontal="center" vertical="top" wrapText="1"/>
      <protection/>
    </xf>
    <xf numFmtId="49" fontId="54" fillId="0" borderId="11" xfId="0" applyNumberFormat="1" applyFont="1" applyFill="1" applyBorder="1" applyAlignment="1">
      <alignment horizontal="center" vertical="top" wrapText="1"/>
    </xf>
    <xf numFmtId="9" fontId="2" fillId="0" borderId="11" xfId="76" applyNumberFormat="1" applyFont="1" applyFill="1" applyBorder="1" applyAlignment="1">
      <alignment horizontal="center" vertical="top" wrapText="1"/>
      <protection/>
    </xf>
    <xf numFmtId="0" fontId="54" fillId="0" borderId="11" xfId="0" applyFont="1" applyFill="1" applyBorder="1" applyAlignment="1">
      <alignment horizontal="center" vertical="top" wrapText="1"/>
    </xf>
    <xf numFmtId="3" fontId="54" fillId="0" borderId="11" xfId="537" applyNumberFormat="1" applyFont="1" applyFill="1" applyBorder="1" applyAlignment="1">
      <alignment horizontal="center" vertical="top" wrapText="1"/>
      <protection/>
    </xf>
    <xf numFmtId="3" fontId="54" fillId="0" borderId="11" xfId="0" applyNumberFormat="1" applyFont="1" applyFill="1" applyBorder="1" applyAlignment="1">
      <alignment horizontal="center" vertical="top" wrapText="1"/>
    </xf>
    <xf numFmtId="0" fontId="54" fillId="0" borderId="11" xfId="0" applyNumberFormat="1" applyFont="1" applyFill="1" applyBorder="1" applyAlignment="1">
      <alignment horizontal="center" vertical="top" wrapText="1"/>
    </xf>
    <xf numFmtId="49" fontId="2" fillId="0" borderId="11" xfId="538" applyNumberFormat="1" applyFont="1" applyFill="1" applyBorder="1" applyAlignment="1" quotePrefix="1">
      <alignment horizontal="center" vertical="top" wrapText="1"/>
      <protection/>
    </xf>
    <xf numFmtId="0" fontId="2" fillId="0" borderId="11" xfId="538" applyNumberFormat="1" applyFont="1" applyFill="1" applyBorder="1" applyAlignment="1" quotePrefix="1">
      <alignment horizontal="center" vertical="top" wrapText="1"/>
      <protection/>
    </xf>
    <xf numFmtId="0" fontId="2" fillId="0" borderId="11" xfId="538" applyFont="1" applyFill="1" applyBorder="1" applyAlignment="1">
      <alignment horizontal="center" vertical="top" wrapText="1"/>
      <protection/>
    </xf>
    <xf numFmtId="0" fontId="2" fillId="0" borderId="11" xfId="538" applyNumberFormat="1" applyFont="1" applyFill="1" applyBorder="1" applyAlignment="1">
      <alignment horizontal="center" vertical="top" wrapText="1"/>
      <protection/>
    </xf>
    <xf numFmtId="0" fontId="2" fillId="0" borderId="0" xfId="0" applyFont="1" applyFill="1" applyAlignment="1">
      <alignment vertical="top" wrapText="1"/>
    </xf>
    <xf numFmtId="49" fontId="10" fillId="0" borderId="11" xfId="0" applyNumberFormat="1" applyFont="1" applyFill="1" applyBorder="1" applyAlignment="1">
      <alignment horizontal="center" vertical="top" wrapText="1"/>
    </xf>
    <xf numFmtId="49" fontId="2" fillId="0" borderId="11" xfId="534" applyNumberFormat="1" applyFont="1" applyFill="1" applyBorder="1" applyAlignment="1">
      <alignment horizontal="center" vertical="top" wrapText="1"/>
      <protection/>
    </xf>
    <xf numFmtId="0" fontId="10" fillId="0" borderId="11" xfId="0" applyFont="1" applyFill="1" applyBorder="1" applyAlignment="1" applyProtection="1">
      <alignment horizontal="center" vertical="top" wrapText="1"/>
      <protection/>
    </xf>
    <xf numFmtId="0" fontId="10" fillId="0" borderId="11" xfId="534" applyFont="1" applyFill="1" applyBorder="1" applyAlignment="1">
      <alignment horizontal="center" vertical="top" wrapText="1"/>
      <protection/>
    </xf>
    <xf numFmtId="3" fontId="2" fillId="0" borderId="11" xfId="605" applyNumberFormat="1" applyFont="1" applyFill="1" applyBorder="1" applyAlignment="1">
      <alignment horizontal="center" vertical="top" wrapText="1"/>
    </xf>
    <xf numFmtId="0" fontId="55" fillId="0" borderId="11" xfId="0" applyFont="1" applyFill="1" applyBorder="1" applyAlignment="1">
      <alignment horizontal="center" vertical="top"/>
    </xf>
    <xf numFmtId="0" fontId="0" fillId="0" borderId="0" xfId="0" applyFill="1" applyAlignment="1">
      <alignment/>
    </xf>
    <xf numFmtId="0" fontId="56" fillId="0" borderId="11" xfId="0" applyFont="1" applyFill="1" applyBorder="1" applyAlignment="1">
      <alignment horizontal="center" vertical="top"/>
    </xf>
    <xf numFmtId="182" fontId="55" fillId="0" borderId="11" xfId="605" applyNumberFormat="1" applyFont="1" applyFill="1" applyBorder="1" applyAlignment="1">
      <alignment horizontal="center" vertical="top"/>
    </xf>
    <xf numFmtId="0" fontId="2" fillId="0" borderId="11" xfId="537" applyFont="1" applyFill="1" applyBorder="1" applyAlignment="1" applyProtection="1">
      <alignment horizontal="center" vertical="top" wrapText="1"/>
      <protection locked="0"/>
    </xf>
    <xf numFmtId="0" fontId="2" fillId="0" borderId="11" xfId="0" applyFont="1" applyFill="1" applyBorder="1" applyAlignment="1" applyProtection="1">
      <alignment horizontal="center" vertical="top" wrapText="1"/>
      <protection locked="0"/>
    </xf>
    <xf numFmtId="49" fontId="2" fillId="0" borderId="11" xfId="0" applyNumberFormat="1" applyFont="1" applyFill="1" applyBorder="1" applyAlignment="1" applyProtection="1">
      <alignment horizontal="center" vertical="top" wrapText="1"/>
      <protection locked="0"/>
    </xf>
    <xf numFmtId="1" fontId="2" fillId="0" borderId="11" xfId="0" applyNumberFormat="1" applyFont="1" applyFill="1" applyBorder="1" applyAlignment="1" applyProtection="1">
      <alignment horizontal="center" vertical="top"/>
      <protection locked="0"/>
    </xf>
    <xf numFmtId="0" fontId="2" fillId="0" borderId="11" xfId="0" applyFont="1" applyFill="1" applyBorder="1" applyAlignment="1" applyProtection="1">
      <alignment horizontal="center" vertical="top"/>
      <protection locked="0"/>
    </xf>
    <xf numFmtId="183" fontId="2" fillId="0" borderId="11" xfId="76" applyNumberFormat="1" applyFont="1" applyFill="1" applyBorder="1" applyAlignment="1">
      <alignment horizontal="center" vertical="top" wrapText="1"/>
      <protection/>
    </xf>
    <xf numFmtId="49" fontId="2" fillId="0" borderId="11" xfId="400" applyNumberFormat="1" applyFont="1" applyFill="1" applyBorder="1" applyAlignment="1" applyProtection="1">
      <alignment horizontal="center" vertical="top" wrapText="1"/>
      <protection/>
    </xf>
    <xf numFmtId="0" fontId="2" fillId="0" borderId="11" xfId="400" applyFont="1" applyFill="1" applyBorder="1" applyAlignment="1">
      <alignment horizontal="center" vertical="top" wrapText="1"/>
      <protection/>
    </xf>
    <xf numFmtId="0" fontId="2" fillId="0" borderId="11" xfId="400" applyFont="1" applyFill="1" applyBorder="1" applyAlignment="1" applyProtection="1">
      <alignment horizontal="center" vertical="top" wrapText="1"/>
      <protection/>
    </xf>
    <xf numFmtId="181" fontId="2" fillId="0" borderId="11" xfId="537" applyNumberFormat="1" applyFont="1" applyFill="1" applyBorder="1" applyAlignment="1">
      <alignment horizontal="center" vertical="top" wrapText="1"/>
      <protection/>
    </xf>
    <xf numFmtId="1" fontId="2" fillId="0" borderId="11" xfId="400" applyNumberFormat="1" applyFont="1" applyFill="1" applyBorder="1" applyAlignment="1">
      <alignment horizontal="center" vertical="top" wrapText="1"/>
      <protection/>
    </xf>
    <xf numFmtId="0" fontId="3" fillId="0" borderId="0" xfId="0" applyFont="1" applyFill="1" applyAlignment="1">
      <alignment horizontal="center" vertical="top" wrapText="1"/>
    </xf>
    <xf numFmtId="0" fontId="2" fillId="0" borderId="11" xfId="473" applyFont="1" applyFill="1" applyBorder="1" applyAlignment="1">
      <alignment horizontal="center" vertical="top" wrapText="1"/>
      <protection/>
    </xf>
    <xf numFmtId="0" fontId="2" fillId="0" borderId="10" xfId="537" applyFont="1" applyFill="1" applyBorder="1" applyAlignment="1">
      <alignment horizontal="center" vertical="top" wrapText="1"/>
      <protection/>
    </xf>
    <xf numFmtId="49" fontId="2" fillId="0" borderId="10" xfId="0" applyNumberFormat="1" applyFont="1" applyFill="1" applyBorder="1" applyAlignment="1">
      <alignment horizontal="center" vertical="top" wrapText="1"/>
    </xf>
    <xf numFmtId="197" fontId="2" fillId="0" borderId="11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/>
    </xf>
    <xf numFmtId="1" fontId="2" fillId="0" borderId="10" xfId="0" applyNumberFormat="1" applyFont="1" applyFill="1" applyBorder="1" applyAlignment="1">
      <alignment horizontal="center" vertical="top"/>
    </xf>
    <xf numFmtId="0" fontId="57" fillId="0" borderId="0" xfId="0" applyFont="1" applyFill="1" applyAlignment="1">
      <alignment/>
    </xf>
    <xf numFmtId="0" fontId="2" fillId="0" borderId="11" xfId="535" applyFont="1" applyFill="1" applyBorder="1" applyAlignment="1">
      <alignment horizontal="center" vertical="top" wrapText="1"/>
      <protection/>
    </xf>
    <xf numFmtId="0" fontId="58" fillId="0" borderId="11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vertical="top" wrapText="1"/>
    </xf>
    <xf numFmtId="49" fontId="2" fillId="0" borderId="11" xfId="536" applyNumberFormat="1" applyFont="1" applyFill="1" applyBorder="1" applyAlignment="1">
      <alignment horizontal="center" vertical="top" wrapText="1"/>
      <protection/>
    </xf>
    <xf numFmtId="3" fontId="2" fillId="0" borderId="10" xfId="0" applyNumberFormat="1" applyFont="1" applyFill="1" applyBorder="1" applyAlignment="1">
      <alignment horizontal="center" vertical="top" wrapText="1"/>
    </xf>
    <xf numFmtId="0" fontId="2" fillId="0" borderId="11" xfId="73" applyFont="1" applyFill="1" applyBorder="1" applyAlignment="1">
      <alignment horizontal="center" vertical="top" wrapText="1"/>
      <protection/>
    </xf>
    <xf numFmtId="0" fontId="2" fillId="0" borderId="11" xfId="75" applyFont="1" applyFill="1" applyBorder="1" applyAlignment="1">
      <alignment horizontal="center" vertical="top" wrapText="1"/>
      <protection/>
    </xf>
    <xf numFmtId="0" fontId="2" fillId="0" borderId="11" xfId="89" applyFont="1" applyFill="1" applyBorder="1" applyAlignment="1">
      <alignment horizontal="center" vertical="top" wrapText="1"/>
      <protection/>
    </xf>
    <xf numFmtId="0" fontId="2" fillId="0" borderId="11" xfId="413" applyFont="1" applyFill="1" applyBorder="1" applyAlignment="1">
      <alignment horizontal="center" vertical="top" wrapText="1"/>
      <protection/>
    </xf>
    <xf numFmtId="49" fontId="2" fillId="0" borderId="11" xfId="473" applyNumberFormat="1" applyFont="1" applyFill="1" applyBorder="1" applyAlignment="1">
      <alignment horizontal="center" vertical="top" wrapText="1"/>
      <protection/>
    </xf>
    <xf numFmtId="0" fontId="2" fillId="0" borderId="14" xfId="537" applyFont="1" applyFill="1" applyBorder="1" applyAlignment="1">
      <alignment horizontal="center" vertical="top" wrapText="1"/>
      <protection/>
    </xf>
    <xf numFmtId="3" fontId="12" fillId="0" borderId="11" xfId="537" applyNumberFormat="1" applyFont="1" applyFill="1" applyBorder="1" applyAlignment="1">
      <alignment horizontal="center" vertical="top" wrapText="1"/>
      <protection/>
    </xf>
    <xf numFmtId="3" fontId="2" fillId="0" borderId="11" xfId="76" applyNumberFormat="1" applyFont="1" applyFill="1" applyBorder="1" applyAlignment="1">
      <alignment horizontal="center" vertical="top"/>
      <protection/>
    </xf>
    <xf numFmtId="3" fontId="56" fillId="0" borderId="11" xfId="0" applyNumberFormat="1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center" wrapText="1"/>
    </xf>
    <xf numFmtId="3" fontId="56" fillId="0" borderId="11" xfId="0" applyNumberFormat="1" applyFont="1" applyFill="1" applyBorder="1" applyAlignment="1">
      <alignment horizontal="center" vertical="top" wrapText="1"/>
    </xf>
    <xf numFmtId="3" fontId="2" fillId="0" borderId="11" xfId="426" applyNumberFormat="1" applyFont="1" applyFill="1" applyBorder="1" applyAlignment="1">
      <alignment horizontal="center" vertical="top" wrapText="1"/>
      <protection/>
    </xf>
    <xf numFmtId="3" fontId="10" fillId="0" borderId="11" xfId="0" applyNumberFormat="1" applyFont="1" applyFill="1" applyBorder="1" applyAlignment="1">
      <alignment horizontal="center" vertical="top"/>
    </xf>
    <xf numFmtId="3" fontId="10" fillId="0" borderId="0" xfId="0" applyNumberFormat="1" applyFont="1" applyFill="1" applyAlignment="1">
      <alignment horizontal="center" vertical="top"/>
    </xf>
    <xf numFmtId="3" fontId="56" fillId="0" borderId="11" xfId="605" applyNumberFormat="1" applyFont="1" applyFill="1" applyBorder="1" applyAlignment="1">
      <alignment horizontal="center" vertical="top"/>
    </xf>
    <xf numFmtId="0" fontId="56" fillId="0" borderId="11" xfId="0" applyFont="1" applyFill="1" applyBorder="1" applyAlignment="1" applyProtection="1">
      <alignment horizontal="center" vertical="top" wrapText="1"/>
      <protection/>
    </xf>
    <xf numFmtId="0" fontId="56" fillId="0" borderId="11" xfId="0" applyFont="1" applyFill="1" applyBorder="1" applyAlignment="1">
      <alignment horizontal="center" vertical="top" wrapText="1"/>
    </xf>
    <xf numFmtId="0" fontId="55" fillId="0" borderId="11" xfId="537" applyFont="1" applyFill="1" applyBorder="1" applyAlignment="1">
      <alignment horizontal="center" vertical="top" wrapText="1"/>
      <protection/>
    </xf>
    <xf numFmtId="0" fontId="56" fillId="0" borderId="11" xfId="537" applyFont="1" applyFill="1" applyBorder="1" applyAlignment="1">
      <alignment horizontal="center" vertical="top" wrapText="1"/>
      <protection/>
    </xf>
    <xf numFmtId="49" fontId="2" fillId="0" borderId="0" xfId="0" applyNumberFormat="1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/>
    </xf>
    <xf numFmtId="0" fontId="2" fillId="0" borderId="11" xfId="0" applyFont="1" applyFill="1" applyBorder="1" applyAlignment="1">
      <alignment horizontal="center" vertical="top" textRotation="90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horizontal="left" vertical="top" wrapText="1"/>
    </xf>
    <xf numFmtId="0" fontId="55" fillId="0" borderId="0" xfId="537" applyFont="1" applyFill="1" applyBorder="1" applyAlignment="1">
      <alignment horizontal="center" vertical="top" wrapText="1"/>
      <protection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top" wrapText="1"/>
    </xf>
    <xf numFmtId="0" fontId="56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top"/>
    </xf>
    <xf numFmtId="0" fontId="56" fillId="0" borderId="11" xfId="533" applyFont="1" applyFill="1" applyBorder="1" applyAlignment="1">
      <alignment horizontal="center" vertical="top" wrapText="1"/>
      <protection/>
    </xf>
    <xf numFmtId="0" fontId="56" fillId="0" borderId="11" xfId="0" applyNumberFormat="1" applyFont="1" applyFill="1" applyBorder="1" applyAlignment="1">
      <alignment horizontal="center" vertical="top" wrapText="1"/>
    </xf>
    <xf numFmtId="49" fontId="56" fillId="0" borderId="11" xfId="0" applyNumberFormat="1" applyFont="1" applyFill="1" applyBorder="1" applyAlignment="1">
      <alignment horizontal="center" vertical="top" wrapText="1"/>
    </xf>
    <xf numFmtId="3" fontId="56" fillId="0" borderId="11" xfId="537" applyNumberFormat="1" applyFont="1" applyFill="1" applyBorder="1" applyAlignment="1">
      <alignment horizontal="center" vertical="top" wrapText="1"/>
      <protection/>
    </xf>
    <xf numFmtId="0" fontId="56" fillId="0" borderId="10" xfId="0" applyFont="1" applyFill="1" applyBorder="1" applyAlignment="1">
      <alignment horizontal="center" vertical="top" wrapText="1"/>
    </xf>
    <xf numFmtId="0" fontId="56" fillId="0" borderId="0" xfId="0" applyFont="1" applyFill="1" applyBorder="1" applyAlignment="1">
      <alignment vertical="center"/>
    </xf>
    <xf numFmtId="0" fontId="56" fillId="0" borderId="0" xfId="0" applyFont="1" applyFill="1" applyAlignment="1">
      <alignment horizontal="center" vertical="top" wrapText="1"/>
    </xf>
    <xf numFmtId="0" fontId="56" fillId="0" borderId="11" xfId="76" applyFont="1" applyFill="1" applyBorder="1" applyAlignment="1">
      <alignment horizontal="center" vertical="top" wrapText="1"/>
      <protection/>
    </xf>
    <xf numFmtId="9" fontId="56" fillId="0" borderId="11" xfId="76" applyNumberFormat="1" applyFont="1" applyFill="1" applyBorder="1" applyAlignment="1">
      <alignment horizontal="center" vertical="top" wrapText="1"/>
      <protection/>
    </xf>
    <xf numFmtId="1" fontId="56" fillId="0" borderId="11" xfId="0" applyNumberFormat="1" applyFont="1" applyFill="1" applyBorder="1" applyAlignment="1">
      <alignment horizontal="center" vertical="top" wrapText="1"/>
    </xf>
    <xf numFmtId="1" fontId="56" fillId="0" borderId="11" xfId="537" applyNumberFormat="1" applyFont="1" applyFill="1" applyBorder="1" applyAlignment="1">
      <alignment horizontal="center" vertical="top" wrapText="1"/>
      <protection/>
    </xf>
    <xf numFmtId="0" fontId="56" fillId="0" borderId="0" xfId="0" applyFont="1" applyFill="1" applyBorder="1" applyAlignment="1">
      <alignment vertical="top" wrapText="1"/>
    </xf>
    <xf numFmtId="49" fontId="56" fillId="0" borderId="11" xfId="0" applyNumberFormat="1" applyFont="1" applyFill="1" applyBorder="1" applyAlignment="1">
      <alignment horizontal="center" vertical="top"/>
    </xf>
    <xf numFmtId="182" fontId="56" fillId="0" borderId="11" xfId="605" applyNumberFormat="1" applyFont="1" applyFill="1" applyBorder="1" applyAlignment="1">
      <alignment horizontal="center" vertical="top"/>
    </xf>
    <xf numFmtId="0" fontId="56" fillId="0" borderId="0" xfId="0" applyFont="1" applyFill="1" applyBorder="1" applyAlignment="1">
      <alignment/>
    </xf>
    <xf numFmtId="49" fontId="56" fillId="0" borderId="11" xfId="149" applyNumberFormat="1" applyFont="1" applyFill="1" applyBorder="1" applyAlignment="1">
      <alignment horizontal="center" vertical="top" wrapText="1"/>
      <protection/>
    </xf>
    <xf numFmtId="1" fontId="56" fillId="0" borderId="11" xfId="149" applyNumberFormat="1" applyFont="1" applyFill="1" applyBorder="1" applyAlignment="1">
      <alignment horizontal="center" vertical="top" wrapText="1"/>
      <protection/>
    </xf>
    <xf numFmtId="0" fontId="56" fillId="0" borderId="11" xfId="149" applyFont="1" applyFill="1" applyBorder="1" applyAlignment="1">
      <alignment horizontal="center" vertical="top" wrapText="1"/>
      <protection/>
    </xf>
    <xf numFmtId="0" fontId="56" fillId="0" borderId="12" xfId="537" applyFont="1" applyFill="1" applyBorder="1" applyAlignment="1">
      <alignment horizontal="center" vertical="top" wrapText="1"/>
      <protection/>
    </xf>
    <xf numFmtId="0" fontId="56" fillId="0" borderId="0" xfId="0" applyFont="1" applyFill="1" applyBorder="1" applyAlignment="1">
      <alignment horizontal="center" vertical="top" wrapText="1"/>
    </xf>
    <xf numFmtId="3" fontId="2" fillId="0" borderId="10" xfId="537" applyNumberFormat="1" applyFont="1" applyFill="1" applyBorder="1" applyAlignment="1">
      <alignment horizontal="center" vertical="top" wrapText="1"/>
      <protection/>
    </xf>
    <xf numFmtId="3" fontId="2" fillId="0" borderId="0" xfId="76" applyNumberFormat="1" applyFont="1" applyFill="1" applyBorder="1" applyAlignment="1">
      <alignment vertical="top" wrapText="1"/>
      <protection/>
    </xf>
    <xf numFmtId="3" fontId="2" fillId="0" borderId="0" xfId="0" applyNumberFormat="1" applyFont="1" applyFill="1" applyBorder="1" applyAlignment="1">
      <alignment horizontal="center" vertical="top" wrapText="1"/>
    </xf>
    <xf numFmtId="3" fontId="3" fillId="0" borderId="10" xfId="0" applyNumberFormat="1" applyFont="1" applyFill="1" applyBorder="1" applyAlignment="1">
      <alignment horizontal="center" vertical="top" wrapText="1"/>
    </xf>
    <xf numFmtId="3" fontId="10" fillId="0" borderId="11" xfId="0" applyNumberFormat="1" applyFont="1" applyFill="1" applyBorder="1" applyAlignment="1">
      <alignment horizontal="center" vertical="top" wrapText="1"/>
    </xf>
    <xf numFmtId="3" fontId="3" fillId="0" borderId="11" xfId="0" applyNumberFormat="1" applyFont="1" applyFill="1" applyBorder="1" applyAlignment="1">
      <alignment horizontal="center" vertical="top" wrapText="1"/>
    </xf>
    <xf numFmtId="3" fontId="56" fillId="0" borderId="11" xfId="537" applyNumberFormat="1" applyFont="1" applyFill="1" applyBorder="1" applyAlignment="1">
      <alignment horizontal="center" vertical="top"/>
      <protection/>
    </xf>
    <xf numFmtId="3" fontId="3" fillId="0" borderId="11" xfId="537" applyNumberFormat="1" applyFont="1" applyFill="1" applyBorder="1" applyAlignment="1">
      <alignment horizontal="center" vertical="top" wrapText="1"/>
      <protection/>
    </xf>
    <xf numFmtId="3" fontId="2" fillId="0" borderId="11" xfId="605" applyNumberFormat="1" applyFont="1" applyFill="1" applyBorder="1" applyAlignment="1">
      <alignment horizontal="left" vertical="top"/>
    </xf>
    <xf numFmtId="4" fontId="2" fillId="0" borderId="11" xfId="605" applyNumberFormat="1" applyFont="1" applyFill="1" applyBorder="1" applyAlignment="1">
      <alignment horizontal="center" vertical="top"/>
    </xf>
    <xf numFmtId="0" fontId="2" fillId="0" borderId="11" xfId="474" applyFont="1" applyFill="1" applyBorder="1" applyAlignment="1">
      <alignment horizontal="center" vertical="top" wrapText="1"/>
      <protection/>
    </xf>
    <xf numFmtId="49" fontId="2" fillId="0" borderId="11" xfId="474" applyNumberFormat="1" applyFont="1" applyFill="1" applyBorder="1" applyAlignment="1">
      <alignment horizontal="center" vertical="top" wrapText="1"/>
      <protection/>
    </xf>
    <xf numFmtId="3" fontId="2" fillId="0" borderId="11" xfId="474" applyNumberFormat="1" applyFont="1" applyFill="1" applyBorder="1" applyAlignment="1">
      <alignment horizontal="center" vertical="top" wrapText="1"/>
      <protection/>
    </xf>
    <xf numFmtId="0" fontId="2" fillId="0" borderId="11" xfId="537" applyFont="1" applyFill="1" applyBorder="1" applyAlignment="1">
      <alignment horizontal="center" vertical="center" wrapText="1"/>
      <protection/>
    </xf>
    <xf numFmtId="0" fontId="2" fillId="0" borderId="11" xfId="0" applyFont="1" applyFill="1" applyBorder="1" applyAlignment="1">
      <alignment horizontal="center" vertical="center" wrapText="1"/>
    </xf>
    <xf numFmtId="1" fontId="2" fillId="0" borderId="11" xfId="537" applyNumberFormat="1" applyFont="1" applyFill="1" applyBorder="1" applyAlignment="1">
      <alignment horizontal="center" vertical="center" wrapText="1"/>
      <protection/>
    </xf>
    <xf numFmtId="1" fontId="12" fillId="0" borderId="11" xfId="537" applyNumberFormat="1" applyFont="1" applyFill="1" applyBorder="1" applyAlignment="1">
      <alignment horizontal="center" vertical="top" wrapText="1"/>
      <protection/>
    </xf>
    <xf numFmtId="3" fontId="2" fillId="0" borderId="11" xfId="0" applyNumberFormat="1" applyFont="1" applyFill="1" applyBorder="1" applyAlignment="1" applyProtection="1">
      <alignment horizontal="center" vertical="top" wrapText="1"/>
      <protection/>
    </xf>
    <xf numFmtId="3" fontId="2" fillId="0" borderId="11" xfId="0" applyNumberFormat="1" applyFont="1" applyFill="1" applyBorder="1" applyAlignment="1" applyProtection="1">
      <alignment horizontal="center" vertical="center" wrapText="1"/>
      <protection/>
    </xf>
    <xf numFmtId="3" fontId="2" fillId="0" borderId="11" xfId="400" applyNumberFormat="1" applyFont="1" applyFill="1" applyBorder="1" applyAlignment="1">
      <alignment horizontal="center" vertical="top" wrapText="1"/>
      <protection/>
    </xf>
    <xf numFmtId="1" fontId="2" fillId="0" borderId="11" xfId="605" applyNumberFormat="1" applyFont="1" applyFill="1" applyBorder="1" applyAlignment="1">
      <alignment horizontal="center" vertical="top"/>
    </xf>
    <xf numFmtId="1" fontId="2" fillId="0" borderId="11" xfId="474" applyNumberFormat="1" applyFont="1" applyFill="1" applyBorder="1" applyAlignment="1">
      <alignment horizontal="center" vertical="top" wrapText="1"/>
      <protection/>
    </xf>
    <xf numFmtId="1" fontId="56" fillId="0" borderId="11" xfId="605" applyNumberFormat="1" applyFont="1" applyFill="1" applyBorder="1" applyAlignment="1">
      <alignment horizontal="center" vertical="top"/>
    </xf>
    <xf numFmtId="0" fontId="59" fillId="0" borderId="0" xfId="0" applyFont="1" applyAlignment="1">
      <alignment/>
    </xf>
    <xf numFmtId="197" fontId="2" fillId="0" borderId="11" xfId="0" applyNumberFormat="1" applyFont="1" applyFill="1" applyBorder="1" applyAlignment="1">
      <alignment horizontal="center" vertical="top"/>
    </xf>
    <xf numFmtId="0" fontId="11" fillId="0" borderId="11" xfId="0" applyFont="1" applyFill="1" applyBorder="1" applyAlignment="1">
      <alignment/>
    </xf>
    <xf numFmtId="0" fontId="59" fillId="0" borderId="0" xfId="0" applyFont="1" applyFill="1" applyAlignment="1">
      <alignment/>
    </xf>
    <xf numFmtId="0" fontId="2" fillId="0" borderId="16" xfId="0" applyFont="1" applyFill="1" applyBorder="1" applyAlignment="1">
      <alignment horizontal="center" vertical="top" wrapText="1"/>
    </xf>
    <xf numFmtId="0" fontId="60" fillId="0" borderId="0" xfId="0" applyFont="1" applyAlignment="1">
      <alignment/>
    </xf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left" vertical="top" wrapText="1"/>
    </xf>
    <xf numFmtId="0" fontId="3" fillId="0" borderId="13" xfId="0" applyFont="1" applyFill="1" applyBorder="1" applyAlignment="1">
      <alignment horizontal="left" vertical="top" wrapText="1"/>
    </xf>
    <xf numFmtId="0" fontId="3" fillId="0" borderId="17" xfId="0" applyFont="1" applyFill="1" applyBorder="1" applyAlignment="1">
      <alignment horizontal="left" vertical="top" wrapText="1"/>
    </xf>
    <xf numFmtId="0" fontId="3" fillId="0" borderId="12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center" vertical="top" wrapText="1"/>
    </xf>
    <xf numFmtId="0" fontId="2" fillId="0" borderId="0" xfId="76" applyFont="1" applyFill="1" applyBorder="1" applyAlignment="1">
      <alignment horizontal="left" vertical="top" wrapText="1"/>
      <protection/>
    </xf>
    <xf numFmtId="0" fontId="2" fillId="0" borderId="0" xfId="0" applyFont="1" applyFill="1" applyBorder="1" applyAlignment="1">
      <alignment horizontal="center" vertical="top" wrapText="1"/>
    </xf>
    <xf numFmtId="49" fontId="2" fillId="0" borderId="0" xfId="0" applyNumberFormat="1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left" wrapText="1"/>
    </xf>
  </cellXfs>
  <cellStyles count="597">
    <cellStyle name="Normal" xfId="0"/>
    <cellStyle name="_Расчетная потребность на 01.01.08" xfId="15"/>
    <cellStyle name="_Расчетная потребность на 01.01.09" xfId="16"/>
    <cellStyle name="20% - Акцент1" xfId="17"/>
    <cellStyle name="20% - Акцент2" xfId="18"/>
    <cellStyle name="20% - Акцент3" xfId="19"/>
    <cellStyle name="20% - Акцент4" xfId="20"/>
    <cellStyle name="20% - Акцент5" xfId="21"/>
    <cellStyle name="20% - Акцент6" xfId="22"/>
    <cellStyle name="40% - Акцент1" xfId="23"/>
    <cellStyle name="40% - Акцент2" xfId="24"/>
    <cellStyle name="40% - Акцент3" xfId="25"/>
    <cellStyle name="40% - Акцент4" xfId="26"/>
    <cellStyle name="40% - Акцент5" xfId="27"/>
    <cellStyle name="40% - Акцент6" xfId="28"/>
    <cellStyle name="60% - Акцент1" xfId="29"/>
    <cellStyle name="60% - Акцент2" xfId="30"/>
    <cellStyle name="60% - Акцент3" xfId="31"/>
    <cellStyle name="60% - Акцент4" xfId="32"/>
    <cellStyle name="60% - Акцент5" xfId="33"/>
    <cellStyle name="60% - Акцент6" xfId="34"/>
    <cellStyle name="Normal_RM" xfId="35"/>
    <cellStyle name="TableStyleLight1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Ввод " xfId="43"/>
    <cellStyle name="Вывод" xfId="44"/>
    <cellStyle name="Вычисление" xfId="45"/>
    <cellStyle name="Hyperlink" xfId="46"/>
    <cellStyle name="Currency" xfId="47"/>
    <cellStyle name="Currency [0]" xfId="48"/>
    <cellStyle name="Денежный 2" xfId="49"/>
    <cellStyle name="Денежный 2 2" xfId="50"/>
    <cellStyle name="Денежный 2 2 2" xfId="51"/>
    <cellStyle name="Денежный 2 3" xfId="52"/>
    <cellStyle name="Заголовок 1" xfId="53"/>
    <cellStyle name="Заголовок 2" xfId="54"/>
    <cellStyle name="Заголовок 3" xfId="55"/>
    <cellStyle name="Заголовок 4" xfId="56"/>
    <cellStyle name="Итог" xfId="57"/>
    <cellStyle name="КАНДАГАЧ тел3-33-96" xfId="58"/>
    <cellStyle name="Контрольная ячейка" xfId="59"/>
    <cellStyle name="Название" xfId="60"/>
    <cellStyle name="Нейтральный" xfId="61"/>
    <cellStyle name="Обычный 10" xfId="62"/>
    <cellStyle name="Обычный 11" xfId="63"/>
    <cellStyle name="Обычный 11 2" xfId="64"/>
    <cellStyle name="Обычный 11 3" xfId="65"/>
    <cellStyle name="Обычный 11 4" xfId="66"/>
    <cellStyle name="Обычный 11 5" xfId="67"/>
    <cellStyle name="Обычный 12" xfId="68"/>
    <cellStyle name="Обычный 13" xfId="69"/>
    <cellStyle name="Обычный 14" xfId="70"/>
    <cellStyle name="Обычный 15" xfId="71"/>
    <cellStyle name="Обычный 16" xfId="72"/>
    <cellStyle name="Обычный 17" xfId="73"/>
    <cellStyle name="Обычный 18" xfId="74"/>
    <cellStyle name="Обычный 19" xfId="75"/>
    <cellStyle name="Обычный 2" xfId="76"/>
    <cellStyle name="Обычный 2 2" xfId="77"/>
    <cellStyle name="Обычный 2 2 2" xfId="78"/>
    <cellStyle name="Обычный 2 2 3" xfId="79"/>
    <cellStyle name="Обычный 2 2 4" xfId="80"/>
    <cellStyle name="Обычный 2 2 5" xfId="81"/>
    <cellStyle name="Обычный 2 3" xfId="82"/>
    <cellStyle name="Обычный 2 4" xfId="83"/>
    <cellStyle name="Обычный 2 5" xfId="84"/>
    <cellStyle name="Обычный 2 6" xfId="85"/>
    <cellStyle name="Обычный 2 7" xfId="86"/>
    <cellStyle name="Обычный 20" xfId="87"/>
    <cellStyle name="Обычный 21" xfId="88"/>
    <cellStyle name="Обычный 22" xfId="89"/>
    <cellStyle name="Обычный 22 10" xfId="90"/>
    <cellStyle name="Обычный 22 11" xfId="91"/>
    <cellStyle name="Обычный 22 12" xfId="92"/>
    <cellStyle name="Обычный 22 13" xfId="93"/>
    <cellStyle name="Обычный 22 14" xfId="94"/>
    <cellStyle name="Обычный 22 15" xfId="95"/>
    <cellStyle name="Обычный 22 16" xfId="96"/>
    <cellStyle name="Обычный 22 17" xfId="97"/>
    <cellStyle name="Обычный 22 18" xfId="98"/>
    <cellStyle name="Обычный 22 19" xfId="99"/>
    <cellStyle name="Обычный 22 2" xfId="100"/>
    <cellStyle name="Обычный 22 20" xfId="101"/>
    <cellStyle name="Обычный 22 21" xfId="102"/>
    <cellStyle name="Обычный 22 22" xfId="103"/>
    <cellStyle name="Обычный 22 23" xfId="104"/>
    <cellStyle name="Обычный 22 24" xfId="105"/>
    <cellStyle name="Обычный 22 25" xfId="106"/>
    <cellStyle name="Обычный 22 26" xfId="107"/>
    <cellStyle name="Обычный 22 27" xfId="108"/>
    <cellStyle name="Обычный 22 28" xfId="109"/>
    <cellStyle name="Обычный 22 29" xfId="110"/>
    <cellStyle name="Обычный 22 3" xfId="111"/>
    <cellStyle name="Обычный 22 30" xfId="112"/>
    <cellStyle name="Обычный 22 31" xfId="113"/>
    <cellStyle name="Обычный 22 32" xfId="114"/>
    <cellStyle name="Обычный 22 33" xfId="115"/>
    <cellStyle name="Обычный 22 34" xfId="116"/>
    <cellStyle name="Обычный 22 35" xfId="117"/>
    <cellStyle name="Обычный 22 36" xfId="118"/>
    <cellStyle name="Обычный 22 37" xfId="119"/>
    <cellStyle name="Обычный 22 38" xfId="120"/>
    <cellStyle name="Обычный 22 39" xfId="121"/>
    <cellStyle name="Обычный 22 4" xfId="122"/>
    <cellStyle name="Обычный 22 40" xfId="123"/>
    <cellStyle name="Обычный 22 41" xfId="124"/>
    <cellStyle name="Обычный 22 42" xfId="125"/>
    <cellStyle name="Обычный 22 43" xfId="126"/>
    <cellStyle name="Обычный 22 44" xfId="127"/>
    <cellStyle name="Обычный 22 45" xfId="128"/>
    <cellStyle name="Обычный 22 46" xfId="129"/>
    <cellStyle name="Обычный 22 47" xfId="130"/>
    <cellStyle name="Обычный 22 5" xfId="131"/>
    <cellStyle name="Обычный 22 6" xfId="132"/>
    <cellStyle name="Обычный 22 7" xfId="133"/>
    <cellStyle name="Обычный 22 8" xfId="134"/>
    <cellStyle name="Обычный 22 9" xfId="135"/>
    <cellStyle name="Обычный 24" xfId="136"/>
    <cellStyle name="Обычный 24 10" xfId="137"/>
    <cellStyle name="Обычный 24 11" xfId="138"/>
    <cellStyle name="Обычный 24 12" xfId="139"/>
    <cellStyle name="Обычный 24 13" xfId="140"/>
    <cellStyle name="Обычный 24 2" xfId="141"/>
    <cellStyle name="Обычный 24 3" xfId="142"/>
    <cellStyle name="Обычный 24 4" xfId="143"/>
    <cellStyle name="Обычный 24 5" xfId="144"/>
    <cellStyle name="Обычный 24 6" xfId="145"/>
    <cellStyle name="Обычный 24 7" xfId="146"/>
    <cellStyle name="Обычный 24 8" xfId="147"/>
    <cellStyle name="Обычный 24 9" xfId="148"/>
    <cellStyle name="Обычный 26" xfId="149"/>
    <cellStyle name="Обычный 26 10" xfId="150"/>
    <cellStyle name="Обычный 26 11" xfId="151"/>
    <cellStyle name="Обычный 26 12" xfId="152"/>
    <cellStyle name="Обычный 26 13" xfId="153"/>
    <cellStyle name="Обычный 26 2" xfId="154"/>
    <cellStyle name="Обычный 26 3" xfId="155"/>
    <cellStyle name="Обычный 26 4" xfId="156"/>
    <cellStyle name="Обычный 26 5" xfId="157"/>
    <cellStyle name="Обычный 26 6" xfId="158"/>
    <cellStyle name="Обычный 26 7" xfId="159"/>
    <cellStyle name="Обычный 26 8" xfId="160"/>
    <cellStyle name="Обычный 26 9" xfId="161"/>
    <cellStyle name="Обычный 28" xfId="162"/>
    <cellStyle name="Обычный 28 10" xfId="163"/>
    <cellStyle name="Обычный 28 11" xfId="164"/>
    <cellStyle name="Обычный 28 12" xfId="165"/>
    <cellStyle name="Обычный 28 13" xfId="166"/>
    <cellStyle name="Обычный 28 2" xfId="167"/>
    <cellStyle name="Обычный 28 3" xfId="168"/>
    <cellStyle name="Обычный 28 4" xfId="169"/>
    <cellStyle name="Обычный 28 5" xfId="170"/>
    <cellStyle name="Обычный 28 6" xfId="171"/>
    <cellStyle name="Обычный 28 7" xfId="172"/>
    <cellStyle name="Обычный 28 8" xfId="173"/>
    <cellStyle name="Обычный 28 9" xfId="174"/>
    <cellStyle name="Обычный 3" xfId="175"/>
    <cellStyle name="Обычный 3 10" xfId="176"/>
    <cellStyle name="Обычный 3 11" xfId="177"/>
    <cellStyle name="Обычный 3 12" xfId="178"/>
    <cellStyle name="Обычный 3 13" xfId="179"/>
    <cellStyle name="Обычный 3 14" xfId="180"/>
    <cellStyle name="Обычный 3 15" xfId="181"/>
    <cellStyle name="Обычный 3 16" xfId="182"/>
    <cellStyle name="Обычный 3 17" xfId="183"/>
    <cellStyle name="Обычный 3 18" xfId="184"/>
    <cellStyle name="Обычный 3 19" xfId="185"/>
    <cellStyle name="Обычный 3 2" xfId="186"/>
    <cellStyle name="Обычный 3 2 10" xfId="187"/>
    <cellStyle name="Обычный 3 2 11" xfId="188"/>
    <cellStyle name="Обычный 3 2 12" xfId="189"/>
    <cellStyle name="Обычный 3 2 13" xfId="190"/>
    <cellStyle name="Обычный 3 2 14" xfId="191"/>
    <cellStyle name="Обычный 3 2 15" xfId="192"/>
    <cellStyle name="Обычный 3 2 16" xfId="193"/>
    <cellStyle name="Обычный 3 2 17" xfId="194"/>
    <cellStyle name="Обычный 3 2 18" xfId="195"/>
    <cellStyle name="Обычный 3 2 19" xfId="196"/>
    <cellStyle name="Обычный 3 2 2" xfId="197"/>
    <cellStyle name="Обычный 3 2 20" xfId="198"/>
    <cellStyle name="Обычный 3 2 21" xfId="199"/>
    <cellStyle name="Обычный 3 2 22" xfId="200"/>
    <cellStyle name="Обычный 3 2 23" xfId="201"/>
    <cellStyle name="Обычный 3 2 24" xfId="202"/>
    <cellStyle name="Обычный 3 2 25" xfId="203"/>
    <cellStyle name="Обычный 3 2 26" xfId="204"/>
    <cellStyle name="Обычный 3 2 27" xfId="205"/>
    <cellStyle name="Обычный 3 2 28" xfId="206"/>
    <cellStyle name="Обычный 3 2 29" xfId="207"/>
    <cellStyle name="Обычный 3 2 3" xfId="208"/>
    <cellStyle name="Обычный 3 2 30" xfId="209"/>
    <cellStyle name="Обычный 3 2 31" xfId="210"/>
    <cellStyle name="Обычный 3 2 32" xfId="211"/>
    <cellStyle name="Обычный 3 2 33" xfId="212"/>
    <cellStyle name="Обычный 3 2 34" xfId="213"/>
    <cellStyle name="Обычный 3 2 35" xfId="214"/>
    <cellStyle name="Обычный 3 2 36" xfId="215"/>
    <cellStyle name="Обычный 3 2 37" xfId="216"/>
    <cellStyle name="Обычный 3 2 38" xfId="217"/>
    <cellStyle name="Обычный 3 2 39" xfId="218"/>
    <cellStyle name="Обычный 3 2 4" xfId="219"/>
    <cellStyle name="Обычный 3 2 40" xfId="220"/>
    <cellStyle name="Обычный 3 2 41" xfId="221"/>
    <cellStyle name="Обычный 3 2 42" xfId="222"/>
    <cellStyle name="Обычный 3 2 43" xfId="223"/>
    <cellStyle name="Обычный 3 2 44" xfId="224"/>
    <cellStyle name="Обычный 3 2 45" xfId="225"/>
    <cellStyle name="Обычный 3 2 46" xfId="226"/>
    <cellStyle name="Обычный 3 2 47" xfId="227"/>
    <cellStyle name="Обычный 3 2 48" xfId="228"/>
    <cellStyle name="Обычный 3 2 5" xfId="229"/>
    <cellStyle name="Обычный 3 2 6" xfId="230"/>
    <cellStyle name="Обычный 3 2 7" xfId="231"/>
    <cellStyle name="Обычный 3 2 8" xfId="232"/>
    <cellStyle name="Обычный 3 2 9" xfId="233"/>
    <cellStyle name="Обычный 3 20" xfId="234"/>
    <cellStyle name="Обычный 3 21" xfId="235"/>
    <cellStyle name="Обычный 3 22" xfId="236"/>
    <cellStyle name="Обычный 3 23" xfId="237"/>
    <cellStyle name="Обычный 3 24" xfId="238"/>
    <cellStyle name="Обычный 3 25" xfId="239"/>
    <cellStyle name="Обычный 3 26" xfId="240"/>
    <cellStyle name="Обычный 3 27" xfId="241"/>
    <cellStyle name="Обычный 3 28" xfId="242"/>
    <cellStyle name="Обычный 3 29" xfId="243"/>
    <cellStyle name="Обычный 3 3" xfId="244"/>
    <cellStyle name="Обычный 3 30" xfId="245"/>
    <cellStyle name="Обычный 3 31" xfId="246"/>
    <cellStyle name="Обычный 3 32" xfId="247"/>
    <cellStyle name="Обычный 3 33" xfId="248"/>
    <cellStyle name="Обычный 3 34" xfId="249"/>
    <cellStyle name="Обычный 3 35" xfId="250"/>
    <cellStyle name="Обычный 3 36" xfId="251"/>
    <cellStyle name="Обычный 3 37" xfId="252"/>
    <cellStyle name="Обычный 3 38" xfId="253"/>
    <cellStyle name="Обычный 3 39" xfId="254"/>
    <cellStyle name="Обычный 3 4" xfId="255"/>
    <cellStyle name="Обычный 3 40" xfId="256"/>
    <cellStyle name="Обычный 3 41" xfId="257"/>
    <cellStyle name="Обычный 3 42" xfId="258"/>
    <cellStyle name="Обычный 3 43" xfId="259"/>
    <cellStyle name="Обычный 3 44" xfId="260"/>
    <cellStyle name="Обычный 3 45" xfId="261"/>
    <cellStyle name="Обычный 3 46" xfId="262"/>
    <cellStyle name="Обычный 3 47" xfId="263"/>
    <cellStyle name="Обычный 3 48" xfId="264"/>
    <cellStyle name="Обычный 3 49" xfId="265"/>
    <cellStyle name="Обычный 3 5" xfId="266"/>
    <cellStyle name="Обычный 3 50" xfId="267"/>
    <cellStyle name="Обычный 3 6" xfId="268"/>
    <cellStyle name="Обычный 3 7" xfId="269"/>
    <cellStyle name="Обычный 3 8" xfId="270"/>
    <cellStyle name="Обычный 3 9" xfId="271"/>
    <cellStyle name="Обычный 36" xfId="272"/>
    <cellStyle name="Обычный 36 10" xfId="273"/>
    <cellStyle name="Обычный 36 11" xfId="274"/>
    <cellStyle name="Обычный 36 12" xfId="275"/>
    <cellStyle name="Обычный 36 13" xfId="276"/>
    <cellStyle name="Обычный 36 2" xfId="277"/>
    <cellStyle name="Обычный 36 3" xfId="278"/>
    <cellStyle name="Обычный 36 4" xfId="279"/>
    <cellStyle name="Обычный 36 5" xfId="280"/>
    <cellStyle name="Обычный 36 6" xfId="281"/>
    <cellStyle name="Обычный 36 7" xfId="282"/>
    <cellStyle name="Обычный 36 8" xfId="283"/>
    <cellStyle name="Обычный 36 9" xfId="284"/>
    <cellStyle name="Обычный 38" xfId="285"/>
    <cellStyle name="Обычный 38 10" xfId="286"/>
    <cellStyle name="Обычный 38 11" xfId="287"/>
    <cellStyle name="Обычный 38 12" xfId="288"/>
    <cellStyle name="Обычный 38 13" xfId="289"/>
    <cellStyle name="Обычный 38 2" xfId="290"/>
    <cellStyle name="Обычный 38 3" xfId="291"/>
    <cellStyle name="Обычный 38 4" xfId="292"/>
    <cellStyle name="Обычный 38 5" xfId="293"/>
    <cellStyle name="Обычный 38 6" xfId="294"/>
    <cellStyle name="Обычный 38 7" xfId="295"/>
    <cellStyle name="Обычный 38 8" xfId="296"/>
    <cellStyle name="Обычный 38 9" xfId="297"/>
    <cellStyle name="Обычный 4" xfId="298"/>
    <cellStyle name="Обычный 4 10" xfId="299"/>
    <cellStyle name="Обычный 4 11" xfId="300"/>
    <cellStyle name="Обычный 4 12" xfId="301"/>
    <cellStyle name="Обычный 4 13" xfId="302"/>
    <cellStyle name="Обычный 4 14" xfId="303"/>
    <cellStyle name="Обычный 4 15" xfId="304"/>
    <cellStyle name="Обычный 4 16" xfId="305"/>
    <cellStyle name="Обычный 4 17" xfId="306"/>
    <cellStyle name="Обычный 4 18" xfId="307"/>
    <cellStyle name="Обычный 4 19" xfId="308"/>
    <cellStyle name="Обычный 4 2" xfId="309"/>
    <cellStyle name="Обычный 4 20" xfId="310"/>
    <cellStyle name="Обычный 4 21" xfId="311"/>
    <cellStyle name="Обычный 4 22" xfId="312"/>
    <cellStyle name="Обычный 4 23" xfId="313"/>
    <cellStyle name="Обычный 4 24" xfId="314"/>
    <cellStyle name="Обычный 4 25" xfId="315"/>
    <cellStyle name="Обычный 4 26" xfId="316"/>
    <cellStyle name="Обычный 4 27" xfId="317"/>
    <cellStyle name="Обычный 4 28" xfId="318"/>
    <cellStyle name="Обычный 4 29" xfId="319"/>
    <cellStyle name="Обычный 4 3" xfId="320"/>
    <cellStyle name="Обычный 4 30" xfId="321"/>
    <cellStyle name="Обычный 4 31" xfId="322"/>
    <cellStyle name="Обычный 4 32" xfId="323"/>
    <cellStyle name="Обычный 4 33" xfId="324"/>
    <cellStyle name="Обычный 4 34" xfId="325"/>
    <cellStyle name="Обычный 4 35" xfId="326"/>
    <cellStyle name="Обычный 4 36" xfId="327"/>
    <cellStyle name="Обычный 4 37" xfId="328"/>
    <cellStyle name="Обычный 4 38" xfId="329"/>
    <cellStyle name="Обычный 4 39" xfId="330"/>
    <cellStyle name="Обычный 4 4" xfId="331"/>
    <cellStyle name="Обычный 4 40" xfId="332"/>
    <cellStyle name="Обычный 4 41" xfId="333"/>
    <cellStyle name="Обычный 4 42" xfId="334"/>
    <cellStyle name="Обычный 4 5" xfId="335"/>
    <cellStyle name="Обычный 4 6" xfId="336"/>
    <cellStyle name="Обычный 4 7" xfId="337"/>
    <cellStyle name="Обычный 4 8" xfId="338"/>
    <cellStyle name="Обычный 4 9" xfId="339"/>
    <cellStyle name="Обычный 40" xfId="340"/>
    <cellStyle name="Обычный 40 10" xfId="341"/>
    <cellStyle name="Обычный 40 11" xfId="342"/>
    <cellStyle name="Обычный 40 12" xfId="343"/>
    <cellStyle name="Обычный 40 13" xfId="344"/>
    <cellStyle name="Обычный 40 2" xfId="345"/>
    <cellStyle name="Обычный 40 3" xfId="346"/>
    <cellStyle name="Обычный 40 4" xfId="347"/>
    <cellStyle name="Обычный 40 5" xfId="348"/>
    <cellStyle name="Обычный 40 6" xfId="349"/>
    <cellStyle name="Обычный 40 7" xfId="350"/>
    <cellStyle name="Обычный 40 8" xfId="351"/>
    <cellStyle name="Обычный 40 9" xfId="352"/>
    <cellStyle name="Обычный 42" xfId="353"/>
    <cellStyle name="Обычный 42 10" xfId="354"/>
    <cellStyle name="Обычный 42 11" xfId="355"/>
    <cellStyle name="Обычный 42 12" xfId="356"/>
    <cellStyle name="Обычный 42 13" xfId="357"/>
    <cellStyle name="Обычный 42 2" xfId="358"/>
    <cellStyle name="Обычный 42 3" xfId="359"/>
    <cellStyle name="Обычный 42 4" xfId="360"/>
    <cellStyle name="Обычный 42 5" xfId="361"/>
    <cellStyle name="Обычный 42 6" xfId="362"/>
    <cellStyle name="Обычный 42 7" xfId="363"/>
    <cellStyle name="Обычный 42 8" xfId="364"/>
    <cellStyle name="Обычный 42 9" xfId="365"/>
    <cellStyle name="Обычный 44" xfId="366"/>
    <cellStyle name="Обычный 44 10" xfId="367"/>
    <cellStyle name="Обычный 44 11" xfId="368"/>
    <cellStyle name="Обычный 44 12" xfId="369"/>
    <cellStyle name="Обычный 44 13" xfId="370"/>
    <cellStyle name="Обычный 44 2" xfId="371"/>
    <cellStyle name="Обычный 44 3" xfId="372"/>
    <cellStyle name="Обычный 44 4" xfId="373"/>
    <cellStyle name="Обычный 44 5" xfId="374"/>
    <cellStyle name="Обычный 44 6" xfId="375"/>
    <cellStyle name="Обычный 44 7" xfId="376"/>
    <cellStyle name="Обычный 44 8" xfId="377"/>
    <cellStyle name="Обычный 44 9" xfId="378"/>
    <cellStyle name="Обычный 5 10" xfId="379"/>
    <cellStyle name="Обычный 5 11" xfId="380"/>
    <cellStyle name="Обычный 5 12" xfId="381"/>
    <cellStyle name="Обычный 5 13" xfId="382"/>
    <cellStyle name="Обычный 5 14" xfId="383"/>
    <cellStyle name="Обычный 5 15" xfId="384"/>
    <cellStyle name="Обычный 5 16" xfId="385"/>
    <cellStyle name="Обычный 5 17" xfId="386"/>
    <cellStyle name="Обычный 5 18" xfId="387"/>
    <cellStyle name="Обычный 5 19" xfId="388"/>
    <cellStyle name="Обычный 5 2" xfId="389"/>
    <cellStyle name="Обычный 5 20" xfId="390"/>
    <cellStyle name="Обычный 5 21" xfId="391"/>
    <cellStyle name="Обычный 5 22" xfId="392"/>
    <cellStyle name="Обычный 5 3" xfId="393"/>
    <cellStyle name="Обычный 5 4" xfId="394"/>
    <cellStyle name="Обычный 5 5" xfId="395"/>
    <cellStyle name="Обычный 5 6" xfId="396"/>
    <cellStyle name="Обычный 5 7" xfId="397"/>
    <cellStyle name="Обычный 5 8" xfId="398"/>
    <cellStyle name="Обычный 5 9" xfId="399"/>
    <cellStyle name="Обычный 51" xfId="400"/>
    <cellStyle name="Обычный 51 10" xfId="401"/>
    <cellStyle name="Обычный 51 11" xfId="402"/>
    <cellStyle name="Обычный 51 12" xfId="403"/>
    <cellStyle name="Обычный 51 13" xfId="404"/>
    <cellStyle name="Обычный 51 2" xfId="405"/>
    <cellStyle name="Обычный 51 3" xfId="406"/>
    <cellStyle name="Обычный 51 4" xfId="407"/>
    <cellStyle name="Обычный 51 5" xfId="408"/>
    <cellStyle name="Обычный 51 6" xfId="409"/>
    <cellStyle name="Обычный 51 7" xfId="410"/>
    <cellStyle name="Обычный 51 8" xfId="411"/>
    <cellStyle name="Обычный 51 9" xfId="412"/>
    <cellStyle name="Обычный 53" xfId="413"/>
    <cellStyle name="Обычный 53 10" xfId="414"/>
    <cellStyle name="Обычный 53 11" xfId="415"/>
    <cellStyle name="Обычный 53 12" xfId="416"/>
    <cellStyle name="Обычный 53 13" xfId="417"/>
    <cellStyle name="Обычный 53 2" xfId="418"/>
    <cellStyle name="Обычный 53 3" xfId="419"/>
    <cellStyle name="Обычный 53 4" xfId="420"/>
    <cellStyle name="Обычный 53 5" xfId="421"/>
    <cellStyle name="Обычный 53 6" xfId="422"/>
    <cellStyle name="Обычный 53 7" xfId="423"/>
    <cellStyle name="Обычный 53 8" xfId="424"/>
    <cellStyle name="Обычный 53 9" xfId="425"/>
    <cellStyle name="Обычный 55" xfId="426"/>
    <cellStyle name="Обычный 55 10" xfId="427"/>
    <cellStyle name="Обычный 55 11" xfId="428"/>
    <cellStyle name="Обычный 55 12" xfId="429"/>
    <cellStyle name="Обычный 55 13" xfId="430"/>
    <cellStyle name="Обычный 55 2" xfId="431"/>
    <cellStyle name="Обычный 55 3" xfId="432"/>
    <cellStyle name="Обычный 55 4" xfId="433"/>
    <cellStyle name="Обычный 55 5" xfId="434"/>
    <cellStyle name="Обычный 55 6" xfId="435"/>
    <cellStyle name="Обычный 55 7" xfId="436"/>
    <cellStyle name="Обычный 55 8" xfId="437"/>
    <cellStyle name="Обычный 55 9" xfId="438"/>
    <cellStyle name="Обычный 6" xfId="439"/>
    <cellStyle name="Обычный 6 10" xfId="440"/>
    <cellStyle name="Обычный 6 11" xfId="441"/>
    <cellStyle name="Обычный 6 12" xfId="442"/>
    <cellStyle name="Обычный 6 13" xfId="443"/>
    <cellStyle name="Обычный 6 14" xfId="444"/>
    <cellStyle name="Обычный 6 15" xfId="445"/>
    <cellStyle name="Обычный 6 16" xfId="446"/>
    <cellStyle name="Обычный 6 17" xfId="447"/>
    <cellStyle name="Обычный 6 18" xfId="448"/>
    <cellStyle name="Обычный 6 19" xfId="449"/>
    <cellStyle name="Обычный 6 2" xfId="450"/>
    <cellStyle name="Обычный 6 20" xfId="451"/>
    <cellStyle name="Обычный 6 21" xfId="452"/>
    <cellStyle name="Обычный 6 22" xfId="453"/>
    <cellStyle name="Обычный 6 23" xfId="454"/>
    <cellStyle name="Обычный 6 24" xfId="455"/>
    <cellStyle name="Обычный 6 25" xfId="456"/>
    <cellStyle name="Обычный 6 26" xfId="457"/>
    <cellStyle name="Обычный 6 27" xfId="458"/>
    <cellStyle name="Обычный 6 28" xfId="459"/>
    <cellStyle name="Обычный 6 29" xfId="460"/>
    <cellStyle name="Обычный 6 3" xfId="461"/>
    <cellStyle name="Обычный 6 30" xfId="462"/>
    <cellStyle name="Обычный 6 31" xfId="463"/>
    <cellStyle name="Обычный 6 32" xfId="464"/>
    <cellStyle name="Обычный 6 33" xfId="465"/>
    <cellStyle name="Обычный 6 34" xfId="466"/>
    <cellStyle name="Обычный 6 4" xfId="467"/>
    <cellStyle name="Обычный 6 5" xfId="468"/>
    <cellStyle name="Обычный 6 6" xfId="469"/>
    <cellStyle name="Обычный 6 7" xfId="470"/>
    <cellStyle name="Обычный 6 8" xfId="471"/>
    <cellStyle name="Обычный 6 9" xfId="472"/>
    <cellStyle name="Обычный 61" xfId="473"/>
    <cellStyle name="Обычный 63" xfId="474"/>
    <cellStyle name="Обычный 65" xfId="475"/>
    <cellStyle name="Обычный 7 10" xfId="476"/>
    <cellStyle name="Обычный 7 11" xfId="477"/>
    <cellStyle name="Обычный 7 12" xfId="478"/>
    <cellStyle name="Обычный 7 13" xfId="479"/>
    <cellStyle name="Обычный 7 14" xfId="480"/>
    <cellStyle name="Обычный 7 15" xfId="481"/>
    <cellStyle name="Обычный 7 16" xfId="482"/>
    <cellStyle name="Обычный 7 17" xfId="483"/>
    <cellStyle name="Обычный 7 18" xfId="484"/>
    <cellStyle name="Обычный 7 19" xfId="485"/>
    <cellStyle name="Обычный 7 2" xfId="486"/>
    <cellStyle name="Обычный 7 20" xfId="487"/>
    <cellStyle name="Обычный 7 21" xfId="488"/>
    <cellStyle name="Обычный 7 22" xfId="489"/>
    <cellStyle name="Обычный 7 3" xfId="490"/>
    <cellStyle name="Обычный 7 4" xfId="491"/>
    <cellStyle name="Обычный 7 5" xfId="492"/>
    <cellStyle name="Обычный 7 6" xfId="493"/>
    <cellStyle name="Обычный 7 7" xfId="494"/>
    <cellStyle name="Обычный 7 8" xfId="495"/>
    <cellStyle name="Обычный 7 9" xfId="496"/>
    <cellStyle name="Обычный 8" xfId="497"/>
    <cellStyle name="Обычный 8 10" xfId="498"/>
    <cellStyle name="Обычный 8 11" xfId="499"/>
    <cellStyle name="Обычный 8 12" xfId="500"/>
    <cellStyle name="Обычный 8 13" xfId="501"/>
    <cellStyle name="Обычный 8 14" xfId="502"/>
    <cellStyle name="Обычный 8 15" xfId="503"/>
    <cellStyle name="Обычный 8 16" xfId="504"/>
    <cellStyle name="Обычный 8 17" xfId="505"/>
    <cellStyle name="Обычный 8 18" xfId="506"/>
    <cellStyle name="Обычный 8 19" xfId="507"/>
    <cellStyle name="Обычный 8 2" xfId="508"/>
    <cellStyle name="Обычный 8 20" xfId="509"/>
    <cellStyle name="Обычный 8 21" xfId="510"/>
    <cellStyle name="Обычный 8 22" xfId="511"/>
    <cellStyle name="Обычный 8 23" xfId="512"/>
    <cellStyle name="Обычный 8 24" xfId="513"/>
    <cellStyle name="Обычный 8 25" xfId="514"/>
    <cellStyle name="Обычный 8 26" xfId="515"/>
    <cellStyle name="Обычный 8 27" xfId="516"/>
    <cellStyle name="Обычный 8 28" xfId="517"/>
    <cellStyle name="Обычный 8 29" xfId="518"/>
    <cellStyle name="Обычный 8 3" xfId="519"/>
    <cellStyle name="Обычный 8 30" xfId="520"/>
    <cellStyle name="Обычный 8 31" xfId="521"/>
    <cellStyle name="Обычный 8 32" xfId="522"/>
    <cellStyle name="Обычный 8 33" xfId="523"/>
    <cellStyle name="Обычный 8 34" xfId="524"/>
    <cellStyle name="Обычный 8 4" xfId="525"/>
    <cellStyle name="Обычный 8 5" xfId="526"/>
    <cellStyle name="Обычный 8 6" xfId="527"/>
    <cellStyle name="Обычный 8 7" xfId="528"/>
    <cellStyle name="Обычный 8 8" xfId="529"/>
    <cellStyle name="Обычный 8 9" xfId="530"/>
    <cellStyle name="Обычный 9" xfId="531"/>
    <cellStyle name="Обычный_17" xfId="532"/>
    <cellStyle name="Обычный_20" xfId="533"/>
    <cellStyle name="Обычный_Лист1" xfId="534"/>
    <cellStyle name="Обычный_Лист1 2 2" xfId="535"/>
    <cellStyle name="Обычный_Лист2" xfId="536"/>
    <cellStyle name="Обычный_Лист3" xfId="537"/>
    <cellStyle name="Обычный_Продукты фарм_21.1_Препараты фарм_21.2" xfId="538"/>
    <cellStyle name="Followed Hyperlink" xfId="539"/>
    <cellStyle name="Плохой" xfId="540"/>
    <cellStyle name="Пояснение" xfId="541"/>
    <cellStyle name="Примечание" xfId="542"/>
    <cellStyle name="Percent" xfId="543"/>
    <cellStyle name="Связанная ячейка" xfId="544"/>
    <cellStyle name="Стиль 1" xfId="545"/>
    <cellStyle name="Стиль 1 2" xfId="546"/>
    <cellStyle name="Текст предупреждения" xfId="547"/>
    <cellStyle name="Comma" xfId="548"/>
    <cellStyle name="Comma [0]" xfId="549"/>
    <cellStyle name="Финансовый 10" xfId="550"/>
    <cellStyle name="Финансовый 10 10" xfId="551"/>
    <cellStyle name="Финансовый 10 10 2" xfId="552"/>
    <cellStyle name="Финансовый 10 10 2 2" xfId="553"/>
    <cellStyle name="Финансовый 10 10 3" xfId="554"/>
    <cellStyle name="Финансовый 10 11" xfId="555"/>
    <cellStyle name="Финансовый 10 11 2" xfId="556"/>
    <cellStyle name="Финансовый 10 11 2 2" xfId="557"/>
    <cellStyle name="Финансовый 10 11 3" xfId="558"/>
    <cellStyle name="Финансовый 10 12" xfId="559"/>
    <cellStyle name="Финансовый 10 12 2" xfId="560"/>
    <cellStyle name="Финансовый 10 12 2 2" xfId="561"/>
    <cellStyle name="Финансовый 10 12 3" xfId="562"/>
    <cellStyle name="Финансовый 10 13" xfId="563"/>
    <cellStyle name="Финансовый 10 13 2" xfId="564"/>
    <cellStyle name="Финансовый 10 13 2 2" xfId="565"/>
    <cellStyle name="Финансовый 10 13 3" xfId="566"/>
    <cellStyle name="Финансовый 10 14" xfId="567"/>
    <cellStyle name="Финансовый 10 14 2" xfId="568"/>
    <cellStyle name="Финансовый 10 15" xfId="569"/>
    <cellStyle name="Финансовый 10 2" xfId="570"/>
    <cellStyle name="Финансовый 10 2 2" xfId="571"/>
    <cellStyle name="Финансовый 10 2 2 2" xfId="572"/>
    <cellStyle name="Финансовый 10 2 3" xfId="573"/>
    <cellStyle name="Финансовый 10 3" xfId="574"/>
    <cellStyle name="Финансовый 10 3 2" xfId="575"/>
    <cellStyle name="Финансовый 10 3 2 2" xfId="576"/>
    <cellStyle name="Финансовый 10 3 3" xfId="577"/>
    <cellStyle name="Финансовый 10 4" xfId="578"/>
    <cellStyle name="Финансовый 10 4 2" xfId="579"/>
    <cellStyle name="Финансовый 10 4 2 2" xfId="580"/>
    <cellStyle name="Финансовый 10 4 3" xfId="581"/>
    <cellStyle name="Финансовый 10 5" xfId="582"/>
    <cellStyle name="Финансовый 10 5 2" xfId="583"/>
    <cellStyle name="Финансовый 10 5 2 2" xfId="584"/>
    <cellStyle name="Финансовый 10 5 3" xfId="585"/>
    <cellStyle name="Финансовый 10 6" xfId="586"/>
    <cellStyle name="Финансовый 10 6 2" xfId="587"/>
    <cellStyle name="Финансовый 10 6 2 2" xfId="588"/>
    <cellStyle name="Финансовый 10 6 3" xfId="589"/>
    <cellStyle name="Финансовый 10 7" xfId="590"/>
    <cellStyle name="Финансовый 10 7 2" xfId="591"/>
    <cellStyle name="Финансовый 10 7 2 2" xfId="592"/>
    <cellStyle name="Финансовый 10 7 3" xfId="593"/>
    <cellStyle name="Финансовый 10 8" xfId="594"/>
    <cellStyle name="Финансовый 10 8 2" xfId="595"/>
    <cellStyle name="Финансовый 10 8 2 2" xfId="596"/>
    <cellStyle name="Финансовый 10 8 3" xfId="597"/>
    <cellStyle name="Финансовый 10 9" xfId="598"/>
    <cellStyle name="Финансовый 10 9 2" xfId="599"/>
    <cellStyle name="Финансовый 10 9 2 2" xfId="600"/>
    <cellStyle name="Финансовый 10 9 3" xfId="601"/>
    <cellStyle name="Финансовый 2" xfId="602"/>
    <cellStyle name="Финансовый 2 2" xfId="603"/>
    <cellStyle name="Финансовый 2 3" xfId="604"/>
    <cellStyle name="Финансовый 2 3 2" xfId="605"/>
    <cellStyle name="Финансовый 2 4" xfId="606"/>
    <cellStyle name="Финансовый 3" xfId="607"/>
    <cellStyle name="Финансовый 4" xfId="608"/>
    <cellStyle name="Финансовый 5" xfId="609"/>
    <cellStyle name="Хороший" xfId="61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viropt.ru/images/nomen/m1661b.jpg" TargetMode="External" /><Relationship Id="rId2" Type="http://schemas.openxmlformats.org/officeDocument/2006/relationships/hyperlink" Target="http://www.viropt.ru/images/nomen/m1661b.jpg" TargetMode="External" /><Relationship Id="rId3" Type="http://schemas.openxmlformats.org/officeDocument/2006/relationships/hyperlink" Target="http://www.viropt.ru/images/nomen/m1661b.jpg" TargetMode="External" /><Relationship Id="rId4" Type="http://schemas.openxmlformats.org/officeDocument/2006/relationships/hyperlink" Target="http://www.viropt.ru/images/nomen/m1661b.jpg" TargetMode="External" /><Relationship Id="rId5" Type="http://schemas.openxmlformats.org/officeDocument/2006/relationships/hyperlink" Target="http://www.viropt.ru/images/nomen/m1661b.jpg" TargetMode="External" /><Relationship Id="rId6" Type="http://schemas.openxmlformats.org/officeDocument/2006/relationships/hyperlink" Target="http://www.viropt.ru/images/nomen/m1661b.jpg" TargetMode="External" /><Relationship Id="rId7" Type="http://schemas.openxmlformats.org/officeDocument/2006/relationships/hyperlink" Target="http://www.viropt.ru/images/nomen/m1661b.jpg" TargetMode="External" /><Relationship Id="rId8" Type="http://schemas.openxmlformats.org/officeDocument/2006/relationships/hyperlink" Target="http://www.viropt.ru/images/nomen/m1661b.jpg" TargetMode="External" /><Relationship Id="rId9" Type="http://schemas.openxmlformats.org/officeDocument/2006/relationships/hyperlink" Target="http://www.viropt.ru/images/nomen/m1661b.jpg" TargetMode="External" /><Relationship Id="rId10" Type="http://schemas.openxmlformats.org/officeDocument/2006/relationships/hyperlink" Target="http://www.viropt.ru/images/nomen/m1661b.jpg" TargetMode="External" /><Relationship Id="rId11" Type="http://schemas.openxmlformats.org/officeDocument/2006/relationships/hyperlink" Target="http://www.viropt.ru/images/nomen/m1661b.jpg" TargetMode="External" /><Relationship Id="rId12" Type="http://schemas.openxmlformats.org/officeDocument/2006/relationships/hyperlink" Target="http://www.viropt.ru/images/nomen/m1661b.jpg" TargetMode="External" /><Relationship Id="rId13" Type="http://schemas.openxmlformats.org/officeDocument/2006/relationships/hyperlink" Target="http://www.viropt.ru/images/nomen/m1661b.jpg" TargetMode="External" /><Relationship Id="rId14" Type="http://schemas.openxmlformats.org/officeDocument/2006/relationships/hyperlink" Target="http://www.viropt.ru/images/nomen/m1661b.jpg" TargetMode="External" /><Relationship Id="rId15" Type="http://schemas.openxmlformats.org/officeDocument/2006/relationships/hyperlink" Target="http://www.viropt.ru/images/nomen/m1661b.jpg" TargetMode="External" /><Relationship Id="rId16" Type="http://schemas.openxmlformats.org/officeDocument/2006/relationships/hyperlink" Target="http://www.viropt.ru/images/nomen/m1661b.jpg" TargetMode="External" /><Relationship Id="rId17" Type="http://schemas.openxmlformats.org/officeDocument/2006/relationships/hyperlink" Target="http://www.viropt.ru/images/nomen/m1661b.jpg" TargetMode="External" /><Relationship Id="rId18" Type="http://schemas.openxmlformats.org/officeDocument/2006/relationships/hyperlink" Target="http://www.viropt.ru/images/nomen/m1661b.jpg" TargetMode="External" /><Relationship Id="rId19" Type="http://schemas.openxmlformats.org/officeDocument/2006/relationships/hyperlink" Target="http://www.viropt.ru/images/nomen/m1661b.jpg" TargetMode="External" /><Relationship Id="rId20" Type="http://schemas.openxmlformats.org/officeDocument/2006/relationships/hyperlink" Target="http://www.viropt.ru/images/nomen/m1661b.jpg" TargetMode="External" /><Relationship Id="rId21" Type="http://schemas.openxmlformats.org/officeDocument/2006/relationships/hyperlink" Target="http://www.viropt.ru/images/nomen/m1661b.jpg" TargetMode="External" /><Relationship Id="rId22" Type="http://schemas.openxmlformats.org/officeDocument/2006/relationships/hyperlink" Target="http://www.viropt.ru/images/nomen/m1661b.jpg" TargetMode="External" /><Relationship Id="rId23" Type="http://schemas.openxmlformats.org/officeDocument/2006/relationships/hyperlink" Target="http://www.viropt.ru/images/nomen/m1661b.jpg" TargetMode="External" /><Relationship Id="rId24" Type="http://schemas.openxmlformats.org/officeDocument/2006/relationships/hyperlink" Target="http://www.viropt.ru/images/nomen/m1661b.jpg" TargetMode="External" /><Relationship Id="rId25" Type="http://schemas.openxmlformats.org/officeDocument/2006/relationships/hyperlink" Target="http://www.viropt.ru/images/nomen/m1661b.jpg" TargetMode="External" /><Relationship Id="rId26" Type="http://schemas.openxmlformats.org/officeDocument/2006/relationships/hyperlink" Target="http://www.viropt.ru/images/nomen/m1661b.jpg" TargetMode="External" /><Relationship Id="rId27" Type="http://schemas.openxmlformats.org/officeDocument/2006/relationships/hyperlink" Target="http://www.viropt.ru/images/nomen/m1661b.jpg" TargetMode="External" /><Relationship Id="rId28" Type="http://schemas.openxmlformats.org/officeDocument/2006/relationships/hyperlink" Target="http://www.viropt.ru/images/nomen/m1661b.jpg" TargetMode="External" /><Relationship Id="rId29" Type="http://schemas.openxmlformats.org/officeDocument/2006/relationships/hyperlink" Target="http://www.viropt.ru/images/nomen/m1661b.jpg" TargetMode="External" /><Relationship Id="rId30" Type="http://schemas.openxmlformats.org/officeDocument/2006/relationships/hyperlink" Target="http://www.viropt.ru/images/nomen/m1661b.jpg" TargetMode="External" /><Relationship Id="rId31" Type="http://schemas.openxmlformats.org/officeDocument/2006/relationships/hyperlink" Target="http://www.viropt.ru/images/nomen/m1661b.jpg" TargetMode="External" /><Relationship Id="rId32" Type="http://schemas.openxmlformats.org/officeDocument/2006/relationships/hyperlink" Target="http://www.viropt.ru/images/nomen/m1661b.jpg" TargetMode="External" /><Relationship Id="rId33" Type="http://schemas.openxmlformats.org/officeDocument/2006/relationships/hyperlink" Target="http://www.viropt.ru/images/nomen/m1661b.jpg" TargetMode="External" /><Relationship Id="rId34" Type="http://schemas.openxmlformats.org/officeDocument/2006/relationships/hyperlink" Target="http://www.viropt.ru/images/nomen/m1661b.jpg" TargetMode="External" /><Relationship Id="rId35" Type="http://schemas.openxmlformats.org/officeDocument/2006/relationships/hyperlink" Target="http://www.viropt.ru/images/nomen/m1661b.jpg" TargetMode="External" /><Relationship Id="rId36" Type="http://schemas.openxmlformats.org/officeDocument/2006/relationships/hyperlink" Target="http://www.viropt.ru/images/nomen/m1661b.jpg" TargetMode="External" /><Relationship Id="rId37" Type="http://schemas.openxmlformats.org/officeDocument/2006/relationships/hyperlink" Target="http://www.viropt.ru/images/nomen/m1661b.jpg" TargetMode="External" /><Relationship Id="rId38" Type="http://schemas.openxmlformats.org/officeDocument/2006/relationships/hyperlink" Target="http://www.viropt.ru/images/nomen/m1661b.jpg" TargetMode="External" /><Relationship Id="rId39" Type="http://schemas.openxmlformats.org/officeDocument/2006/relationships/hyperlink" Target="http://www.viropt.ru/images/nomen/m1661b.jpg" TargetMode="External" /><Relationship Id="rId40" Type="http://schemas.openxmlformats.org/officeDocument/2006/relationships/hyperlink" Target="http://www.viropt.ru/images/nomen/m1661b.jpg" TargetMode="External" /><Relationship Id="rId41" Type="http://schemas.openxmlformats.org/officeDocument/2006/relationships/hyperlink" Target="http://www.viropt.ru/images/nomen/m1661b.jpg" TargetMode="External" /><Relationship Id="rId42" Type="http://schemas.openxmlformats.org/officeDocument/2006/relationships/hyperlink" Target="http://www.viropt.ru/images/nomen/m1661b.jpg" TargetMode="External" /><Relationship Id="rId43" Type="http://schemas.openxmlformats.org/officeDocument/2006/relationships/hyperlink" Target="http://www.viropt.ru/images/nomen/m1661b.jpg" TargetMode="External" /><Relationship Id="rId44" Type="http://schemas.openxmlformats.org/officeDocument/2006/relationships/hyperlink" Target="http://www.viropt.ru/images/nomen/m1661b.jpg" TargetMode="External" /><Relationship Id="rId45" Type="http://schemas.openxmlformats.org/officeDocument/2006/relationships/hyperlink" Target="http://www.viropt.ru/images/nomen/m1661b.jpg" TargetMode="External" /><Relationship Id="rId46" Type="http://schemas.openxmlformats.org/officeDocument/2006/relationships/hyperlink" Target="http://www.viropt.ru/images/nomen/m1661b.jpg" TargetMode="External" /><Relationship Id="rId47" Type="http://schemas.openxmlformats.org/officeDocument/2006/relationships/hyperlink" Target="http://www.viropt.ru/images/nomen/m1661b.jpg" TargetMode="External" /><Relationship Id="rId48" Type="http://schemas.openxmlformats.org/officeDocument/2006/relationships/hyperlink" Target="http://www.viropt.ru/images/nomen/m1661b.jpg" TargetMode="External" /><Relationship Id="rId49" Type="http://schemas.openxmlformats.org/officeDocument/2006/relationships/hyperlink" Target="http://www.viropt.ru/images/nomen/m1661b.jpg" TargetMode="External" /><Relationship Id="rId50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U2349"/>
  <sheetViews>
    <sheetView tabSelected="1"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6.00390625" style="8" customWidth="1"/>
    <col min="2" max="2" width="8.28125" style="8" customWidth="1"/>
    <col min="3" max="3" width="10.140625" style="8" customWidth="1"/>
    <col min="4" max="4" width="9.57421875" style="8" customWidth="1"/>
    <col min="5" max="5" width="11.57421875" style="8" customWidth="1"/>
    <col min="6" max="6" width="12.421875" style="8" customWidth="1"/>
    <col min="7" max="7" width="14.00390625" style="8" customWidth="1"/>
    <col min="8" max="8" width="14.57421875" style="8" customWidth="1"/>
    <col min="9" max="9" width="12.28125" style="8" customWidth="1"/>
    <col min="10" max="10" width="9.140625" style="8" customWidth="1"/>
    <col min="11" max="11" width="8.28125" style="8" customWidth="1"/>
    <col min="12" max="12" width="7.00390625" style="8" customWidth="1"/>
    <col min="13" max="13" width="11.57421875" style="8" customWidth="1"/>
    <col min="14" max="14" width="7.7109375" style="8" customWidth="1"/>
    <col min="15" max="15" width="6.421875" style="8" customWidth="1"/>
    <col min="16" max="16" width="8.00390625" style="8" customWidth="1"/>
    <col min="17" max="17" width="6.140625" style="8" customWidth="1"/>
    <col min="18" max="18" width="9.8515625" style="8" customWidth="1"/>
    <col min="19" max="19" width="10.8515625" style="8" customWidth="1"/>
    <col min="20" max="20" width="15.421875" style="8" customWidth="1"/>
    <col min="21" max="21" width="6.7109375" style="8" customWidth="1"/>
    <col min="22" max="22" width="8.57421875" style="8" customWidth="1"/>
    <col min="23" max="23" width="12.00390625" style="8" customWidth="1"/>
    <col min="24" max="24" width="15.7109375" style="45" customWidth="1"/>
    <col min="25" max="25" width="13.7109375" style="8" customWidth="1"/>
    <col min="26" max="26" width="7.421875" style="8" customWidth="1"/>
    <col min="27" max="27" width="7.28125" style="8" customWidth="1"/>
    <col min="28" max="28" width="6.7109375" style="8" customWidth="1"/>
    <col min="29" max="29" width="9.140625" style="111" customWidth="1"/>
    <col min="30" max="16384" width="9.140625" style="8" customWidth="1"/>
  </cols>
  <sheetData>
    <row r="2" spans="24:26" ht="14.25" customHeight="1">
      <c r="X2" s="155"/>
      <c r="Y2" s="189" t="s">
        <v>2536</v>
      </c>
      <c r="Z2" s="189"/>
    </row>
    <row r="3" spans="24:28" ht="15.75" customHeight="1">
      <c r="X3" s="155"/>
      <c r="Y3" s="189" t="s">
        <v>2534</v>
      </c>
      <c r="Z3" s="189"/>
      <c r="AA3" s="189"/>
      <c r="AB3" s="189"/>
    </row>
    <row r="4" spans="1:28" ht="27.75" customHeight="1">
      <c r="A4" s="190"/>
      <c r="B4" s="190"/>
      <c r="C4" s="190"/>
      <c r="D4" s="190"/>
      <c r="E4" s="190"/>
      <c r="F4" s="190"/>
      <c r="G4" s="190"/>
      <c r="H4" s="190"/>
      <c r="I4" s="190"/>
      <c r="J4" s="190"/>
      <c r="K4" s="190"/>
      <c r="L4" s="191"/>
      <c r="M4" s="190"/>
      <c r="N4" s="190"/>
      <c r="O4" s="190"/>
      <c r="P4" s="190"/>
      <c r="Q4" s="190"/>
      <c r="R4" s="190"/>
      <c r="S4" s="191"/>
      <c r="T4" s="190"/>
      <c r="U4" s="190"/>
      <c r="V4" s="190"/>
      <c r="W4" s="190"/>
      <c r="X4" s="190"/>
      <c r="Y4" s="183" t="s">
        <v>2535</v>
      </c>
      <c r="Z4" s="183"/>
      <c r="AA4" s="183"/>
      <c r="AB4" s="183"/>
    </row>
    <row r="5" spans="1:28" ht="15.75" customHeight="1">
      <c r="A5" s="28"/>
      <c r="B5" s="28"/>
      <c r="C5" s="28"/>
      <c r="D5" s="28"/>
      <c r="E5" s="28"/>
      <c r="F5" s="28"/>
      <c r="G5" s="28"/>
      <c r="H5" s="28"/>
      <c r="I5" s="28"/>
      <c r="J5" s="28"/>
      <c r="K5" s="28"/>
      <c r="L5" s="121"/>
      <c r="M5" s="28"/>
      <c r="N5" s="28"/>
      <c r="O5" s="28"/>
      <c r="P5" s="28"/>
      <c r="Q5" s="28"/>
      <c r="R5" s="28"/>
      <c r="S5" s="121"/>
      <c r="T5" s="28"/>
      <c r="U5" s="28"/>
      <c r="V5" s="28"/>
      <c r="W5" s="28"/>
      <c r="X5" s="156"/>
      <c r="Y5" s="192" t="s">
        <v>2587</v>
      </c>
      <c r="Z5" s="192"/>
      <c r="AA5" s="192"/>
      <c r="AB5" s="192"/>
    </row>
    <row r="6" spans="25:28" ht="15.75" customHeight="1">
      <c r="Y6" s="192"/>
      <c r="Z6" s="192"/>
      <c r="AA6" s="192"/>
      <c r="AB6" s="192"/>
    </row>
    <row r="7" spans="25:28" ht="15.75" customHeight="1">
      <c r="Y7" s="183" t="s">
        <v>2537</v>
      </c>
      <c r="Z7" s="183"/>
      <c r="AA7" s="183"/>
      <c r="AB7" s="183"/>
    </row>
    <row r="8" spans="25:28" ht="15.75" customHeight="1">
      <c r="Y8" s="193" t="s">
        <v>2588</v>
      </c>
      <c r="Z8" s="193"/>
      <c r="AA8" s="193"/>
      <c r="AB8" s="193"/>
    </row>
    <row r="9" spans="25:28" ht="15.75" customHeight="1">
      <c r="Y9" s="183" t="s">
        <v>2578</v>
      </c>
      <c r="Z9" s="183"/>
      <c r="AA9" s="183"/>
      <c r="AB9" s="183"/>
    </row>
    <row r="10" spans="23:28" ht="15.75" customHeight="1">
      <c r="W10" s="45"/>
      <c r="Y10" s="183" t="s">
        <v>2747</v>
      </c>
      <c r="Z10" s="183"/>
      <c r="AA10" s="183"/>
      <c r="AB10" s="183"/>
    </row>
    <row r="11" spans="23:28" ht="15.75" customHeight="1">
      <c r="W11" s="45"/>
      <c r="Y11" s="183" t="s">
        <v>2769</v>
      </c>
      <c r="Z11" s="183"/>
      <c r="AA11" s="183"/>
      <c r="AB11" s="183"/>
    </row>
    <row r="12" spans="23:28" ht="15.75" customHeight="1">
      <c r="W12" s="45"/>
      <c r="Y12" s="183" t="s">
        <v>2835</v>
      </c>
      <c r="Z12" s="183"/>
      <c r="AA12" s="183"/>
      <c r="AB12" s="183"/>
    </row>
    <row r="13" spans="23:28" ht="15.75" customHeight="1">
      <c r="W13" s="45"/>
      <c r="Y13" s="183" t="s">
        <v>2939</v>
      </c>
      <c r="Z13" s="183"/>
      <c r="AA13" s="183"/>
      <c r="AB13" s="183"/>
    </row>
    <row r="14" spans="23:28" ht="15.75" customHeight="1">
      <c r="W14" s="45"/>
      <c r="Y14" s="183" t="s">
        <v>2997</v>
      </c>
      <c r="Z14" s="183"/>
      <c r="AA14" s="183"/>
      <c r="AB14" s="183"/>
    </row>
    <row r="15" spans="23:28" ht="15.75" customHeight="1">
      <c r="W15" s="45"/>
      <c r="Y15" s="183" t="s">
        <v>3277</v>
      </c>
      <c r="Z15" s="183"/>
      <c r="AA15" s="183"/>
      <c r="AB15" s="183"/>
    </row>
    <row r="16" spans="23:28" ht="15.75" customHeight="1">
      <c r="W16" s="45"/>
      <c r="Y16" s="183" t="s">
        <v>3286</v>
      </c>
      <c r="Z16" s="183"/>
      <c r="AA16" s="183"/>
      <c r="AB16" s="183"/>
    </row>
    <row r="17" spans="1:255" s="111" customFormat="1" ht="15.75" customHeight="1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45"/>
      <c r="X17" s="45"/>
      <c r="Y17" s="183" t="s">
        <v>3420</v>
      </c>
      <c r="Z17" s="183"/>
      <c r="AA17" s="183"/>
      <c r="AB17" s="183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  <c r="DP17" s="8"/>
      <c r="DQ17" s="8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8"/>
      <c r="EE17" s="8"/>
      <c r="EF17" s="8"/>
      <c r="EG17" s="8"/>
      <c r="EH17" s="8"/>
      <c r="EI17" s="8"/>
      <c r="EJ17" s="8"/>
      <c r="EK17" s="8"/>
      <c r="EL17" s="8"/>
      <c r="EM17" s="8"/>
      <c r="EN17" s="8"/>
      <c r="EO17" s="8"/>
      <c r="EP17" s="8"/>
      <c r="EQ17" s="8"/>
      <c r="ER17" s="8"/>
      <c r="ES17" s="8"/>
      <c r="ET17" s="8"/>
      <c r="EU17" s="8"/>
      <c r="EV17" s="8"/>
      <c r="EW17" s="8"/>
      <c r="EX17" s="8"/>
      <c r="EY17" s="8"/>
      <c r="EZ17" s="8"/>
      <c r="FA17" s="8"/>
      <c r="FB17" s="8"/>
      <c r="FC17" s="8"/>
      <c r="FD17" s="8"/>
      <c r="FE17" s="8"/>
      <c r="FF17" s="8"/>
      <c r="FG17" s="8"/>
      <c r="FH17" s="8"/>
      <c r="FI17" s="8"/>
      <c r="FJ17" s="8"/>
      <c r="FK17" s="8"/>
      <c r="FL17" s="8"/>
      <c r="FM17" s="8"/>
      <c r="FN17" s="8"/>
      <c r="FO17" s="8"/>
      <c r="FP17" s="8"/>
      <c r="FQ17" s="8"/>
      <c r="FR17" s="8"/>
      <c r="FS17" s="8"/>
      <c r="FT17" s="8"/>
      <c r="FU17" s="8"/>
      <c r="FV17" s="8"/>
      <c r="FW17" s="8"/>
      <c r="FX17" s="8"/>
      <c r="FY17" s="8"/>
      <c r="FZ17" s="8"/>
      <c r="GA17" s="8"/>
      <c r="GB17" s="8"/>
      <c r="GC17" s="8"/>
      <c r="GD17" s="8"/>
      <c r="GE17" s="8"/>
      <c r="GF17" s="8"/>
      <c r="GG17" s="8"/>
      <c r="GH17" s="8"/>
      <c r="GI17" s="8"/>
      <c r="GJ17" s="8"/>
      <c r="GK17" s="8"/>
      <c r="GL17" s="8"/>
      <c r="GM17" s="8"/>
      <c r="GN17" s="8"/>
      <c r="GO17" s="8"/>
      <c r="GP17" s="8"/>
      <c r="GQ17" s="8"/>
      <c r="GR17" s="8"/>
      <c r="GS17" s="8"/>
      <c r="GT17" s="8"/>
      <c r="GU17" s="8"/>
      <c r="GV17" s="8"/>
      <c r="GW17" s="8"/>
      <c r="GX17" s="8"/>
      <c r="GY17" s="8"/>
      <c r="GZ17" s="8"/>
      <c r="HA17" s="8"/>
      <c r="HB17" s="8"/>
      <c r="HC17" s="8"/>
      <c r="HD17" s="8"/>
      <c r="HE17" s="8"/>
      <c r="HF17" s="8"/>
      <c r="HG17" s="8"/>
      <c r="HH17" s="8"/>
      <c r="HI17" s="8"/>
      <c r="HJ17" s="8"/>
      <c r="HK17" s="8"/>
      <c r="HL17" s="8"/>
      <c r="HM17" s="8"/>
      <c r="HN17" s="8"/>
      <c r="HO17" s="8"/>
      <c r="HP17" s="8"/>
      <c r="HQ17" s="8"/>
      <c r="HR17" s="8"/>
      <c r="HS17" s="8"/>
      <c r="HT17" s="8"/>
      <c r="HU17" s="8"/>
      <c r="HV17" s="8"/>
      <c r="HW17" s="8"/>
      <c r="HX17" s="8"/>
      <c r="HY17" s="8"/>
      <c r="HZ17" s="8"/>
      <c r="IA17" s="8"/>
      <c r="IB17" s="8"/>
      <c r="IC17" s="8"/>
      <c r="ID17" s="8"/>
      <c r="IE17" s="8"/>
      <c r="IF17" s="8"/>
      <c r="IG17" s="8"/>
      <c r="IH17" s="8"/>
      <c r="II17" s="8"/>
      <c r="IJ17" s="8"/>
      <c r="IK17" s="8"/>
      <c r="IL17" s="8"/>
      <c r="IM17" s="8"/>
      <c r="IN17" s="8"/>
      <c r="IO17" s="8"/>
      <c r="IP17" s="8"/>
      <c r="IQ17" s="8"/>
      <c r="IR17" s="8"/>
      <c r="IS17" s="8"/>
      <c r="IT17" s="8"/>
      <c r="IU17" s="8"/>
    </row>
    <row r="18" spans="1:255" s="111" customFormat="1" ht="15.75" customHeight="1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45"/>
      <c r="X18" s="45"/>
      <c r="Y18" s="183" t="s">
        <v>3464</v>
      </c>
      <c r="Z18" s="183"/>
      <c r="AA18" s="183"/>
      <c r="AB18" s="183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  <c r="DT18" s="8"/>
      <c r="DU18" s="8"/>
      <c r="DV18" s="8"/>
      <c r="DW18" s="8"/>
      <c r="DX18" s="8"/>
      <c r="DY18" s="8"/>
      <c r="DZ18" s="8"/>
      <c r="EA18" s="8"/>
      <c r="EB18" s="8"/>
      <c r="EC18" s="8"/>
      <c r="ED18" s="8"/>
      <c r="EE18" s="8"/>
      <c r="EF18" s="8"/>
      <c r="EG18" s="8"/>
      <c r="EH18" s="8"/>
      <c r="EI18" s="8"/>
      <c r="EJ18" s="8"/>
      <c r="EK18" s="8"/>
      <c r="EL18" s="8"/>
      <c r="EM18" s="8"/>
      <c r="EN18" s="8"/>
      <c r="EO18" s="8"/>
      <c r="EP18" s="8"/>
      <c r="EQ18" s="8"/>
      <c r="ER18" s="8"/>
      <c r="ES18" s="8"/>
      <c r="ET18" s="8"/>
      <c r="EU18" s="8"/>
      <c r="EV18" s="8"/>
      <c r="EW18" s="8"/>
      <c r="EX18" s="8"/>
      <c r="EY18" s="8"/>
      <c r="EZ18" s="8"/>
      <c r="FA18" s="8"/>
      <c r="FB18" s="8"/>
      <c r="FC18" s="8"/>
      <c r="FD18" s="8"/>
      <c r="FE18" s="8"/>
      <c r="FF18" s="8"/>
      <c r="FG18" s="8"/>
      <c r="FH18" s="8"/>
      <c r="FI18" s="8"/>
      <c r="FJ18" s="8"/>
      <c r="FK18" s="8"/>
      <c r="FL18" s="8"/>
      <c r="FM18" s="8"/>
      <c r="FN18" s="8"/>
      <c r="FO18" s="8"/>
      <c r="FP18" s="8"/>
      <c r="FQ18" s="8"/>
      <c r="FR18" s="8"/>
      <c r="FS18" s="8"/>
      <c r="FT18" s="8"/>
      <c r="FU18" s="8"/>
      <c r="FV18" s="8"/>
      <c r="FW18" s="8"/>
      <c r="FX18" s="8"/>
      <c r="FY18" s="8"/>
      <c r="FZ18" s="8"/>
      <c r="GA18" s="8"/>
      <c r="GB18" s="8"/>
      <c r="GC18" s="8"/>
      <c r="GD18" s="8"/>
      <c r="GE18" s="8"/>
      <c r="GF18" s="8"/>
      <c r="GG18" s="8"/>
      <c r="GH18" s="8"/>
      <c r="GI18" s="8"/>
      <c r="GJ18" s="8"/>
      <c r="GK18" s="8"/>
      <c r="GL18" s="8"/>
      <c r="GM18" s="8"/>
      <c r="GN18" s="8"/>
      <c r="GO18" s="8"/>
      <c r="GP18" s="8"/>
      <c r="GQ18" s="8"/>
      <c r="GR18" s="8"/>
      <c r="GS18" s="8"/>
      <c r="GT18" s="8"/>
      <c r="GU18" s="8"/>
      <c r="GV18" s="8"/>
      <c r="GW18" s="8"/>
      <c r="GX18" s="8"/>
      <c r="GY18" s="8"/>
      <c r="GZ18" s="8"/>
      <c r="HA18" s="8"/>
      <c r="HB18" s="8"/>
      <c r="HC18" s="8"/>
      <c r="HD18" s="8"/>
      <c r="HE18" s="8"/>
      <c r="HF18" s="8"/>
      <c r="HG18" s="8"/>
      <c r="HH18" s="8"/>
      <c r="HI18" s="8"/>
      <c r="HJ18" s="8"/>
      <c r="HK18" s="8"/>
      <c r="HL18" s="8"/>
      <c r="HM18" s="8"/>
      <c r="HN18" s="8"/>
      <c r="HO18" s="8"/>
      <c r="HP18" s="8"/>
      <c r="HQ18" s="8"/>
      <c r="HR18" s="8"/>
      <c r="HS18" s="8"/>
      <c r="HT18" s="8"/>
      <c r="HU18" s="8"/>
      <c r="HV18" s="8"/>
      <c r="HW18" s="8"/>
      <c r="HX18" s="8"/>
      <c r="HY18" s="8"/>
      <c r="HZ18" s="8"/>
      <c r="IA18" s="8"/>
      <c r="IB18" s="8"/>
      <c r="IC18" s="8"/>
      <c r="ID18" s="8"/>
      <c r="IE18" s="8"/>
      <c r="IF18" s="8"/>
      <c r="IG18" s="8"/>
      <c r="IH18" s="8"/>
      <c r="II18" s="8"/>
      <c r="IJ18" s="8"/>
      <c r="IK18" s="8"/>
      <c r="IL18" s="8"/>
      <c r="IM18" s="8"/>
      <c r="IN18" s="8"/>
      <c r="IO18" s="8"/>
      <c r="IP18" s="8"/>
      <c r="IQ18" s="8"/>
      <c r="IR18" s="8"/>
      <c r="IS18" s="8"/>
      <c r="IT18" s="8"/>
      <c r="IU18" s="8"/>
    </row>
    <row r="19" spans="1:255" s="111" customFormat="1" ht="15.75" customHeight="1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45"/>
      <c r="X19" s="45"/>
      <c r="Y19" s="183" t="s">
        <v>3487</v>
      </c>
      <c r="Z19" s="183"/>
      <c r="AA19" s="183"/>
      <c r="AB19" s="183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8"/>
      <c r="DP19" s="8"/>
      <c r="DQ19" s="8"/>
      <c r="DR19" s="8"/>
      <c r="DS19" s="8"/>
      <c r="DT19" s="8"/>
      <c r="DU19" s="8"/>
      <c r="DV19" s="8"/>
      <c r="DW19" s="8"/>
      <c r="DX19" s="8"/>
      <c r="DY19" s="8"/>
      <c r="DZ19" s="8"/>
      <c r="EA19" s="8"/>
      <c r="EB19" s="8"/>
      <c r="EC19" s="8"/>
      <c r="ED19" s="8"/>
      <c r="EE19" s="8"/>
      <c r="EF19" s="8"/>
      <c r="EG19" s="8"/>
      <c r="EH19" s="8"/>
      <c r="EI19" s="8"/>
      <c r="EJ19" s="8"/>
      <c r="EK19" s="8"/>
      <c r="EL19" s="8"/>
      <c r="EM19" s="8"/>
      <c r="EN19" s="8"/>
      <c r="EO19" s="8"/>
      <c r="EP19" s="8"/>
      <c r="EQ19" s="8"/>
      <c r="ER19" s="8"/>
      <c r="ES19" s="8"/>
      <c r="ET19" s="8"/>
      <c r="EU19" s="8"/>
      <c r="EV19" s="8"/>
      <c r="EW19" s="8"/>
      <c r="EX19" s="8"/>
      <c r="EY19" s="8"/>
      <c r="EZ19" s="8"/>
      <c r="FA19" s="8"/>
      <c r="FB19" s="8"/>
      <c r="FC19" s="8"/>
      <c r="FD19" s="8"/>
      <c r="FE19" s="8"/>
      <c r="FF19" s="8"/>
      <c r="FG19" s="8"/>
      <c r="FH19" s="8"/>
      <c r="FI19" s="8"/>
      <c r="FJ19" s="8"/>
      <c r="FK19" s="8"/>
      <c r="FL19" s="8"/>
      <c r="FM19" s="8"/>
      <c r="FN19" s="8"/>
      <c r="FO19" s="8"/>
      <c r="FP19" s="8"/>
      <c r="FQ19" s="8"/>
      <c r="FR19" s="8"/>
      <c r="FS19" s="8"/>
      <c r="FT19" s="8"/>
      <c r="FU19" s="8"/>
      <c r="FV19" s="8"/>
      <c r="FW19" s="8"/>
      <c r="FX19" s="8"/>
      <c r="FY19" s="8"/>
      <c r="FZ19" s="8"/>
      <c r="GA19" s="8"/>
      <c r="GB19" s="8"/>
      <c r="GC19" s="8"/>
      <c r="GD19" s="8"/>
      <c r="GE19" s="8"/>
      <c r="GF19" s="8"/>
      <c r="GG19" s="8"/>
      <c r="GH19" s="8"/>
      <c r="GI19" s="8"/>
      <c r="GJ19" s="8"/>
      <c r="GK19" s="8"/>
      <c r="GL19" s="8"/>
      <c r="GM19" s="8"/>
      <c r="GN19" s="8"/>
      <c r="GO19" s="8"/>
      <c r="GP19" s="8"/>
      <c r="GQ19" s="8"/>
      <c r="GR19" s="8"/>
      <c r="GS19" s="8"/>
      <c r="GT19" s="8"/>
      <c r="GU19" s="8"/>
      <c r="GV19" s="8"/>
      <c r="GW19" s="8"/>
      <c r="GX19" s="8"/>
      <c r="GY19" s="8"/>
      <c r="GZ19" s="8"/>
      <c r="HA19" s="8"/>
      <c r="HB19" s="8"/>
      <c r="HC19" s="8"/>
      <c r="HD19" s="8"/>
      <c r="HE19" s="8"/>
      <c r="HF19" s="8"/>
      <c r="HG19" s="8"/>
      <c r="HH19" s="8"/>
      <c r="HI19" s="8"/>
      <c r="HJ19" s="8"/>
      <c r="HK19" s="8"/>
      <c r="HL19" s="8"/>
      <c r="HM19" s="8"/>
      <c r="HN19" s="8"/>
      <c r="HO19" s="8"/>
      <c r="HP19" s="8"/>
      <c r="HQ19" s="8"/>
      <c r="HR19" s="8"/>
      <c r="HS19" s="8"/>
      <c r="HT19" s="8"/>
      <c r="HU19" s="8"/>
      <c r="HV19" s="8"/>
      <c r="HW19" s="8"/>
      <c r="HX19" s="8"/>
      <c r="HY19" s="8"/>
      <c r="HZ19" s="8"/>
      <c r="IA19" s="8"/>
      <c r="IB19" s="8"/>
      <c r="IC19" s="8"/>
      <c r="ID19" s="8"/>
      <c r="IE19" s="8"/>
      <c r="IF19" s="8"/>
      <c r="IG19" s="8"/>
      <c r="IH19" s="8"/>
      <c r="II19" s="8"/>
      <c r="IJ19" s="8"/>
      <c r="IK19" s="8"/>
      <c r="IL19" s="8"/>
      <c r="IM19" s="8"/>
      <c r="IN19" s="8"/>
      <c r="IO19" s="8"/>
      <c r="IP19" s="8"/>
      <c r="IQ19" s="8"/>
      <c r="IR19" s="8"/>
      <c r="IS19" s="8"/>
      <c r="IT19" s="8"/>
      <c r="IU19" s="8"/>
    </row>
    <row r="20" spans="1:255" s="111" customFormat="1" ht="15.75" customHeight="1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45"/>
      <c r="X20" s="45"/>
      <c r="Y20" s="183" t="s">
        <v>3529</v>
      </c>
      <c r="Z20" s="183"/>
      <c r="AA20" s="183"/>
      <c r="AB20" s="183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  <c r="DT20" s="8"/>
      <c r="DU20" s="8"/>
      <c r="DV20" s="8"/>
      <c r="DW20" s="8"/>
      <c r="DX20" s="8"/>
      <c r="DY20" s="8"/>
      <c r="DZ20" s="8"/>
      <c r="EA20" s="8"/>
      <c r="EB20" s="8"/>
      <c r="EC20" s="8"/>
      <c r="ED20" s="8"/>
      <c r="EE20" s="8"/>
      <c r="EF20" s="8"/>
      <c r="EG20" s="8"/>
      <c r="EH20" s="8"/>
      <c r="EI20" s="8"/>
      <c r="EJ20" s="8"/>
      <c r="EK20" s="8"/>
      <c r="EL20" s="8"/>
      <c r="EM20" s="8"/>
      <c r="EN20" s="8"/>
      <c r="EO20" s="8"/>
      <c r="EP20" s="8"/>
      <c r="EQ20" s="8"/>
      <c r="ER20" s="8"/>
      <c r="ES20" s="8"/>
      <c r="ET20" s="8"/>
      <c r="EU20" s="8"/>
      <c r="EV20" s="8"/>
      <c r="EW20" s="8"/>
      <c r="EX20" s="8"/>
      <c r="EY20" s="8"/>
      <c r="EZ20" s="8"/>
      <c r="FA20" s="8"/>
      <c r="FB20" s="8"/>
      <c r="FC20" s="8"/>
      <c r="FD20" s="8"/>
      <c r="FE20" s="8"/>
      <c r="FF20" s="8"/>
      <c r="FG20" s="8"/>
      <c r="FH20" s="8"/>
      <c r="FI20" s="8"/>
      <c r="FJ20" s="8"/>
      <c r="FK20" s="8"/>
      <c r="FL20" s="8"/>
      <c r="FM20" s="8"/>
      <c r="FN20" s="8"/>
      <c r="FO20" s="8"/>
      <c r="FP20" s="8"/>
      <c r="FQ20" s="8"/>
      <c r="FR20" s="8"/>
      <c r="FS20" s="8"/>
      <c r="FT20" s="8"/>
      <c r="FU20" s="8"/>
      <c r="FV20" s="8"/>
      <c r="FW20" s="8"/>
      <c r="FX20" s="8"/>
      <c r="FY20" s="8"/>
      <c r="FZ20" s="8"/>
      <c r="GA20" s="8"/>
      <c r="GB20" s="8"/>
      <c r="GC20" s="8"/>
      <c r="GD20" s="8"/>
      <c r="GE20" s="8"/>
      <c r="GF20" s="8"/>
      <c r="GG20" s="8"/>
      <c r="GH20" s="8"/>
      <c r="GI20" s="8"/>
      <c r="GJ20" s="8"/>
      <c r="GK20" s="8"/>
      <c r="GL20" s="8"/>
      <c r="GM20" s="8"/>
      <c r="GN20" s="8"/>
      <c r="GO20" s="8"/>
      <c r="GP20" s="8"/>
      <c r="GQ20" s="8"/>
      <c r="GR20" s="8"/>
      <c r="GS20" s="8"/>
      <c r="GT20" s="8"/>
      <c r="GU20" s="8"/>
      <c r="GV20" s="8"/>
      <c r="GW20" s="8"/>
      <c r="GX20" s="8"/>
      <c r="GY20" s="8"/>
      <c r="GZ20" s="8"/>
      <c r="HA20" s="8"/>
      <c r="HB20" s="8"/>
      <c r="HC20" s="8"/>
      <c r="HD20" s="8"/>
      <c r="HE20" s="8"/>
      <c r="HF20" s="8"/>
      <c r="HG20" s="8"/>
      <c r="HH20" s="8"/>
      <c r="HI20" s="8"/>
      <c r="HJ20" s="8"/>
      <c r="HK20" s="8"/>
      <c r="HL20" s="8"/>
      <c r="HM20" s="8"/>
      <c r="HN20" s="8"/>
      <c r="HO20" s="8"/>
      <c r="HP20" s="8"/>
      <c r="HQ20" s="8"/>
      <c r="HR20" s="8"/>
      <c r="HS20" s="8"/>
      <c r="HT20" s="8"/>
      <c r="HU20" s="8"/>
      <c r="HV20" s="8"/>
      <c r="HW20" s="8"/>
      <c r="HX20" s="8"/>
      <c r="HY20" s="8"/>
      <c r="HZ20" s="8"/>
      <c r="IA20" s="8"/>
      <c r="IB20" s="8"/>
      <c r="IC20" s="8"/>
      <c r="ID20" s="8"/>
      <c r="IE20" s="8"/>
      <c r="IF20" s="8"/>
      <c r="IG20" s="8"/>
      <c r="IH20" s="8"/>
      <c r="II20" s="8"/>
      <c r="IJ20" s="8"/>
      <c r="IK20" s="8"/>
      <c r="IL20" s="8"/>
      <c r="IM20" s="8"/>
      <c r="IN20" s="8"/>
      <c r="IO20" s="8"/>
      <c r="IP20" s="8"/>
      <c r="IQ20" s="8"/>
      <c r="IR20" s="8"/>
      <c r="IS20" s="8"/>
      <c r="IT20" s="8"/>
      <c r="IU20" s="8"/>
    </row>
    <row r="21" spans="1:255" s="111" customFormat="1" ht="15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45"/>
      <c r="X21" s="45"/>
      <c r="Y21" s="183" t="s">
        <v>3538</v>
      </c>
      <c r="Z21" s="183"/>
      <c r="AA21" s="183"/>
      <c r="AB21" s="183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8"/>
      <c r="DA21" s="8"/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8"/>
      <c r="DM21" s="8"/>
      <c r="DN21" s="8"/>
      <c r="DO21" s="8"/>
      <c r="DP21" s="8"/>
      <c r="DQ21" s="8"/>
      <c r="DR21" s="8"/>
      <c r="DS21" s="8"/>
      <c r="DT21" s="8"/>
      <c r="DU21" s="8"/>
      <c r="DV21" s="8"/>
      <c r="DW21" s="8"/>
      <c r="DX21" s="8"/>
      <c r="DY21" s="8"/>
      <c r="DZ21" s="8"/>
      <c r="EA21" s="8"/>
      <c r="EB21" s="8"/>
      <c r="EC21" s="8"/>
      <c r="ED21" s="8"/>
      <c r="EE21" s="8"/>
      <c r="EF21" s="8"/>
      <c r="EG21" s="8"/>
      <c r="EH21" s="8"/>
      <c r="EI21" s="8"/>
      <c r="EJ21" s="8"/>
      <c r="EK21" s="8"/>
      <c r="EL21" s="8"/>
      <c r="EM21" s="8"/>
      <c r="EN21" s="8"/>
      <c r="EO21" s="8"/>
      <c r="EP21" s="8"/>
      <c r="EQ21" s="8"/>
      <c r="ER21" s="8"/>
      <c r="ES21" s="8"/>
      <c r="ET21" s="8"/>
      <c r="EU21" s="8"/>
      <c r="EV21" s="8"/>
      <c r="EW21" s="8"/>
      <c r="EX21" s="8"/>
      <c r="EY21" s="8"/>
      <c r="EZ21" s="8"/>
      <c r="FA21" s="8"/>
      <c r="FB21" s="8"/>
      <c r="FC21" s="8"/>
      <c r="FD21" s="8"/>
      <c r="FE21" s="8"/>
      <c r="FF21" s="8"/>
      <c r="FG21" s="8"/>
      <c r="FH21" s="8"/>
      <c r="FI21" s="8"/>
      <c r="FJ21" s="8"/>
      <c r="FK21" s="8"/>
      <c r="FL21" s="8"/>
      <c r="FM21" s="8"/>
      <c r="FN21" s="8"/>
      <c r="FO21" s="8"/>
      <c r="FP21" s="8"/>
      <c r="FQ21" s="8"/>
      <c r="FR21" s="8"/>
      <c r="FS21" s="8"/>
      <c r="FT21" s="8"/>
      <c r="FU21" s="8"/>
      <c r="FV21" s="8"/>
      <c r="FW21" s="8"/>
      <c r="FX21" s="8"/>
      <c r="FY21" s="8"/>
      <c r="FZ21" s="8"/>
      <c r="GA21" s="8"/>
      <c r="GB21" s="8"/>
      <c r="GC21" s="8"/>
      <c r="GD21" s="8"/>
      <c r="GE21" s="8"/>
      <c r="GF21" s="8"/>
      <c r="GG21" s="8"/>
      <c r="GH21" s="8"/>
      <c r="GI21" s="8"/>
      <c r="GJ21" s="8"/>
      <c r="GK21" s="8"/>
      <c r="GL21" s="8"/>
      <c r="GM21" s="8"/>
      <c r="GN21" s="8"/>
      <c r="GO21" s="8"/>
      <c r="GP21" s="8"/>
      <c r="GQ21" s="8"/>
      <c r="GR21" s="8"/>
      <c r="GS21" s="8"/>
      <c r="GT21" s="8"/>
      <c r="GU21" s="8"/>
      <c r="GV21" s="8"/>
      <c r="GW21" s="8"/>
      <c r="GX21" s="8"/>
      <c r="GY21" s="8"/>
      <c r="GZ21" s="8"/>
      <c r="HA21" s="8"/>
      <c r="HB21" s="8"/>
      <c r="HC21" s="8"/>
      <c r="HD21" s="8"/>
      <c r="HE21" s="8"/>
      <c r="HF21" s="8"/>
      <c r="HG21" s="8"/>
      <c r="HH21" s="8"/>
      <c r="HI21" s="8"/>
      <c r="HJ21" s="8"/>
      <c r="HK21" s="8"/>
      <c r="HL21" s="8"/>
      <c r="HM21" s="8"/>
      <c r="HN21" s="8"/>
      <c r="HO21" s="8"/>
      <c r="HP21" s="8"/>
      <c r="HQ21" s="8"/>
      <c r="HR21" s="8"/>
      <c r="HS21" s="8"/>
      <c r="HT21" s="8"/>
      <c r="HU21" s="8"/>
      <c r="HV21" s="8"/>
      <c r="HW21" s="8"/>
      <c r="HX21" s="8"/>
      <c r="HY21" s="8"/>
      <c r="HZ21" s="8"/>
      <c r="IA21" s="8"/>
      <c r="IB21" s="8"/>
      <c r="IC21" s="8"/>
      <c r="ID21" s="8"/>
      <c r="IE21" s="8"/>
      <c r="IF21" s="8"/>
      <c r="IG21" s="8"/>
      <c r="IH21" s="8"/>
      <c r="II21" s="8"/>
      <c r="IJ21" s="8"/>
      <c r="IK21" s="8"/>
      <c r="IL21" s="8"/>
      <c r="IM21" s="8"/>
      <c r="IN21" s="8"/>
      <c r="IO21" s="8"/>
      <c r="IP21" s="8"/>
      <c r="IQ21" s="8"/>
      <c r="IR21" s="8"/>
      <c r="IS21" s="8"/>
      <c r="IT21" s="8"/>
      <c r="IU21" s="8"/>
    </row>
    <row r="22" spans="1:255" s="111" customFormat="1" ht="15.75" customHeight="1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45"/>
      <c r="X22" s="45"/>
      <c r="Y22" s="183" t="s">
        <v>3642</v>
      </c>
      <c r="Z22" s="183"/>
      <c r="AA22" s="183"/>
      <c r="AB22" s="183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8"/>
      <c r="DP22" s="8"/>
      <c r="DQ22" s="8"/>
      <c r="DR22" s="8"/>
      <c r="DS22" s="8"/>
      <c r="DT22" s="8"/>
      <c r="DU22" s="8"/>
      <c r="DV22" s="8"/>
      <c r="DW22" s="8"/>
      <c r="DX22" s="8"/>
      <c r="DY22" s="8"/>
      <c r="DZ22" s="8"/>
      <c r="EA22" s="8"/>
      <c r="EB22" s="8"/>
      <c r="EC22" s="8"/>
      <c r="ED22" s="8"/>
      <c r="EE22" s="8"/>
      <c r="EF22" s="8"/>
      <c r="EG22" s="8"/>
      <c r="EH22" s="8"/>
      <c r="EI22" s="8"/>
      <c r="EJ22" s="8"/>
      <c r="EK22" s="8"/>
      <c r="EL22" s="8"/>
      <c r="EM22" s="8"/>
      <c r="EN22" s="8"/>
      <c r="EO22" s="8"/>
      <c r="EP22" s="8"/>
      <c r="EQ22" s="8"/>
      <c r="ER22" s="8"/>
      <c r="ES22" s="8"/>
      <c r="ET22" s="8"/>
      <c r="EU22" s="8"/>
      <c r="EV22" s="8"/>
      <c r="EW22" s="8"/>
      <c r="EX22" s="8"/>
      <c r="EY22" s="8"/>
      <c r="EZ22" s="8"/>
      <c r="FA22" s="8"/>
      <c r="FB22" s="8"/>
      <c r="FC22" s="8"/>
      <c r="FD22" s="8"/>
      <c r="FE22" s="8"/>
      <c r="FF22" s="8"/>
      <c r="FG22" s="8"/>
      <c r="FH22" s="8"/>
      <c r="FI22" s="8"/>
      <c r="FJ22" s="8"/>
      <c r="FK22" s="8"/>
      <c r="FL22" s="8"/>
      <c r="FM22" s="8"/>
      <c r="FN22" s="8"/>
      <c r="FO22" s="8"/>
      <c r="FP22" s="8"/>
      <c r="FQ22" s="8"/>
      <c r="FR22" s="8"/>
      <c r="FS22" s="8"/>
      <c r="FT22" s="8"/>
      <c r="FU22" s="8"/>
      <c r="FV22" s="8"/>
      <c r="FW22" s="8"/>
      <c r="FX22" s="8"/>
      <c r="FY22" s="8"/>
      <c r="FZ22" s="8"/>
      <c r="GA22" s="8"/>
      <c r="GB22" s="8"/>
      <c r="GC22" s="8"/>
      <c r="GD22" s="8"/>
      <c r="GE22" s="8"/>
      <c r="GF22" s="8"/>
      <c r="GG22" s="8"/>
      <c r="GH22" s="8"/>
      <c r="GI22" s="8"/>
      <c r="GJ22" s="8"/>
      <c r="GK22" s="8"/>
      <c r="GL22" s="8"/>
      <c r="GM22" s="8"/>
      <c r="GN22" s="8"/>
      <c r="GO22" s="8"/>
      <c r="GP22" s="8"/>
      <c r="GQ22" s="8"/>
      <c r="GR22" s="8"/>
      <c r="GS22" s="8"/>
      <c r="GT22" s="8"/>
      <c r="GU22" s="8"/>
      <c r="GV22" s="8"/>
      <c r="GW22" s="8"/>
      <c r="GX22" s="8"/>
      <c r="GY22" s="8"/>
      <c r="GZ22" s="8"/>
      <c r="HA22" s="8"/>
      <c r="HB22" s="8"/>
      <c r="HC22" s="8"/>
      <c r="HD22" s="8"/>
      <c r="HE22" s="8"/>
      <c r="HF22" s="8"/>
      <c r="HG22" s="8"/>
      <c r="HH22" s="8"/>
      <c r="HI22" s="8"/>
      <c r="HJ22" s="8"/>
      <c r="HK22" s="8"/>
      <c r="HL22" s="8"/>
      <c r="HM22" s="8"/>
      <c r="HN22" s="8"/>
      <c r="HO22" s="8"/>
      <c r="HP22" s="8"/>
      <c r="HQ22" s="8"/>
      <c r="HR22" s="8"/>
      <c r="HS22" s="8"/>
      <c r="HT22" s="8"/>
      <c r="HU22" s="8"/>
      <c r="HV22" s="8"/>
      <c r="HW22" s="8"/>
      <c r="HX22" s="8"/>
      <c r="HY22" s="8"/>
      <c r="HZ22" s="8"/>
      <c r="IA22" s="8"/>
      <c r="IB22" s="8"/>
      <c r="IC22" s="8"/>
      <c r="ID22" s="8"/>
      <c r="IE22" s="8"/>
      <c r="IF22" s="8"/>
      <c r="IG22" s="8"/>
      <c r="IH22" s="8"/>
      <c r="II22" s="8"/>
      <c r="IJ22" s="8"/>
      <c r="IK22" s="8"/>
      <c r="IL22" s="8"/>
      <c r="IM22" s="8"/>
      <c r="IN22" s="8"/>
      <c r="IO22" s="8"/>
      <c r="IP22" s="8"/>
      <c r="IQ22" s="8"/>
      <c r="IR22" s="8"/>
      <c r="IS22" s="8"/>
      <c r="IT22" s="8"/>
      <c r="IU22" s="8"/>
    </row>
    <row r="23" spans="1:255" s="111" customFormat="1" ht="15.75" customHeight="1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45"/>
      <c r="X23" s="45"/>
      <c r="Y23" s="183" t="s">
        <v>3723</v>
      </c>
      <c r="Z23" s="183"/>
      <c r="AA23" s="183"/>
      <c r="AB23" s="183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  <c r="DA23" s="8"/>
      <c r="DB23" s="8"/>
      <c r="DC23" s="8"/>
      <c r="DD23" s="8"/>
      <c r="DE23" s="8"/>
      <c r="DF23" s="8"/>
      <c r="DG23" s="8"/>
      <c r="DH23" s="8"/>
      <c r="DI23" s="8"/>
      <c r="DJ23" s="8"/>
      <c r="DK23" s="8"/>
      <c r="DL23" s="8"/>
      <c r="DM23" s="8"/>
      <c r="DN23" s="8"/>
      <c r="DO23" s="8"/>
      <c r="DP23" s="8"/>
      <c r="DQ23" s="8"/>
      <c r="DR23" s="8"/>
      <c r="DS23" s="8"/>
      <c r="DT23" s="8"/>
      <c r="DU23" s="8"/>
      <c r="DV23" s="8"/>
      <c r="DW23" s="8"/>
      <c r="DX23" s="8"/>
      <c r="DY23" s="8"/>
      <c r="DZ23" s="8"/>
      <c r="EA23" s="8"/>
      <c r="EB23" s="8"/>
      <c r="EC23" s="8"/>
      <c r="ED23" s="8"/>
      <c r="EE23" s="8"/>
      <c r="EF23" s="8"/>
      <c r="EG23" s="8"/>
      <c r="EH23" s="8"/>
      <c r="EI23" s="8"/>
      <c r="EJ23" s="8"/>
      <c r="EK23" s="8"/>
      <c r="EL23" s="8"/>
      <c r="EM23" s="8"/>
      <c r="EN23" s="8"/>
      <c r="EO23" s="8"/>
      <c r="EP23" s="8"/>
      <c r="EQ23" s="8"/>
      <c r="ER23" s="8"/>
      <c r="ES23" s="8"/>
      <c r="ET23" s="8"/>
      <c r="EU23" s="8"/>
      <c r="EV23" s="8"/>
      <c r="EW23" s="8"/>
      <c r="EX23" s="8"/>
      <c r="EY23" s="8"/>
      <c r="EZ23" s="8"/>
      <c r="FA23" s="8"/>
      <c r="FB23" s="8"/>
      <c r="FC23" s="8"/>
      <c r="FD23" s="8"/>
      <c r="FE23" s="8"/>
      <c r="FF23" s="8"/>
      <c r="FG23" s="8"/>
      <c r="FH23" s="8"/>
      <c r="FI23" s="8"/>
      <c r="FJ23" s="8"/>
      <c r="FK23" s="8"/>
      <c r="FL23" s="8"/>
      <c r="FM23" s="8"/>
      <c r="FN23" s="8"/>
      <c r="FO23" s="8"/>
      <c r="FP23" s="8"/>
      <c r="FQ23" s="8"/>
      <c r="FR23" s="8"/>
      <c r="FS23" s="8"/>
      <c r="FT23" s="8"/>
      <c r="FU23" s="8"/>
      <c r="FV23" s="8"/>
      <c r="FW23" s="8"/>
      <c r="FX23" s="8"/>
      <c r="FY23" s="8"/>
      <c r="FZ23" s="8"/>
      <c r="GA23" s="8"/>
      <c r="GB23" s="8"/>
      <c r="GC23" s="8"/>
      <c r="GD23" s="8"/>
      <c r="GE23" s="8"/>
      <c r="GF23" s="8"/>
      <c r="GG23" s="8"/>
      <c r="GH23" s="8"/>
      <c r="GI23" s="8"/>
      <c r="GJ23" s="8"/>
      <c r="GK23" s="8"/>
      <c r="GL23" s="8"/>
      <c r="GM23" s="8"/>
      <c r="GN23" s="8"/>
      <c r="GO23" s="8"/>
      <c r="GP23" s="8"/>
      <c r="GQ23" s="8"/>
      <c r="GR23" s="8"/>
      <c r="GS23" s="8"/>
      <c r="GT23" s="8"/>
      <c r="GU23" s="8"/>
      <c r="GV23" s="8"/>
      <c r="GW23" s="8"/>
      <c r="GX23" s="8"/>
      <c r="GY23" s="8"/>
      <c r="GZ23" s="8"/>
      <c r="HA23" s="8"/>
      <c r="HB23" s="8"/>
      <c r="HC23" s="8"/>
      <c r="HD23" s="8"/>
      <c r="HE23" s="8"/>
      <c r="HF23" s="8"/>
      <c r="HG23" s="8"/>
      <c r="HH23" s="8"/>
      <c r="HI23" s="8"/>
      <c r="HJ23" s="8"/>
      <c r="HK23" s="8"/>
      <c r="HL23" s="8"/>
      <c r="HM23" s="8"/>
      <c r="HN23" s="8"/>
      <c r="HO23" s="8"/>
      <c r="HP23" s="8"/>
      <c r="HQ23" s="8"/>
      <c r="HR23" s="8"/>
      <c r="HS23" s="8"/>
      <c r="HT23" s="8"/>
      <c r="HU23" s="8"/>
      <c r="HV23" s="8"/>
      <c r="HW23" s="8"/>
      <c r="HX23" s="8"/>
      <c r="HY23" s="8"/>
      <c r="HZ23" s="8"/>
      <c r="IA23" s="8"/>
      <c r="IB23" s="8"/>
      <c r="IC23" s="8"/>
      <c r="ID23" s="8"/>
      <c r="IE23" s="8"/>
      <c r="IF23" s="8"/>
      <c r="IG23" s="8"/>
      <c r="IH23" s="8"/>
      <c r="II23" s="8"/>
      <c r="IJ23" s="8"/>
      <c r="IK23" s="8"/>
      <c r="IL23" s="8"/>
      <c r="IM23" s="8"/>
      <c r="IN23" s="8"/>
      <c r="IO23" s="8"/>
      <c r="IP23" s="8"/>
      <c r="IQ23" s="8"/>
      <c r="IR23" s="8"/>
      <c r="IS23" s="8"/>
      <c r="IT23" s="8"/>
      <c r="IU23" s="8"/>
    </row>
    <row r="24" spans="23:28" ht="15.75" customHeight="1">
      <c r="W24" s="45"/>
      <c r="Y24" s="126"/>
      <c r="Z24" s="126"/>
      <c r="AA24" s="126"/>
      <c r="AB24" s="126"/>
    </row>
    <row r="25" spans="1:28" ht="15.75" customHeight="1">
      <c r="A25" s="188" t="s">
        <v>2538</v>
      </c>
      <c r="B25" s="188"/>
      <c r="C25" s="188"/>
      <c r="D25" s="188"/>
      <c r="E25" s="188"/>
      <c r="F25" s="188"/>
      <c r="G25" s="188"/>
      <c r="H25" s="188"/>
      <c r="I25" s="188"/>
      <c r="J25" s="188"/>
      <c r="K25" s="188"/>
      <c r="L25" s="188"/>
      <c r="M25" s="188"/>
      <c r="N25" s="188"/>
      <c r="O25" s="188"/>
      <c r="P25" s="188"/>
      <c r="Q25" s="188"/>
      <c r="R25" s="188"/>
      <c r="S25" s="188"/>
      <c r="T25" s="188"/>
      <c r="U25" s="188"/>
      <c r="V25" s="188"/>
      <c r="W25" s="188"/>
      <c r="X25" s="188"/>
      <c r="Y25" s="188"/>
      <c r="Z25" s="188"/>
      <c r="AA25" s="188"/>
      <c r="AB25" s="188"/>
    </row>
    <row r="26" spans="25:28" ht="15.75" customHeight="1">
      <c r="Y26" s="126"/>
      <c r="Z26" s="126"/>
      <c r="AA26" s="126"/>
      <c r="AB26" s="127"/>
    </row>
    <row r="27" spans="1:29" s="6" customFormat="1" ht="175.5" customHeight="1">
      <c r="A27" s="1" t="s">
        <v>448</v>
      </c>
      <c r="B27" s="1" t="s">
        <v>449</v>
      </c>
      <c r="C27" s="1" t="s">
        <v>450</v>
      </c>
      <c r="D27" s="1" t="s">
        <v>451</v>
      </c>
      <c r="E27" s="1" t="s">
        <v>453</v>
      </c>
      <c r="F27" s="1" t="s">
        <v>452</v>
      </c>
      <c r="G27" s="1" t="s">
        <v>455</v>
      </c>
      <c r="H27" s="1" t="s">
        <v>454</v>
      </c>
      <c r="I27" s="1" t="s">
        <v>456</v>
      </c>
      <c r="J27" s="1" t="s">
        <v>1885</v>
      </c>
      <c r="K27" s="1" t="s">
        <v>457</v>
      </c>
      <c r="L27" s="1" t="s">
        <v>458</v>
      </c>
      <c r="M27" s="1" t="s">
        <v>459</v>
      </c>
      <c r="N27" s="1" t="s">
        <v>460</v>
      </c>
      <c r="O27" s="1" t="s">
        <v>461</v>
      </c>
      <c r="P27" s="1" t="s">
        <v>462</v>
      </c>
      <c r="Q27" s="1" t="s">
        <v>463</v>
      </c>
      <c r="R27" s="1" t="s">
        <v>464</v>
      </c>
      <c r="S27" s="1" t="s">
        <v>465</v>
      </c>
      <c r="T27" s="1" t="s">
        <v>466</v>
      </c>
      <c r="U27" s="1" t="s">
        <v>467</v>
      </c>
      <c r="V27" s="1" t="s">
        <v>468</v>
      </c>
      <c r="W27" s="1" t="s">
        <v>469</v>
      </c>
      <c r="X27" s="157" t="s">
        <v>470</v>
      </c>
      <c r="Y27" s="1" t="s">
        <v>471</v>
      </c>
      <c r="Z27" s="1" t="s">
        <v>472</v>
      </c>
      <c r="AA27" s="40" t="s">
        <v>473</v>
      </c>
      <c r="AB27" s="30" t="s">
        <v>474</v>
      </c>
      <c r="AC27" s="124"/>
    </row>
    <row r="28" spans="1:29" s="6" customFormat="1" ht="21" customHeight="1">
      <c r="A28" s="1">
        <v>1</v>
      </c>
      <c r="B28" s="1">
        <v>2</v>
      </c>
      <c r="C28" s="1">
        <v>2</v>
      </c>
      <c r="D28" s="1">
        <v>3</v>
      </c>
      <c r="E28" s="1">
        <v>4</v>
      </c>
      <c r="F28" s="1" t="s">
        <v>6</v>
      </c>
      <c r="G28" s="1">
        <v>5</v>
      </c>
      <c r="H28" s="1" t="s">
        <v>7</v>
      </c>
      <c r="I28" s="1">
        <v>6</v>
      </c>
      <c r="J28" s="1" t="s">
        <v>1886</v>
      </c>
      <c r="K28" s="1">
        <v>7</v>
      </c>
      <c r="L28" s="1">
        <v>8</v>
      </c>
      <c r="M28" s="2" t="s">
        <v>475</v>
      </c>
      <c r="N28" s="1">
        <v>10</v>
      </c>
      <c r="O28" s="7">
        <v>11</v>
      </c>
      <c r="P28" s="1">
        <v>12</v>
      </c>
      <c r="Q28" s="1">
        <v>13</v>
      </c>
      <c r="R28" s="1">
        <v>14</v>
      </c>
      <c r="S28" s="1">
        <v>15</v>
      </c>
      <c r="T28" s="2">
        <v>16</v>
      </c>
      <c r="U28" s="1">
        <v>17</v>
      </c>
      <c r="V28" s="1">
        <v>18</v>
      </c>
      <c r="W28" s="1">
        <v>19</v>
      </c>
      <c r="X28" s="157">
        <v>20</v>
      </c>
      <c r="Y28" s="7">
        <v>21</v>
      </c>
      <c r="Z28" s="1">
        <v>22</v>
      </c>
      <c r="AA28" s="40">
        <v>23</v>
      </c>
      <c r="AB28" s="30">
        <v>24</v>
      </c>
      <c r="AC28" s="124"/>
    </row>
    <row r="29" spans="1:29" ht="95.25" customHeight="1">
      <c r="A29" s="3" t="s">
        <v>477</v>
      </c>
      <c r="B29" s="4" t="s">
        <v>478</v>
      </c>
      <c r="C29" s="4" t="s">
        <v>479</v>
      </c>
      <c r="D29" s="4" t="s">
        <v>480</v>
      </c>
      <c r="E29" s="4" t="s">
        <v>481</v>
      </c>
      <c r="F29" s="4" t="s">
        <v>1672</v>
      </c>
      <c r="G29" s="4" t="s">
        <v>1674</v>
      </c>
      <c r="H29" s="4" t="s">
        <v>1673</v>
      </c>
      <c r="I29" s="3"/>
      <c r="J29" s="3"/>
      <c r="K29" s="4" t="s">
        <v>482</v>
      </c>
      <c r="L29" s="11">
        <v>100</v>
      </c>
      <c r="M29" s="12" t="s">
        <v>2462</v>
      </c>
      <c r="N29" s="4" t="s">
        <v>483</v>
      </c>
      <c r="O29" s="13" t="s">
        <v>484</v>
      </c>
      <c r="P29" s="4" t="s">
        <v>483</v>
      </c>
      <c r="Q29" s="4" t="s">
        <v>485</v>
      </c>
      <c r="R29" s="4" t="s">
        <v>1741</v>
      </c>
      <c r="S29" s="4" t="s">
        <v>486</v>
      </c>
      <c r="T29" s="12" t="s">
        <v>487</v>
      </c>
      <c r="U29" s="4" t="s">
        <v>488</v>
      </c>
      <c r="V29" s="14">
        <v>94866</v>
      </c>
      <c r="W29" s="4">
        <v>16</v>
      </c>
      <c r="X29" s="26">
        <f>V29*W29</f>
        <v>1517856</v>
      </c>
      <c r="Y29" s="26">
        <f aca="true" t="shared" si="0" ref="Y29:Y37">X29*1.12</f>
        <v>1699998.7200000002</v>
      </c>
      <c r="Z29" s="4" t="s">
        <v>489</v>
      </c>
      <c r="AA29" s="4" t="s">
        <v>1318</v>
      </c>
      <c r="AB29" s="4"/>
      <c r="AC29" s="28"/>
    </row>
    <row r="30" spans="1:29" ht="82.5" customHeight="1">
      <c r="A30" s="3" t="s">
        <v>476</v>
      </c>
      <c r="B30" s="4" t="s">
        <v>478</v>
      </c>
      <c r="C30" s="4" t="s">
        <v>479</v>
      </c>
      <c r="D30" s="4" t="s">
        <v>41</v>
      </c>
      <c r="E30" s="4" t="s">
        <v>429</v>
      </c>
      <c r="F30" s="4" t="s">
        <v>1676</v>
      </c>
      <c r="G30" s="4" t="s">
        <v>42</v>
      </c>
      <c r="H30" s="4" t="s">
        <v>1675</v>
      </c>
      <c r="I30" s="3"/>
      <c r="J30" s="3"/>
      <c r="K30" s="4" t="s">
        <v>491</v>
      </c>
      <c r="L30" s="3">
        <v>50</v>
      </c>
      <c r="M30" s="12" t="s">
        <v>2462</v>
      </c>
      <c r="N30" s="4" t="s">
        <v>483</v>
      </c>
      <c r="O30" s="3" t="s">
        <v>545</v>
      </c>
      <c r="P30" s="4" t="s">
        <v>483</v>
      </c>
      <c r="Q30" s="4" t="s">
        <v>485</v>
      </c>
      <c r="R30" s="4" t="s">
        <v>503</v>
      </c>
      <c r="S30" s="4" t="s">
        <v>2540</v>
      </c>
      <c r="T30" s="18" t="s">
        <v>256</v>
      </c>
      <c r="U30" s="18" t="s">
        <v>43</v>
      </c>
      <c r="V30" s="14">
        <v>600</v>
      </c>
      <c r="W30" s="4">
        <v>500</v>
      </c>
      <c r="X30" s="26">
        <v>0</v>
      </c>
      <c r="Y30" s="26">
        <f t="shared" si="0"/>
        <v>0</v>
      </c>
      <c r="Z30" s="4" t="s">
        <v>2539</v>
      </c>
      <c r="AA30" s="4" t="s">
        <v>1318</v>
      </c>
      <c r="AB30" s="4">
        <v>11</v>
      </c>
      <c r="AC30" s="28"/>
    </row>
    <row r="31" spans="1:29" ht="82.5" customHeight="1">
      <c r="A31" s="3" t="s">
        <v>2826</v>
      </c>
      <c r="B31" s="4" t="s">
        <v>478</v>
      </c>
      <c r="C31" s="4" t="s">
        <v>479</v>
      </c>
      <c r="D31" s="4" t="s">
        <v>41</v>
      </c>
      <c r="E31" s="4" t="s">
        <v>429</v>
      </c>
      <c r="F31" s="4" t="s">
        <v>1676</v>
      </c>
      <c r="G31" s="4" t="s">
        <v>42</v>
      </c>
      <c r="H31" s="4" t="s">
        <v>1675</v>
      </c>
      <c r="I31" s="3"/>
      <c r="J31" s="3"/>
      <c r="K31" s="4" t="s">
        <v>491</v>
      </c>
      <c r="L31" s="3">
        <v>50</v>
      </c>
      <c r="M31" s="12" t="s">
        <v>2462</v>
      </c>
      <c r="N31" s="4" t="s">
        <v>483</v>
      </c>
      <c r="O31" s="3" t="s">
        <v>1332</v>
      </c>
      <c r="P31" s="4" t="s">
        <v>483</v>
      </c>
      <c r="Q31" s="4" t="s">
        <v>485</v>
      </c>
      <c r="R31" s="4" t="s">
        <v>503</v>
      </c>
      <c r="S31" s="4" t="s">
        <v>2540</v>
      </c>
      <c r="T31" s="18" t="s">
        <v>256</v>
      </c>
      <c r="U31" s="18" t="s">
        <v>43</v>
      </c>
      <c r="V31" s="14">
        <v>600</v>
      </c>
      <c r="W31" s="4">
        <v>500</v>
      </c>
      <c r="X31" s="26">
        <f>V31*W31</f>
        <v>300000</v>
      </c>
      <c r="Y31" s="26">
        <f t="shared" si="0"/>
        <v>336000.00000000006</v>
      </c>
      <c r="Z31" s="4" t="s">
        <v>2539</v>
      </c>
      <c r="AA31" s="4" t="s">
        <v>1318</v>
      </c>
      <c r="AB31" s="4"/>
      <c r="AC31" s="28"/>
    </row>
    <row r="32" spans="1:29" ht="60" customHeight="1">
      <c r="A32" s="3" t="s">
        <v>490</v>
      </c>
      <c r="B32" s="4" t="s">
        <v>478</v>
      </c>
      <c r="C32" s="4" t="s">
        <v>479</v>
      </c>
      <c r="D32" s="15" t="s">
        <v>206</v>
      </c>
      <c r="E32" s="15" t="s">
        <v>207</v>
      </c>
      <c r="F32" s="4" t="s">
        <v>48</v>
      </c>
      <c r="G32" s="15" t="s">
        <v>208</v>
      </c>
      <c r="H32" s="15" t="s">
        <v>3</v>
      </c>
      <c r="I32" s="3"/>
      <c r="J32" s="3"/>
      <c r="K32" s="4" t="s">
        <v>491</v>
      </c>
      <c r="L32" s="3">
        <v>0</v>
      </c>
      <c r="M32" s="12" t="s">
        <v>2462</v>
      </c>
      <c r="N32" s="4" t="s">
        <v>483</v>
      </c>
      <c r="O32" s="3" t="s">
        <v>1118</v>
      </c>
      <c r="P32" s="4" t="s">
        <v>483</v>
      </c>
      <c r="Q32" s="4" t="s">
        <v>485</v>
      </c>
      <c r="R32" s="4" t="s">
        <v>503</v>
      </c>
      <c r="S32" s="4" t="s">
        <v>496</v>
      </c>
      <c r="T32" s="12">
        <v>166</v>
      </c>
      <c r="U32" s="17" t="s">
        <v>502</v>
      </c>
      <c r="V32" s="14">
        <v>100</v>
      </c>
      <c r="W32" s="4">
        <v>400</v>
      </c>
      <c r="X32" s="26">
        <f>V32*W32</f>
        <v>40000</v>
      </c>
      <c r="Y32" s="26">
        <f t="shared" si="0"/>
        <v>44800.00000000001</v>
      </c>
      <c r="Z32" s="4"/>
      <c r="AA32" s="4" t="s">
        <v>1318</v>
      </c>
      <c r="AB32" s="4"/>
      <c r="AC32" s="28"/>
    </row>
    <row r="33" spans="1:29" ht="105.75" customHeight="1">
      <c r="A33" s="3" t="s">
        <v>498</v>
      </c>
      <c r="B33" s="4" t="s">
        <v>478</v>
      </c>
      <c r="C33" s="4" t="s">
        <v>479</v>
      </c>
      <c r="D33" s="9" t="s">
        <v>2471</v>
      </c>
      <c r="E33" s="9" t="s">
        <v>2472</v>
      </c>
      <c r="F33" s="9" t="s">
        <v>2473</v>
      </c>
      <c r="G33" s="9" t="s">
        <v>2474</v>
      </c>
      <c r="H33" s="9" t="s">
        <v>3132</v>
      </c>
      <c r="I33" s="9"/>
      <c r="J33" s="9"/>
      <c r="K33" s="4" t="s">
        <v>491</v>
      </c>
      <c r="L33" s="9">
        <v>0</v>
      </c>
      <c r="M33" s="12" t="s">
        <v>2462</v>
      </c>
      <c r="N33" s="9" t="s">
        <v>483</v>
      </c>
      <c r="O33" s="3" t="s">
        <v>501</v>
      </c>
      <c r="P33" s="9" t="s">
        <v>483</v>
      </c>
      <c r="Q33" s="9" t="s">
        <v>485</v>
      </c>
      <c r="R33" s="9" t="s">
        <v>2475</v>
      </c>
      <c r="S33" s="9" t="s">
        <v>496</v>
      </c>
      <c r="T33" s="9">
        <v>166</v>
      </c>
      <c r="U33" s="9" t="s">
        <v>502</v>
      </c>
      <c r="V33" s="9">
        <v>300</v>
      </c>
      <c r="W33" s="171">
        <v>90</v>
      </c>
      <c r="X33" s="26">
        <v>0</v>
      </c>
      <c r="Y33" s="26">
        <f t="shared" si="0"/>
        <v>0</v>
      </c>
      <c r="Z33" s="4"/>
      <c r="AA33" s="4" t="s">
        <v>1318</v>
      </c>
      <c r="AB33" s="4">
        <v>11</v>
      </c>
      <c r="AC33" s="28"/>
    </row>
    <row r="34" spans="1:29" ht="105.75" customHeight="1">
      <c r="A34" s="3" t="s">
        <v>2626</v>
      </c>
      <c r="B34" s="4" t="s">
        <v>478</v>
      </c>
      <c r="C34" s="4" t="s">
        <v>479</v>
      </c>
      <c r="D34" s="9" t="s">
        <v>2471</v>
      </c>
      <c r="E34" s="9" t="s">
        <v>2472</v>
      </c>
      <c r="F34" s="9" t="s">
        <v>2473</v>
      </c>
      <c r="G34" s="9" t="s">
        <v>2474</v>
      </c>
      <c r="H34" s="9" t="s">
        <v>3132</v>
      </c>
      <c r="I34" s="9"/>
      <c r="J34" s="9"/>
      <c r="K34" s="4" t="s">
        <v>491</v>
      </c>
      <c r="L34" s="9">
        <v>0</v>
      </c>
      <c r="M34" s="12" t="s">
        <v>2462</v>
      </c>
      <c r="N34" s="9" t="s">
        <v>483</v>
      </c>
      <c r="O34" s="4" t="s">
        <v>1474</v>
      </c>
      <c r="P34" s="9" t="s">
        <v>483</v>
      </c>
      <c r="Q34" s="9" t="s">
        <v>485</v>
      </c>
      <c r="R34" s="9" t="s">
        <v>2475</v>
      </c>
      <c r="S34" s="9" t="s">
        <v>496</v>
      </c>
      <c r="T34" s="9">
        <v>166</v>
      </c>
      <c r="U34" s="9" t="s">
        <v>502</v>
      </c>
      <c r="V34" s="9">
        <v>300</v>
      </c>
      <c r="W34" s="171">
        <v>90</v>
      </c>
      <c r="X34" s="26">
        <f>V34*W34</f>
        <v>27000</v>
      </c>
      <c r="Y34" s="26">
        <f t="shared" si="0"/>
        <v>30240.000000000004</v>
      </c>
      <c r="Z34" s="4"/>
      <c r="AA34" s="4" t="s">
        <v>1318</v>
      </c>
      <c r="AB34" s="4"/>
      <c r="AC34" s="28"/>
    </row>
    <row r="35" spans="1:29" ht="105.75" customHeight="1">
      <c r="A35" s="3" t="s">
        <v>1086</v>
      </c>
      <c r="B35" s="4" t="s">
        <v>478</v>
      </c>
      <c r="C35" s="4" t="s">
        <v>479</v>
      </c>
      <c r="D35" s="15" t="s">
        <v>630</v>
      </c>
      <c r="E35" s="10" t="s">
        <v>632</v>
      </c>
      <c r="F35" s="10" t="s">
        <v>631</v>
      </c>
      <c r="G35" s="10" t="s">
        <v>633</v>
      </c>
      <c r="H35" s="10" t="s">
        <v>2476</v>
      </c>
      <c r="I35" s="3" t="s">
        <v>2477</v>
      </c>
      <c r="J35" s="3"/>
      <c r="K35" s="4" t="s">
        <v>491</v>
      </c>
      <c r="L35" s="3">
        <v>70</v>
      </c>
      <c r="M35" s="12" t="s">
        <v>2462</v>
      </c>
      <c r="N35" s="9" t="s">
        <v>483</v>
      </c>
      <c r="O35" s="3" t="s">
        <v>494</v>
      </c>
      <c r="P35" s="4" t="s">
        <v>483</v>
      </c>
      <c r="Q35" s="4" t="s">
        <v>485</v>
      </c>
      <c r="R35" s="4" t="s">
        <v>2475</v>
      </c>
      <c r="S35" s="4" t="s">
        <v>496</v>
      </c>
      <c r="T35" s="23" t="s">
        <v>634</v>
      </c>
      <c r="U35" s="15" t="s">
        <v>635</v>
      </c>
      <c r="V35" s="3">
        <v>302</v>
      </c>
      <c r="W35" s="11">
        <v>120</v>
      </c>
      <c r="X35" s="26">
        <v>0</v>
      </c>
      <c r="Y35" s="26">
        <f t="shared" si="0"/>
        <v>0</v>
      </c>
      <c r="Z35" s="4"/>
      <c r="AA35" s="4" t="s">
        <v>1318</v>
      </c>
      <c r="AB35" s="4">
        <v>8.11</v>
      </c>
      <c r="AC35" s="28"/>
    </row>
    <row r="36" spans="1:29" ht="105.75" customHeight="1">
      <c r="A36" s="3" t="s">
        <v>3044</v>
      </c>
      <c r="B36" s="4" t="s">
        <v>478</v>
      </c>
      <c r="C36" s="4" t="s">
        <v>479</v>
      </c>
      <c r="D36" s="15" t="s">
        <v>630</v>
      </c>
      <c r="E36" s="10" t="s">
        <v>632</v>
      </c>
      <c r="F36" s="10" t="s">
        <v>3261</v>
      </c>
      <c r="G36" s="10" t="s">
        <v>633</v>
      </c>
      <c r="H36" s="10" t="s">
        <v>3269</v>
      </c>
      <c r="I36" s="3" t="s">
        <v>2477</v>
      </c>
      <c r="J36" s="3"/>
      <c r="K36" s="4" t="s">
        <v>491</v>
      </c>
      <c r="L36" s="3">
        <v>0</v>
      </c>
      <c r="M36" s="12" t="s">
        <v>2462</v>
      </c>
      <c r="N36" s="9" t="s">
        <v>483</v>
      </c>
      <c r="O36" s="3" t="s">
        <v>1475</v>
      </c>
      <c r="P36" s="4" t="s">
        <v>483</v>
      </c>
      <c r="Q36" s="4" t="s">
        <v>485</v>
      </c>
      <c r="R36" s="4" t="s">
        <v>2475</v>
      </c>
      <c r="S36" s="4" t="s">
        <v>496</v>
      </c>
      <c r="T36" s="23" t="s">
        <v>634</v>
      </c>
      <c r="U36" s="15" t="s">
        <v>635</v>
      </c>
      <c r="V36" s="3">
        <v>302</v>
      </c>
      <c r="W36" s="11">
        <v>120</v>
      </c>
      <c r="X36" s="26">
        <f>V36*W36</f>
        <v>36240</v>
      </c>
      <c r="Y36" s="26">
        <f t="shared" si="0"/>
        <v>40588.8</v>
      </c>
      <c r="Z36" s="4"/>
      <c r="AA36" s="4" t="s">
        <v>1318</v>
      </c>
      <c r="AB36" s="4"/>
      <c r="AC36" s="28"/>
    </row>
    <row r="37" spans="1:29" ht="96" customHeight="1">
      <c r="A37" s="3" t="s">
        <v>1087</v>
      </c>
      <c r="B37" s="4" t="s">
        <v>478</v>
      </c>
      <c r="C37" s="4" t="s">
        <v>479</v>
      </c>
      <c r="D37" s="15" t="s">
        <v>37</v>
      </c>
      <c r="E37" s="15" t="s">
        <v>36</v>
      </c>
      <c r="F37" s="4" t="s">
        <v>47</v>
      </c>
      <c r="G37" s="15" t="s">
        <v>38</v>
      </c>
      <c r="H37" s="3" t="s">
        <v>2</v>
      </c>
      <c r="I37" s="4" t="s">
        <v>205</v>
      </c>
      <c r="J37" s="4"/>
      <c r="K37" s="4" t="s">
        <v>491</v>
      </c>
      <c r="L37" s="3">
        <v>0</v>
      </c>
      <c r="M37" s="12" t="s">
        <v>2462</v>
      </c>
      <c r="N37" s="4" t="s">
        <v>483</v>
      </c>
      <c r="O37" s="3" t="s">
        <v>494</v>
      </c>
      <c r="P37" s="4" t="s">
        <v>483</v>
      </c>
      <c r="Q37" s="4" t="s">
        <v>485</v>
      </c>
      <c r="R37" s="4" t="s">
        <v>503</v>
      </c>
      <c r="S37" s="4" t="s">
        <v>496</v>
      </c>
      <c r="T37" s="23">
        <v>5111</v>
      </c>
      <c r="U37" s="15" t="s">
        <v>600</v>
      </c>
      <c r="V37" s="14">
        <v>120</v>
      </c>
      <c r="W37" s="4">
        <v>250</v>
      </c>
      <c r="X37" s="26">
        <v>0</v>
      </c>
      <c r="Y37" s="26">
        <f t="shared" si="0"/>
        <v>0</v>
      </c>
      <c r="Z37" s="4"/>
      <c r="AA37" s="4" t="s">
        <v>1318</v>
      </c>
      <c r="AB37" s="4" t="s">
        <v>2838</v>
      </c>
      <c r="AC37" s="28"/>
    </row>
    <row r="38" spans="1:29" s="68" customFormat="1" ht="105" customHeight="1">
      <c r="A38" s="3" t="s">
        <v>2115</v>
      </c>
      <c r="B38" s="4" t="s">
        <v>478</v>
      </c>
      <c r="C38" s="4" t="s">
        <v>479</v>
      </c>
      <c r="D38" s="15" t="s">
        <v>1466</v>
      </c>
      <c r="E38" s="15" t="s">
        <v>1467</v>
      </c>
      <c r="F38" s="15" t="s">
        <v>1468</v>
      </c>
      <c r="G38" s="15" t="s">
        <v>1469</v>
      </c>
      <c r="H38" s="15" t="s">
        <v>3183</v>
      </c>
      <c r="I38" s="15"/>
      <c r="J38" s="15"/>
      <c r="K38" s="4" t="s">
        <v>491</v>
      </c>
      <c r="L38" s="3">
        <v>0</v>
      </c>
      <c r="M38" s="12" t="s">
        <v>2462</v>
      </c>
      <c r="N38" s="4" t="s">
        <v>483</v>
      </c>
      <c r="O38" s="3" t="s">
        <v>494</v>
      </c>
      <c r="P38" s="4" t="s">
        <v>483</v>
      </c>
      <c r="Q38" s="4" t="s">
        <v>485</v>
      </c>
      <c r="R38" s="4" t="s">
        <v>503</v>
      </c>
      <c r="S38" s="4" t="s">
        <v>496</v>
      </c>
      <c r="T38" s="12">
        <v>796</v>
      </c>
      <c r="U38" s="4" t="s">
        <v>493</v>
      </c>
      <c r="V38" s="14">
        <v>25</v>
      </c>
      <c r="W38" s="4">
        <v>300</v>
      </c>
      <c r="X38" s="26">
        <v>0</v>
      </c>
      <c r="Y38" s="26">
        <f aca="true" t="shared" si="1" ref="Y38:Y51">X38*1.12</f>
        <v>0</v>
      </c>
      <c r="Z38" s="4"/>
      <c r="AA38" s="4" t="s">
        <v>1318</v>
      </c>
      <c r="AB38" s="4">
        <v>11</v>
      </c>
      <c r="AC38" s="28"/>
    </row>
    <row r="39" spans="1:29" s="68" customFormat="1" ht="105" customHeight="1">
      <c r="A39" s="3" t="s">
        <v>3045</v>
      </c>
      <c r="B39" s="4" t="s">
        <v>478</v>
      </c>
      <c r="C39" s="4" t="s">
        <v>479</v>
      </c>
      <c r="D39" s="15" t="s">
        <v>1466</v>
      </c>
      <c r="E39" s="15" t="s">
        <v>1467</v>
      </c>
      <c r="F39" s="15" t="s">
        <v>1468</v>
      </c>
      <c r="G39" s="15" t="s">
        <v>1469</v>
      </c>
      <c r="H39" s="15" t="s">
        <v>3183</v>
      </c>
      <c r="I39" s="15"/>
      <c r="J39" s="15"/>
      <c r="K39" s="4" t="s">
        <v>491</v>
      </c>
      <c r="L39" s="3">
        <v>0</v>
      </c>
      <c r="M39" s="12" t="s">
        <v>2462</v>
      </c>
      <c r="N39" s="4" t="s">
        <v>483</v>
      </c>
      <c r="O39" s="3" t="s">
        <v>1475</v>
      </c>
      <c r="P39" s="4" t="s">
        <v>483</v>
      </c>
      <c r="Q39" s="4" t="s">
        <v>485</v>
      </c>
      <c r="R39" s="4" t="s">
        <v>503</v>
      </c>
      <c r="S39" s="4" t="s">
        <v>496</v>
      </c>
      <c r="T39" s="12">
        <v>796</v>
      </c>
      <c r="U39" s="4" t="s">
        <v>493</v>
      </c>
      <c r="V39" s="14">
        <v>25</v>
      </c>
      <c r="W39" s="4">
        <v>300</v>
      </c>
      <c r="X39" s="26">
        <v>0</v>
      </c>
      <c r="Y39" s="26">
        <f t="shared" si="1"/>
        <v>0</v>
      </c>
      <c r="Z39" s="4"/>
      <c r="AA39" s="4" t="s">
        <v>1318</v>
      </c>
      <c r="AB39" s="4" t="s">
        <v>3562</v>
      </c>
      <c r="AC39" s="28"/>
    </row>
    <row r="40" spans="1:29" s="68" customFormat="1" ht="105" customHeight="1">
      <c r="A40" s="3" t="s">
        <v>3561</v>
      </c>
      <c r="B40" s="4" t="s">
        <v>478</v>
      </c>
      <c r="C40" s="4" t="s">
        <v>479</v>
      </c>
      <c r="D40" s="15" t="s">
        <v>1466</v>
      </c>
      <c r="E40" s="15" t="s">
        <v>1467</v>
      </c>
      <c r="F40" s="15" t="s">
        <v>1468</v>
      </c>
      <c r="G40" s="15" t="s">
        <v>1469</v>
      </c>
      <c r="H40" s="15" t="s">
        <v>3183</v>
      </c>
      <c r="I40" s="15"/>
      <c r="J40" s="15"/>
      <c r="K40" s="4" t="s">
        <v>482</v>
      </c>
      <c r="L40" s="3">
        <v>0</v>
      </c>
      <c r="M40" s="12" t="s">
        <v>2462</v>
      </c>
      <c r="N40" s="4" t="s">
        <v>483</v>
      </c>
      <c r="O40" s="3" t="s">
        <v>1355</v>
      </c>
      <c r="P40" s="4" t="s">
        <v>483</v>
      </c>
      <c r="Q40" s="4" t="s">
        <v>485</v>
      </c>
      <c r="R40" s="4" t="s">
        <v>503</v>
      </c>
      <c r="S40" s="4" t="s">
        <v>496</v>
      </c>
      <c r="T40" s="12">
        <v>796</v>
      </c>
      <c r="U40" s="4" t="s">
        <v>493</v>
      </c>
      <c r="V40" s="14">
        <v>15</v>
      </c>
      <c r="W40" s="4">
        <v>300</v>
      </c>
      <c r="X40" s="26">
        <v>0</v>
      </c>
      <c r="Y40" s="26">
        <f t="shared" si="1"/>
        <v>0</v>
      </c>
      <c r="Z40" s="4"/>
      <c r="AA40" s="4" t="s">
        <v>1318</v>
      </c>
      <c r="AB40" s="4" t="s">
        <v>3783</v>
      </c>
      <c r="AC40" s="28"/>
    </row>
    <row r="41" spans="1:29" s="68" customFormat="1" ht="105" customHeight="1">
      <c r="A41" s="3" t="s">
        <v>3782</v>
      </c>
      <c r="B41" s="4" t="s">
        <v>478</v>
      </c>
      <c r="C41" s="4" t="s">
        <v>479</v>
      </c>
      <c r="D41" s="15" t="s">
        <v>1466</v>
      </c>
      <c r="E41" s="15" t="s">
        <v>1467</v>
      </c>
      <c r="F41" s="15" t="s">
        <v>1468</v>
      </c>
      <c r="G41" s="15" t="s">
        <v>1469</v>
      </c>
      <c r="H41" s="15" t="s">
        <v>3183</v>
      </c>
      <c r="I41" s="15"/>
      <c r="J41" s="15"/>
      <c r="K41" s="4" t="s">
        <v>482</v>
      </c>
      <c r="L41" s="3">
        <v>0</v>
      </c>
      <c r="M41" s="12" t="s">
        <v>2462</v>
      </c>
      <c r="N41" s="4" t="s">
        <v>483</v>
      </c>
      <c r="O41" s="3" t="s">
        <v>1355</v>
      </c>
      <c r="P41" s="4" t="s">
        <v>483</v>
      </c>
      <c r="Q41" s="4" t="s">
        <v>485</v>
      </c>
      <c r="R41" s="4" t="s">
        <v>503</v>
      </c>
      <c r="S41" s="4" t="s">
        <v>486</v>
      </c>
      <c r="T41" s="12">
        <v>796</v>
      </c>
      <c r="U41" s="4" t="s">
        <v>493</v>
      </c>
      <c r="V41" s="14">
        <v>15</v>
      </c>
      <c r="W41" s="4">
        <v>500</v>
      </c>
      <c r="X41" s="26">
        <f>V41*W41</f>
        <v>7500</v>
      </c>
      <c r="Y41" s="26">
        <f t="shared" si="1"/>
        <v>8400</v>
      </c>
      <c r="Z41" s="4"/>
      <c r="AA41" s="4" t="s">
        <v>1318</v>
      </c>
      <c r="AB41" s="4"/>
      <c r="AC41" s="28"/>
    </row>
    <row r="42" spans="1:29" s="68" customFormat="1" ht="99" customHeight="1">
      <c r="A42" s="3" t="s">
        <v>504</v>
      </c>
      <c r="B42" s="4" t="s">
        <v>478</v>
      </c>
      <c r="C42" s="4" t="s">
        <v>479</v>
      </c>
      <c r="D42" s="71" t="s">
        <v>728</v>
      </c>
      <c r="E42" s="10" t="s">
        <v>506</v>
      </c>
      <c r="F42" s="10" t="s">
        <v>505</v>
      </c>
      <c r="G42" s="71" t="s">
        <v>729</v>
      </c>
      <c r="H42" s="10" t="s">
        <v>730</v>
      </c>
      <c r="I42" s="3"/>
      <c r="J42" s="3"/>
      <c r="K42" s="4" t="s">
        <v>491</v>
      </c>
      <c r="L42" s="14">
        <v>100</v>
      </c>
      <c r="M42" s="12" t="s">
        <v>2462</v>
      </c>
      <c r="N42" s="4" t="s">
        <v>483</v>
      </c>
      <c r="O42" s="3" t="s">
        <v>494</v>
      </c>
      <c r="P42" s="4" t="s">
        <v>483</v>
      </c>
      <c r="Q42" s="4" t="s">
        <v>485</v>
      </c>
      <c r="R42" s="12" t="s">
        <v>1344</v>
      </c>
      <c r="S42" s="4" t="s">
        <v>2540</v>
      </c>
      <c r="T42" s="12">
        <v>796</v>
      </c>
      <c r="U42" s="4" t="s">
        <v>493</v>
      </c>
      <c r="V42" s="3">
        <f>10+2</f>
        <v>12</v>
      </c>
      <c r="W42" s="11">
        <v>500</v>
      </c>
      <c r="X42" s="26">
        <v>0</v>
      </c>
      <c r="Y42" s="26">
        <f t="shared" si="1"/>
        <v>0</v>
      </c>
      <c r="Z42" s="4" t="s">
        <v>489</v>
      </c>
      <c r="AA42" s="4" t="s">
        <v>1318</v>
      </c>
      <c r="AB42" s="4">
        <v>11</v>
      </c>
      <c r="AC42" s="28"/>
    </row>
    <row r="43" spans="1:29" s="68" customFormat="1" ht="99" customHeight="1">
      <c r="A43" s="3" t="s">
        <v>3046</v>
      </c>
      <c r="B43" s="4" t="s">
        <v>478</v>
      </c>
      <c r="C43" s="4" t="s">
        <v>479</v>
      </c>
      <c r="D43" s="71" t="s">
        <v>728</v>
      </c>
      <c r="E43" s="10" t="s">
        <v>506</v>
      </c>
      <c r="F43" s="10" t="s">
        <v>505</v>
      </c>
      <c r="G43" s="71" t="s">
        <v>729</v>
      </c>
      <c r="H43" s="10" t="s">
        <v>730</v>
      </c>
      <c r="I43" s="3"/>
      <c r="J43" s="3"/>
      <c r="K43" s="4" t="s">
        <v>491</v>
      </c>
      <c r="L43" s="14">
        <v>100</v>
      </c>
      <c r="M43" s="12" t="s">
        <v>2462</v>
      </c>
      <c r="N43" s="4" t="s">
        <v>483</v>
      </c>
      <c r="O43" s="3" t="s">
        <v>1475</v>
      </c>
      <c r="P43" s="4" t="s">
        <v>483</v>
      </c>
      <c r="Q43" s="4" t="s">
        <v>485</v>
      </c>
      <c r="R43" s="12" t="s">
        <v>1344</v>
      </c>
      <c r="S43" s="4" t="s">
        <v>2540</v>
      </c>
      <c r="T43" s="12">
        <v>796</v>
      </c>
      <c r="U43" s="4" t="s">
        <v>493</v>
      </c>
      <c r="V43" s="3">
        <f>10+2</f>
        <v>12</v>
      </c>
      <c r="W43" s="11">
        <v>500</v>
      </c>
      <c r="X43" s="26">
        <f>V43*W43</f>
        <v>6000</v>
      </c>
      <c r="Y43" s="26">
        <f t="shared" si="1"/>
        <v>6720.000000000001</v>
      </c>
      <c r="Z43" s="4" t="s">
        <v>489</v>
      </c>
      <c r="AA43" s="4" t="s">
        <v>1318</v>
      </c>
      <c r="AB43" s="4"/>
      <c r="AC43" s="28"/>
    </row>
    <row r="44" spans="1:29" s="68" customFormat="1" ht="89.25">
      <c r="A44" s="3" t="s">
        <v>507</v>
      </c>
      <c r="B44" s="4" t="s">
        <v>478</v>
      </c>
      <c r="C44" s="4" t="s">
        <v>479</v>
      </c>
      <c r="D44" s="9" t="s">
        <v>532</v>
      </c>
      <c r="E44" s="10" t="s">
        <v>534</v>
      </c>
      <c r="F44" s="10" t="s">
        <v>533</v>
      </c>
      <c r="G44" s="10" t="s">
        <v>536</v>
      </c>
      <c r="H44" s="10" t="s">
        <v>3184</v>
      </c>
      <c r="I44" s="3"/>
      <c r="J44" s="3"/>
      <c r="K44" s="4" t="s">
        <v>491</v>
      </c>
      <c r="L44" s="3">
        <v>54</v>
      </c>
      <c r="M44" s="12" t="s">
        <v>2462</v>
      </c>
      <c r="N44" s="4" t="s">
        <v>483</v>
      </c>
      <c r="O44" s="3" t="s">
        <v>494</v>
      </c>
      <c r="P44" s="4" t="s">
        <v>483</v>
      </c>
      <c r="Q44" s="4" t="s">
        <v>485</v>
      </c>
      <c r="R44" s="12" t="s">
        <v>1344</v>
      </c>
      <c r="S44" s="4" t="s">
        <v>2540</v>
      </c>
      <c r="T44" s="12">
        <v>796</v>
      </c>
      <c r="U44" s="4" t="s">
        <v>493</v>
      </c>
      <c r="V44" s="3">
        <f>5+2</f>
        <v>7</v>
      </c>
      <c r="W44" s="11">
        <v>893</v>
      </c>
      <c r="X44" s="26">
        <v>0</v>
      </c>
      <c r="Y44" s="26">
        <f t="shared" si="1"/>
        <v>0</v>
      </c>
      <c r="Z44" s="4" t="s">
        <v>489</v>
      </c>
      <c r="AA44" s="4" t="s">
        <v>1318</v>
      </c>
      <c r="AB44" s="4">
        <v>11</v>
      </c>
      <c r="AC44" s="28"/>
    </row>
    <row r="45" spans="1:29" s="68" customFormat="1" ht="89.25">
      <c r="A45" s="3" t="s">
        <v>3047</v>
      </c>
      <c r="B45" s="4" t="s">
        <v>478</v>
      </c>
      <c r="C45" s="4" t="s">
        <v>479</v>
      </c>
      <c r="D45" s="9" t="s">
        <v>532</v>
      </c>
      <c r="E45" s="10" t="s">
        <v>534</v>
      </c>
      <c r="F45" s="10" t="s">
        <v>533</v>
      </c>
      <c r="G45" s="10" t="s">
        <v>536</v>
      </c>
      <c r="H45" s="10" t="s">
        <v>535</v>
      </c>
      <c r="I45" s="3"/>
      <c r="J45" s="3"/>
      <c r="K45" s="4" t="s">
        <v>491</v>
      </c>
      <c r="L45" s="3">
        <v>54</v>
      </c>
      <c r="M45" s="12" t="s">
        <v>2462</v>
      </c>
      <c r="N45" s="4" t="s">
        <v>483</v>
      </c>
      <c r="O45" s="3" t="s">
        <v>1475</v>
      </c>
      <c r="P45" s="4" t="s">
        <v>483</v>
      </c>
      <c r="Q45" s="4" t="s">
        <v>485</v>
      </c>
      <c r="R45" s="12" t="s">
        <v>1344</v>
      </c>
      <c r="S45" s="4" t="s">
        <v>2540</v>
      </c>
      <c r="T45" s="12">
        <v>796</v>
      </c>
      <c r="U45" s="4" t="s">
        <v>493</v>
      </c>
      <c r="V45" s="3">
        <f>5+2</f>
        <v>7</v>
      </c>
      <c r="W45" s="11">
        <v>893</v>
      </c>
      <c r="X45" s="26">
        <f>V45*W45</f>
        <v>6251</v>
      </c>
      <c r="Y45" s="26">
        <f t="shared" si="1"/>
        <v>7001.120000000001</v>
      </c>
      <c r="Z45" s="4" t="s">
        <v>489</v>
      </c>
      <c r="AA45" s="4" t="s">
        <v>1318</v>
      </c>
      <c r="AB45" s="4"/>
      <c r="AC45" s="28"/>
    </row>
    <row r="46" spans="1:29" s="68" customFormat="1" ht="89.25">
      <c r="A46" s="3" t="s">
        <v>513</v>
      </c>
      <c r="B46" s="4" t="s">
        <v>478</v>
      </c>
      <c r="C46" s="4" t="s">
        <v>479</v>
      </c>
      <c r="D46" s="9" t="s">
        <v>537</v>
      </c>
      <c r="E46" s="10" t="s">
        <v>534</v>
      </c>
      <c r="F46" s="10" t="s">
        <v>533</v>
      </c>
      <c r="G46" s="10" t="s">
        <v>538</v>
      </c>
      <c r="H46" s="10" t="s">
        <v>3185</v>
      </c>
      <c r="I46" s="3" t="s">
        <v>539</v>
      </c>
      <c r="J46" s="3"/>
      <c r="K46" s="4" t="s">
        <v>491</v>
      </c>
      <c r="L46" s="3">
        <v>54</v>
      </c>
      <c r="M46" s="12" t="s">
        <v>2462</v>
      </c>
      <c r="N46" s="4" t="s">
        <v>483</v>
      </c>
      <c r="O46" s="3" t="s">
        <v>494</v>
      </c>
      <c r="P46" s="4" t="s">
        <v>483</v>
      </c>
      <c r="Q46" s="4" t="s">
        <v>485</v>
      </c>
      <c r="R46" s="12" t="s">
        <v>1344</v>
      </c>
      <c r="S46" s="4" t="s">
        <v>2540</v>
      </c>
      <c r="T46" s="12">
        <v>796</v>
      </c>
      <c r="U46" s="4" t="s">
        <v>493</v>
      </c>
      <c r="V46" s="3">
        <f>5+2</f>
        <v>7</v>
      </c>
      <c r="W46" s="11">
        <v>893</v>
      </c>
      <c r="X46" s="26">
        <v>0</v>
      </c>
      <c r="Y46" s="26">
        <f t="shared" si="1"/>
        <v>0</v>
      </c>
      <c r="Z46" s="4" t="s">
        <v>489</v>
      </c>
      <c r="AA46" s="4" t="s">
        <v>1318</v>
      </c>
      <c r="AB46" s="4">
        <v>11</v>
      </c>
      <c r="AC46" s="28"/>
    </row>
    <row r="47" spans="1:29" s="68" customFormat="1" ht="89.25">
      <c r="A47" s="3" t="s">
        <v>3048</v>
      </c>
      <c r="B47" s="4" t="s">
        <v>478</v>
      </c>
      <c r="C47" s="4" t="s">
        <v>479</v>
      </c>
      <c r="D47" s="9" t="s">
        <v>537</v>
      </c>
      <c r="E47" s="10" t="s">
        <v>534</v>
      </c>
      <c r="F47" s="10" t="s">
        <v>533</v>
      </c>
      <c r="G47" s="10" t="s">
        <v>538</v>
      </c>
      <c r="H47" s="10" t="s">
        <v>3185</v>
      </c>
      <c r="I47" s="3" t="s">
        <v>539</v>
      </c>
      <c r="J47" s="3"/>
      <c r="K47" s="4" t="s">
        <v>491</v>
      </c>
      <c r="L47" s="3">
        <v>54</v>
      </c>
      <c r="M47" s="12" t="s">
        <v>2462</v>
      </c>
      <c r="N47" s="4" t="s">
        <v>483</v>
      </c>
      <c r="O47" s="3" t="s">
        <v>1475</v>
      </c>
      <c r="P47" s="4" t="s">
        <v>483</v>
      </c>
      <c r="Q47" s="4" t="s">
        <v>485</v>
      </c>
      <c r="R47" s="12" t="s">
        <v>1344</v>
      </c>
      <c r="S47" s="4" t="s">
        <v>2540</v>
      </c>
      <c r="T47" s="12">
        <v>796</v>
      </c>
      <c r="U47" s="4" t="s">
        <v>493</v>
      </c>
      <c r="V47" s="3">
        <f>5+2</f>
        <v>7</v>
      </c>
      <c r="W47" s="11">
        <v>893</v>
      </c>
      <c r="X47" s="26">
        <f>V47*W47</f>
        <v>6251</v>
      </c>
      <c r="Y47" s="26">
        <f t="shared" si="1"/>
        <v>7001.120000000001</v>
      </c>
      <c r="Z47" s="4" t="s">
        <v>489</v>
      </c>
      <c r="AA47" s="4" t="s">
        <v>1318</v>
      </c>
      <c r="AB47" s="4"/>
      <c r="AC47" s="28"/>
    </row>
    <row r="48" spans="1:29" s="68" customFormat="1" ht="102">
      <c r="A48" s="3" t="s">
        <v>1088</v>
      </c>
      <c r="B48" s="4" t="s">
        <v>478</v>
      </c>
      <c r="C48" s="4" t="s">
        <v>479</v>
      </c>
      <c r="D48" s="3" t="s">
        <v>62</v>
      </c>
      <c r="E48" s="4" t="s">
        <v>534</v>
      </c>
      <c r="F48" s="3" t="s">
        <v>533</v>
      </c>
      <c r="G48" s="3" t="s">
        <v>63</v>
      </c>
      <c r="H48" s="3" t="s">
        <v>3133</v>
      </c>
      <c r="I48" s="4"/>
      <c r="J48" s="4"/>
      <c r="K48" s="4" t="s">
        <v>491</v>
      </c>
      <c r="L48" s="3">
        <v>0</v>
      </c>
      <c r="M48" s="12" t="s">
        <v>2462</v>
      </c>
      <c r="N48" s="4" t="s">
        <v>483</v>
      </c>
      <c r="O48" s="3" t="s">
        <v>494</v>
      </c>
      <c r="P48" s="4" t="s">
        <v>483</v>
      </c>
      <c r="Q48" s="4" t="s">
        <v>485</v>
      </c>
      <c r="R48" s="4" t="s">
        <v>503</v>
      </c>
      <c r="S48" s="4" t="s">
        <v>496</v>
      </c>
      <c r="T48" s="12" t="s">
        <v>175</v>
      </c>
      <c r="U48" s="4" t="s">
        <v>493</v>
      </c>
      <c r="V48" s="3">
        <f>5+4</f>
        <v>9</v>
      </c>
      <c r="W48" s="11">
        <v>3285.9700000000003</v>
      </c>
      <c r="X48" s="26">
        <v>0</v>
      </c>
      <c r="Y48" s="26">
        <f t="shared" si="1"/>
        <v>0</v>
      </c>
      <c r="Z48" s="4"/>
      <c r="AA48" s="4" t="s">
        <v>1318</v>
      </c>
      <c r="AB48" s="4">
        <v>11</v>
      </c>
      <c r="AC48" s="28"/>
    </row>
    <row r="49" spans="1:29" s="68" customFormat="1" ht="102">
      <c r="A49" s="3" t="s">
        <v>3049</v>
      </c>
      <c r="B49" s="4" t="s">
        <v>478</v>
      </c>
      <c r="C49" s="4" t="s">
        <v>479</v>
      </c>
      <c r="D49" s="3" t="s">
        <v>62</v>
      </c>
      <c r="E49" s="4" t="s">
        <v>534</v>
      </c>
      <c r="F49" s="3" t="s">
        <v>533</v>
      </c>
      <c r="G49" s="3" t="s">
        <v>63</v>
      </c>
      <c r="H49" s="3" t="s">
        <v>3133</v>
      </c>
      <c r="I49" s="4"/>
      <c r="J49" s="4"/>
      <c r="K49" s="4" t="s">
        <v>491</v>
      </c>
      <c r="L49" s="3">
        <v>0</v>
      </c>
      <c r="M49" s="12" t="s">
        <v>2462</v>
      </c>
      <c r="N49" s="4" t="s">
        <v>483</v>
      </c>
      <c r="O49" s="3" t="s">
        <v>1475</v>
      </c>
      <c r="P49" s="4" t="s">
        <v>483</v>
      </c>
      <c r="Q49" s="4" t="s">
        <v>485</v>
      </c>
      <c r="R49" s="4" t="s">
        <v>503</v>
      </c>
      <c r="S49" s="4" t="s">
        <v>496</v>
      </c>
      <c r="T49" s="12" t="s">
        <v>175</v>
      </c>
      <c r="U49" s="4" t="s">
        <v>493</v>
      </c>
      <c r="V49" s="3">
        <f>5+4</f>
        <v>9</v>
      </c>
      <c r="W49" s="11">
        <v>3285.9700000000003</v>
      </c>
      <c r="X49" s="26">
        <f>V49*W49</f>
        <v>29573.730000000003</v>
      </c>
      <c r="Y49" s="26">
        <f t="shared" si="1"/>
        <v>33122.577600000004</v>
      </c>
      <c r="Z49" s="4"/>
      <c r="AA49" s="4" t="s">
        <v>1318</v>
      </c>
      <c r="AB49" s="4"/>
      <c r="AC49" s="28"/>
    </row>
    <row r="50" spans="1:29" s="68" customFormat="1" ht="139.5" customHeight="1">
      <c r="A50" s="3" t="s">
        <v>522</v>
      </c>
      <c r="B50" s="4" t="s">
        <v>478</v>
      </c>
      <c r="C50" s="4" t="s">
        <v>479</v>
      </c>
      <c r="D50" s="18" t="s">
        <v>1777</v>
      </c>
      <c r="E50" s="10" t="s">
        <v>1778</v>
      </c>
      <c r="F50" s="10" t="s">
        <v>1779</v>
      </c>
      <c r="G50" s="10" t="s">
        <v>1780</v>
      </c>
      <c r="H50" s="10" t="s">
        <v>3134</v>
      </c>
      <c r="I50" s="3" t="s">
        <v>1781</v>
      </c>
      <c r="J50" s="3"/>
      <c r="K50" s="4" t="s">
        <v>491</v>
      </c>
      <c r="L50" s="3">
        <v>0</v>
      </c>
      <c r="M50" s="12" t="s">
        <v>2462</v>
      </c>
      <c r="N50" s="4" t="s">
        <v>483</v>
      </c>
      <c r="O50" s="3" t="s">
        <v>494</v>
      </c>
      <c r="P50" s="4" t="s">
        <v>483</v>
      </c>
      <c r="Q50" s="4" t="s">
        <v>485</v>
      </c>
      <c r="R50" s="4" t="s">
        <v>503</v>
      </c>
      <c r="S50" s="4" t="s">
        <v>496</v>
      </c>
      <c r="T50" s="12">
        <v>796</v>
      </c>
      <c r="U50" s="4" t="s">
        <v>493</v>
      </c>
      <c r="V50" s="3">
        <v>100</v>
      </c>
      <c r="W50" s="11">
        <v>450</v>
      </c>
      <c r="X50" s="26">
        <v>0</v>
      </c>
      <c r="Y50" s="26">
        <f t="shared" si="1"/>
        <v>0</v>
      </c>
      <c r="Z50" s="4"/>
      <c r="AA50" s="4" t="s">
        <v>1318</v>
      </c>
      <c r="AB50" s="4">
        <v>11</v>
      </c>
      <c r="AC50" s="28"/>
    </row>
    <row r="51" spans="1:29" s="68" customFormat="1" ht="139.5" customHeight="1">
      <c r="A51" s="3" t="s">
        <v>3050</v>
      </c>
      <c r="B51" s="4" t="s">
        <v>478</v>
      </c>
      <c r="C51" s="4" t="s">
        <v>479</v>
      </c>
      <c r="D51" s="18" t="s">
        <v>1777</v>
      </c>
      <c r="E51" s="10" t="s">
        <v>1778</v>
      </c>
      <c r="F51" s="10" t="s">
        <v>1779</v>
      </c>
      <c r="G51" s="10" t="s">
        <v>1780</v>
      </c>
      <c r="H51" s="10" t="s">
        <v>3134</v>
      </c>
      <c r="I51" s="3" t="s">
        <v>1781</v>
      </c>
      <c r="J51" s="3"/>
      <c r="K51" s="4" t="s">
        <v>491</v>
      </c>
      <c r="L51" s="3">
        <v>0</v>
      </c>
      <c r="M51" s="12" t="s">
        <v>2462</v>
      </c>
      <c r="N51" s="4" t="s">
        <v>483</v>
      </c>
      <c r="O51" s="3" t="s">
        <v>1475</v>
      </c>
      <c r="P51" s="4" t="s">
        <v>483</v>
      </c>
      <c r="Q51" s="4" t="s">
        <v>485</v>
      </c>
      <c r="R51" s="4" t="s">
        <v>503</v>
      </c>
      <c r="S51" s="4" t="s">
        <v>496</v>
      </c>
      <c r="T51" s="12">
        <v>796</v>
      </c>
      <c r="U51" s="4" t="s">
        <v>493</v>
      </c>
      <c r="V51" s="3">
        <v>100</v>
      </c>
      <c r="W51" s="11">
        <v>450</v>
      </c>
      <c r="X51" s="26">
        <f>V51*W51</f>
        <v>45000</v>
      </c>
      <c r="Y51" s="26">
        <f t="shared" si="1"/>
        <v>50400.00000000001</v>
      </c>
      <c r="Z51" s="4"/>
      <c r="AA51" s="4" t="s">
        <v>1318</v>
      </c>
      <c r="AB51" s="4"/>
      <c r="AC51" s="28"/>
    </row>
    <row r="52" spans="1:29" s="68" customFormat="1" ht="102">
      <c r="A52" s="3" t="s">
        <v>523</v>
      </c>
      <c r="B52" s="4" t="s">
        <v>478</v>
      </c>
      <c r="C52" s="4" t="s">
        <v>479</v>
      </c>
      <c r="D52" s="4" t="s">
        <v>2478</v>
      </c>
      <c r="E52" s="4" t="s">
        <v>2479</v>
      </c>
      <c r="F52" s="4" t="s">
        <v>2480</v>
      </c>
      <c r="G52" s="4" t="s">
        <v>2482</v>
      </c>
      <c r="H52" s="4" t="s">
        <v>2481</v>
      </c>
      <c r="I52" s="3"/>
      <c r="J52" s="3"/>
      <c r="K52" s="4" t="s">
        <v>482</v>
      </c>
      <c r="L52" s="3">
        <v>0</v>
      </c>
      <c r="M52" s="12" t="s">
        <v>2462</v>
      </c>
      <c r="N52" s="4" t="s">
        <v>483</v>
      </c>
      <c r="O52" s="3" t="s">
        <v>492</v>
      </c>
      <c r="P52" s="4" t="s">
        <v>483</v>
      </c>
      <c r="Q52" s="4" t="s">
        <v>485</v>
      </c>
      <c r="R52" s="4" t="s">
        <v>2483</v>
      </c>
      <c r="S52" s="4" t="s">
        <v>486</v>
      </c>
      <c r="T52" s="12" t="s">
        <v>175</v>
      </c>
      <c r="U52" s="4" t="s">
        <v>493</v>
      </c>
      <c r="V52" s="3">
        <v>10</v>
      </c>
      <c r="W52" s="11">
        <v>500</v>
      </c>
      <c r="X52" s="26">
        <f>V52*W52</f>
        <v>5000</v>
      </c>
      <c r="Y52" s="26">
        <f aca="true" t="shared" si="2" ref="Y52:Y58">X52*1.12</f>
        <v>5600.000000000001</v>
      </c>
      <c r="Z52" s="4"/>
      <c r="AA52" s="4" t="s">
        <v>1318</v>
      </c>
      <c r="AB52" s="4"/>
      <c r="AC52" s="28"/>
    </row>
    <row r="53" spans="1:29" s="68" customFormat="1" ht="120" customHeight="1">
      <c r="A53" s="3" t="s">
        <v>2116</v>
      </c>
      <c r="B53" s="4" t="s">
        <v>478</v>
      </c>
      <c r="C53" s="4" t="s">
        <v>479</v>
      </c>
      <c r="D53" s="10" t="s">
        <v>1876</v>
      </c>
      <c r="E53" s="10" t="s">
        <v>1782</v>
      </c>
      <c r="F53" s="10" t="s">
        <v>1783</v>
      </c>
      <c r="G53" s="4" t="s">
        <v>1877</v>
      </c>
      <c r="H53" s="4" t="s">
        <v>1878</v>
      </c>
      <c r="I53" s="3"/>
      <c r="J53" s="3"/>
      <c r="K53" s="4" t="s">
        <v>491</v>
      </c>
      <c r="L53" s="14">
        <v>0</v>
      </c>
      <c r="M53" s="12" t="s">
        <v>2462</v>
      </c>
      <c r="N53" s="4" t="s">
        <v>483</v>
      </c>
      <c r="O53" s="3" t="s">
        <v>494</v>
      </c>
      <c r="P53" s="4" t="s">
        <v>483</v>
      </c>
      <c r="Q53" s="4" t="s">
        <v>485</v>
      </c>
      <c r="R53" s="4" t="s">
        <v>503</v>
      </c>
      <c r="S53" s="4" t="s">
        <v>496</v>
      </c>
      <c r="T53" s="12" t="s">
        <v>553</v>
      </c>
      <c r="U53" s="17" t="s">
        <v>502</v>
      </c>
      <c r="V53" s="3">
        <v>150</v>
      </c>
      <c r="W53" s="11">
        <v>223</v>
      </c>
      <c r="X53" s="26">
        <v>0</v>
      </c>
      <c r="Y53" s="26">
        <f t="shared" si="2"/>
        <v>0</v>
      </c>
      <c r="Z53" s="4"/>
      <c r="AA53" s="4" t="s">
        <v>1318</v>
      </c>
      <c r="AB53" s="4">
        <v>11</v>
      </c>
      <c r="AC53" s="28"/>
    </row>
    <row r="54" spans="1:29" s="68" customFormat="1" ht="66.75" customHeight="1">
      <c r="A54" s="3" t="s">
        <v>3051</v>
      </c>
      <c r="B54" s="4" t="s">
        <v>478</v>
      </c>
      <c r="C54" s="4" t="s">
        <v>479</v>
      </c>
      <c r="D54" s="10" t="s">
        <v>1876</v>
      </c>
      <c r="E54" s="10" t="s">
        <v>1782</v>
      </c>
      <c r="F54" s="10" t="s">
        <v>1783</v>
      </c>
      <c r="G54" s="4" t="s">
        <v>1877</v>
      </c>
      <c r="H54" s="4" t="s">
        <v>1878</v>
      </c>
      <c r="I54" s="3"/>
      <c r="J54" s="3"/>
      <c r="K54" s="4" t="s">
        <v>491</v>
      </c>
      <c r="L54" s="14">
        <v>0</v>
      </c>
      <c r="M54" s="12" t="s">
        <v>2462</v>
      </c>
      <c r="N54" s="4" t="s">
        <v>483</v>
      </c>
      <c r="O54" s="3" t="s">
        <v>1475</v>
      </c>
      <c r="P54" s="4" t="s">
        <v>483</v>
      </c>
      <c r="Q54" s="4" t="s">
        <v>485</v>
      </c>
      <c r="R54" s="4" t="s">
        <v>503</v>
      </c>
      <c r="S54" s="4" t="s">
        <v>496</v>
      </c>
      <c r="T54" s="12" t="s">
        <v>553</v>
      </c>
      <c r="U54" s="17" t="s">
        <v>502</v>
      </c>
      <c r="V54" s="3">
        <v>150</v>
      </c>
      <c r="W54" s="11">
        <v>223</v>
      </c>
      <c r="X54" s="26">
        <v>0</v>
      </c>
      <c r="Y54" s="26">
        <f>X54*1.12</f>
        <v>0</v>
      </c>
      <c r="Z54" s="4"/>
      <c r="AA54" s="4" t="s">
        <v>1318</v>
      </c>
      <c r="AB54" s="4" t="s">
        <v>2912</v>
      </c>
      <c r="AC54" s="28"/>
    </row>
    <row r="55" spans="1:29" s="68" customFormat="1" ht="64.5" customHeight="1">
      <c r="A55" s="3" t="s">
        <v>3519</v>
      </c>
      <c r="B55" s="4" t="s">
        <v>478</v>
      </c>
      <c r="C55" s="4" t="s">
        <v>479</v>
      </c>
      <c r="D55" s="10" t="s">
        <v>1876</v>
      </c>
      <c r="E55" s="10" t="s">
        <v>1782</v>
      </c>
      <c r="F55" s="10" t="s">
        <v>1783</v>
      </c>
      <c r="G55" s="4" t="s">
        <v>1877</v>
      </c>
      <c r="H55" s="4" t="s">
        <v>1878</v>
      </c>
      <c r="I55" s="3"/>
      <c r="J55" s="3"/>
      <c r="K55" s="4" t="s">
        <v>491</v>
      </c>
      <c r="L55" s="14">
        <v>0</v>
      </c>
      <c r="M55" s="12" t="s">
        <v>2462</v>
      </c>
      <c r="N55" s="4" t="s">
        <v>483</v>
      </c>
      <c r="O55" s="3" t="s">
        <v>1355</v>
      </c>
      <c r="P55" s="4" t="s">
        <v>483</v>
      </c>
      <c r="Q55" s="4" t="s">
        <v>485</v>
      </c>
      <c r="R55" s="4" t="s">
        <v>503</v>
      </c>
      <c r="S55" s="4" t="s">
        <v>496</v>
      </c>
      <c r="T55" s="12" t="s">
        <v>553</v>
      </c>
      <c r="U55" s="17" t="s">
        <v>502</v>
      </c>
      <c r="V55" s="3">
        <v>150</v>
      </c>
      <c r="W55" s="11">
        <v>268</v>
      </c>
      <c r="X55" s="26">
        <f>V55*W55</f>
        <v>40200</v>
      </c>
      <c r="Y55" s="26">
        <f>X55*1.12</f>
        <v>45024.00000000001</v>
      </c>
      <c r="Z55" s="4"/>
      <c r="AA55" s="4" t="s">
        <v>1318</v>
      </c>
      <c r="AB55" s="4"/>
      <c r="AC55" s="28"/>
    </row>
    <row r="56" spans="1:29" s="68" customFormat="1" ht="102">
      <c r="A56" s="3" t="s">
        <v>2524</v>
      </c>
      <c r="B56" s="4" t="s">
        <v>478</v>
      </c>
      <c r="C56" s="4" t="s">
        <v>479</v>
      </c>
      <c r="D56" s="15" t="s">
        <v>1879</v>
      </c>
      <c r="E56" s="10" t="s">
        <v>1880</v>
      </c>
      <c r="F56" s="10" t="s">
        <v>1881</v>
      </c>
      <c r="G56" s="10" t="s">
        <v>1882</v>
      </c>
      <c r="H56" s="10" t="s">
        <v>1883</v>
      </c>
      <c r="I56" s="3" t="s">
        <v>1884</v>
      </c>
      <c r="J56" s="3"/>
      <c r="K56" s="4" t="s">
        <v>491</v>
      </c>
      <c r="L56" s="3">
        <v>100</v>
      </c>
      <c r="M56" s="12" t="s">
        <v>2462</v>
      </c>
      <c r="N56" s="4" t="s">
        <v>483</v>
      </c>
      <c r="O56" s="3" t="s">
        <v>501</v>
      </c>
      <c r="P56" s="4" t="s">
        <v>483</v>
      </c>
      <c r="Q56" s="4" t="s">
        <v>485</v>
      </c>
      <c r="R56" s="4" t="s">
        <v>1263</v>
      </c>
      <c r="S56" s="4" t="s">
        <v>496</v>
      </c>
      <c r="T56" s="12">
        <v>5108</v>
      </c>
      <c r="U56" s="15" t="s">
        <v>1605</v>
      </c>
      <c r="V56" s="3">
        <v>35</v>
      </c>
      <c r="W56" s="24">
        <v>2168.3673469387754</v>
      </c>
      <c r="X56" s="26">
        <v>0</v>
      </c>
      <c r="Y56" s="26">
        <f t="shared" si="2"/>
        <v>0</v>
      </c>
      <c r="Z56" s="4" t="s">
        <v>489</v>
      </c>
      <c r="AA56" s="4" t="s">
        <v>1318</v>
      </c>
      <c r="AB56" s="4" t="s">
        <v>2743</v>
      </c>
      <c r="AC56" s="28"/>
    </row>
    <row r="57" spans="1:29" s="68" customFormat="1" ht="102">
      <c r="A57" s="3" t="s">
        <v>2627</v>
      </c>
      <c r="B57" s="4" t="s">
        <v>478</v>
      </c>
      <c r="C57" s="4" t="s">
        <v>479</v>
      </c>
      <c r="D57" s="15" t="s">
        <v>1879</v>
      </c>
      <c r="E57" s="10" t="s">
        <v>1880</v>
      </c>
      <c r="F57" s="10" t="s">
        <v>1881</v>
      </c>
      <c r="G57" s="10" t="s">
        <v>1882</v>
      </c>
      <c r="H57" s="10" t="s">
        <v>1883</v>
      </c>
      <c r="I57" s="3" t="s">
        <v>1884</v>
      </c>
      <c r="J57" s="3"/>
      <c r="K57" s="4" t="s">
        <v>491</v>
      </c>
      <c r="L57" s="3">
        <v>100</v>
      </c>
      <c r="M57" s="12" t="s">
        <v>2462</v>
      </c>
      <c r="N57" s="4" t="s">
        <v>483</v>
      </c>
      <c r="O57" s="4" t="s">
        <v>1474</v>
      </c>
      <c r="P57" s="4" t="s">
        <v>483</v>
      </c>
      <c r="Q57" s="4" t="s">
        <v>485</v>
      </c>
      <c r="R57" s="4" t="s">
        <v>1263</v>
      </c>
      <c r="S57" s="4" t="s">
        <v>2542</v>
      </c>
      <c r="T57" s="12">
        <v>5108</v>
      </c>
      <c r="U57" s="15" t="s">
        <v>1605</v>
      </c>
      <c r="V57" s="3">
        <v>35</v>
      </c>
      <c r="W57" s="24">
        <v>2168.3673469387754</v>
      </c>
      <c r="X57" s="26">
        <f>V57*W57</f>
        <v>75892.85714285714</v>
      </c>
      <c r="Y57" s="26">
        <f t="shared" si="2"/>
        <v>85000.00000000001</v>
      </c>
      <c r="Z57" s="4" t="s">
        <v>489</v>
      </c>
      <c r="AA57" s="4" t="s">
        <v>1318</v>
      </c>
      <c r="AB57" s="4"/>
      <c r="AC57" s="28"/>
    </row>
    <row r="58" spans="1:29" s="68" customFormat="1" ht="102">
      <c r="A58" s="3" t="s">
        <v>530</v>
      </c>
      <c r="B58" s="4" t="s">
        <v>478</v>
      </c>
      <c r="C58" s="4" t="s">
        <v>479</v>
      </c>
      <c r="D58" s="3" t="s">
        <v>1950</v>
      </c>
      <c r="E58" s="3" t="s">
        <v>1951</v>
      </c>
      <c r="F58" s="4" t="s">
        <v>1952</v>
      </c>
      <c r="G58" s="3" t="s">
        <v>1953</v>
      </c>
      <c r="H58" s="3" t="s">
        <v>1954</v>
      </c>
      <c r="I58" s="4" t="s">
        <v>1955</v>
      </c>
      <c r="J58" s="4"/>
      <c r="K58" s="4" t="s">
        <v>482</v>
      </c>
      <c r="L58" s="3">
        <v>0</v>
      </c>
      <c r="M58" s="12" t="s">
        <v>2462</v>
      </c>
      <c r="N58" s="4" t="s">
        <v>483</v>
      </c>
      <c r="O58" s="3" t="s">
        <v>640</v>
      </c>
      <c r="P58" s="4" t="s">
        <v>483</v>
      </c>
      <c r="Q58" s="4" t="s">
        <v>485</v>
      </c>
      <c r="R58" s="4" t="s">
        <v>2483</v>
      </c>
      <c r="S58" s="4" t="s">
        <v>486</v>
      </c>
      <c r="T58" s="12">
        <v>796</v>
      </c>
      <c r="U58" s="4" t="s">
        <v>493</v>
      </c>
      <c r="V58" s="3">
        <v>2</v>
      </c>
      <c r="W58" s="14">
        <v>3125</v>
      </c>
      <c r="X58" s="26">
        <f>V58*W58</f>
        <v>6250</v>
      </c>
      <c r="Y58" s="26">
        <f t="shared" si="2"/>
        <v>7000.000000000001</v>
      </c>
      <c r="Z58" s="3"/>
      <c r="AA58" s="4" t="s">
        <v>1318</v>
      </c>
      <c r="AB58" s="4"/>
      <c r="AC58" s="28"/>
    </row>
    <row r="59" spans="1:29" s="68" customFormat="1" ht="140.25">
      <c r="A59" s="3" t="s">
        <v>531</v>
      </c>
      <c r="B59" s="4" t="s">
        <v>1182</v>
      </c>
      <c r="C59" s="4" t="s">
        <v>1183</v>
      </c>
      <c r="D59" s="3" t="s">
        <v>1224</v>
      </c>
      <c r="E59" s="4" t="s">
        <v>1003</v>
      </c>
      <c r="F59" s="3" t="s">
        <v>1225</v>
      </c>
      <c r="G59" s="3" t="s">
        <v>1227</v>
      </c>
      <c r="H59" s="3" t="s">
        <v>3135</v>
      </c>
      <c r="I59" s="3" t="s">
        <v>1228</v>
      </c>
      <c r="J59" s="12"/>
      <c r="K59" s="12" t="s">
        <v>491</v>
      </c>
      <c r="L59" s="12" t="s">
        <v>57</v>
      </c>
      <c r="M59" s="3">
        <v>231010000</v>
      </c>
      <c r="N59" s="4" t="s">
        <v>483</v>
      </c>
      <c r="O59" s="12" t="s">
        <v>691</v>
      </c>
      <c r="P59" s="4" t="s">
        <v>483</v>
      </c>
      <c r="Q59" s="4" t="s">
        <v>485</v>
      </c>
      <c r="R59" s="4" t="s">
        <v>503</v>
      </c>
      <c r="S59" s="4" t="s">
        <v>496</v>
      </c>
      <c r="T59" s="12">
        <v>796</v>
      </c>
      <c r="U59" s="4" t="s">
        <v>493</v>
      </c>
      <c r="V59" s="3">
        <v>1</v>
      </c>
      <c r="W59" s="11">
        <v>25000</v>
      </c>
      <c r="X59" s="26">
        <f>W59*V59</f>
        <v>25000</v>
      </c>
      <c r="Y59" s="26">
        <f>X59*(1+12%)</f>
        <v>28000.000000000004</v>
      </c>
      <c r="Z59" s="4"/>
      <c r="AA59" s="4" t="s">
        <v>1318</v>
      </c>
      <c r="AB59" s="4"/>
      <c r="AC59" s="111"/>
    </row>
    <row r="60" spans="1:29" s="68" customFormat="1" ht="127.5">
      <c r="A60" s="3" t="s">
        <v>999</v>
      </c>
      <c r="B60" s="4" t="s">
        <v>1182</v>
      </c>
      <c r="C60" s="4" t="s">
        <v>479</v>
      </c>
      <c r="D60" s="4" t="s">
        <v>1009</v>
      </c>
      <c r="E60" s="10" t="s">
        <v>1008</v>
      </c>
      <c r="F60" s="10" t="s">
        <v>1802</v>
      </c>
      <c r="G60" s="10" t="s">
        <v>1007</v>
      </c>
      <c r="H60" s="10" t="s">
        <v>1803</v>
      </c>
      <c r="I60" s="3"/>
      <c r="J60" s="3"/>
      <c r="K60" s="4" t="s">
        <v>482</v>
      </c>
      <c r="L60" s="3">
        <v>100</v>
      </c>
      <c r="M60" s="4">
        <v>231010000</v>
      </c>
      <c r="N60" s="4" t="s">
        <v>483</v>
      </c>
      <c r="O60" s="3" t="s">
        <v>484</v>
      </c>
      <c r="P60" s="4" t="s">
        <v>483</v>
      </c>
      <c r="Q60" s="4" t="s">
        <v>485</v>
      </c>
      <c r="R60" s="4" t="s">
        <v>1742</v>
      </c>
      <c r="S60" s="4" t="s">
        <v>486</v>
      </c>
      <c r="T60" s="4">
        <v>214</v>
      </c>
      <c r="U60" s="12" t="s">
        <v>1006</v>
      </c>
      <c r="V60" s="3">
        <v>750000</v>
      </c>
      <c r="W60" s="24">
        <v>18</v>
      </c>
      <c r="X60" s="26">
        <f>V60*W60</f>
        <v>13500000</v>
      </c>
      <c r="Y60" s="26">
        <f>X60*1.12</f>
        <v>15120000.000000002</v>
      </c>
      <c r="Z60" s="4" t="s">
        <v>489</v>
      </c>
      <c r="AA60" s="4" t="s">
        <v>1318</v>
      </c>
      <c r="AB60" s="4"/>
      <c r="AC60" s="111"/>
    </row>
    <row r="61" spans="1:29" s="68" customFormat="1" ht="102">
      <c r="A61" s="3" t="s">
        <v>2525</v>
      </c>
      <c r="B61" s="4" t="s">
        <v>1182</v>
      </c>
      <c r="C61" s="4" t="s">
        <v>479</v>
      </c>
      <c r="D61" s="18" t="s">
        <v>1004</v>
      </c>
      <c r="E61" s="10" t="s">
        <v>1003</v>
      </c>
      <c r="F61" s="10" t="s">
        <v>1003</v>
      </c>
      <c r="G61" s="10" t="s">
        <v>1001</v>
      </c>
      <c r="H61" s="10" t="s">
        <v>3136</v>
      </c>
      <c r="I61" s="4" t="s">
        <v>1005</v>
      </c>
      <c r="J61" s="4"/>
      <c r="K61" s="4" t="s">
        <v>491</v>
      </c>
      <c r="L61" s="3">
        <v>0</v>
      </c>
      <c r="M61" s="4">
        <v>231010000</v>
      </c>
      <c r="N61" s="4" t="s">
        <v>483</v>
      </c>
      <c r="O61" s="4" t="s">
        <v>492</v>
      </c>
      <c r="P61" s="4" t="s">
        <v>483</v>
      </c>
      <c r="Q61" s="4" t="s">
        <v>485</v>
      </c>
      <c r="R61" s="4" t="s">
        <v>503</v>
      </c>
      <c r="S61" s="4" t="s">
        <v>496</v>
      </c>
      <c r="T61" s="12">
        <v>796</v>
      </c>
      <c r="U61" s="4" t="s">
        <v>493</v>
      </c>
      <c r="V61" s="3">
        <v>5</v>
      </c>
      <c r="W61" s="24">
        <v>500</v>
      </c>
      <c r="X61" s="26">
        <v>0</v>
      </c>
      <c r="Y61" s="26">
        <f>X61*1.12</f>
        <v>0</v>
      </c>
      <c r="Z61" s="4"/>
      <c r="AA61" s="4" t="s">
        <v>1318</v>
      </c>
      <c r="AB61" s="4">
        <v>11</v>
      </c>
      <c r="AC61" s="111"/>
    </row>
    <row r="62" spans="1:29" s="68" customFormat="1" ht="102">
      <c r="A62" s="3" t="s">
        <v>3643</v>
      </c>
      <c r="B62" s="4" t="s">
        <v>1182</v>
      </c>
      <c r="C62" s="4" t="s">
        <v>479</v>
      </c>
      <c r="D62" s="18" t="s">
        <v>1004</v>
      </c>
      <c r="E62" s="10" t="s">
        <v>1003</v>
      </c>
      <c r="F62" s="10" t="s">
        <v>1003</v>
      </c>
      <c r="G62" s="10" t="s">
        <v>1001</v>
      </c>
      <c r="H62" s="10" t="s">
        <v>3136</v>
      </c>
      <c r="I62" s="4" t="s">
        <v>1005</v>
      </c>
      <c r="J62" s="4"/>
      <c r="K62" s="4" t="s">
        <v>491</v>
      </c>
      <c r="L62" s="3">
        <v>0</v>
      </c>
      <c r="M62" s="4">
        <v>231010000</v>
      </c>
      <c r="N62" s="4" t="s">
        <v>483</v>
      </c>
      <c r="O62" s="10" t="s">
        <v>691</v>
      </c>
      <c r="P62" s="4" t="s">
        <v>483</v>
      </c>
      <c r="Q62" s="4" t="s">
        <v>485</v>
      </c>
      <c r="R62" s="4" t="s">
        <v>503</v>
      </c>
      <c r="S62" s="4" t="s">
        <v>496</v>
      </c>
      <c r="T62" s="12">
        <v>796</v>
      </c>
      <c r="U62" s="4" t="s">
        <v>493</v>
      </c>
      <c r="V62" s="3">
        <v>5</v>
      </c>
      <c r="W62" s="24">
        <v>500</v>
      </c>
      <c r="X62" s="26">
        <f>V62*W62</f>
        <v>2500</v>
      </c>
      <c r="Y62" s="26">
        <f>X62*1.12</f>
        <v>2800.0000000000005</v>
      </c>
      <c r="Z62" s="4"/>
      <c r="AA62" s="4" t="s">
        <v>1318</v>
      </c>
      <c r="AB62" s="4"/>
      <c r="AC62" s="111"/>
    </row>
    <row r="63" spans="1:29" s="68" customFormat="1" ht="102">
      <c r="A63" s="3" t="s">
        <v>2117</v>
      </c>
      <c r="B63" s="4" t="s">
        <v>1182</v>
      </c>
      <c r="C63" s="4" t="s">
        <v>479</v>
      </c>
      <c r="D63" s="18" t="s">
        <v>1004</v>
      </c>
      <c r="E63" s="10" t="s">
        <v>1003</v>
      </c>
      <c r="F63" s="10" t="s">
        <v>1003</v>
      </c>
      <c r="G63" s="10" t="s">
        <v>1001</v>
      </c>
      <c r="H63" s="10" t="s">
        <v>1002</v>
      </c>
      <c r="I63" s="4" t="s">
        <v>1000</v>
      </c>
      <c r="J63" s="4"/>
      <c r="K63" s="4" t="s">
        <v>491</v>
      </c>
      <c r="L63" s="3">
        <v>0</v>
      </c>
      <c r="M63" s="4">
        <v>231010000</v>
      </c>
      <c r="N63" s="4" t="s">
        <v>483</v>
      </c>
      <c r="O63" s="4" t="s">
        <v>492</v>
      </c>
      <c r="P63" s="4" t="s">
        <v>483</v>
      </c>
      <c r="Q63" s="4" t="s">
        <v>485</v>
      </c>
      <c r="R63" s="4" t="s">
        <v>503</v>
      </c>
      <c r="S63" s="4" t="s">
        <v>496</v>
      </c>
      <c r="T63" s="12">
        <v>796</v>
      </c>
      <c r="U63" s="4" t="s">
        <v>493</v>
      </c>
      <c r="V63" s="3">
        <v>5</v>
      </c>
      <c r="W63" s="24">
        <v>500</v>
      </c>
      <c r="X63" s="26">
        <v>0</v>
      </c>
      <c r="Y63" s="26">
        <f>X63*1.12</f>
        <v>0</v>
      </c>
      <c r="Z63" s="4"/>
      <c r="AA63" s="4" t="s">
        <v>1318</v>
      </c>
      <c r="AB63" s="4">
        <v>11</v>
      </c>
      <c r="AC63" s="111"/>
    </row>
    <row r="64" spans="1:29" s="68" customFormat="1" ht="102">
      <c r="A64" s="3" t="s">
        <v>3644</v>
      </c>
      <c r="B64" s="4" t="s">
        <v>1182</v>
      </c>
      <c r="C64" s="4" t="s">
        <v>479</v>
      </c>
      <c r="D64" s="18" t="s">
        <v>1004</v>
      </c>
      <c r="E64" s="10" t="s">
        <v>1003</v>
      </c>
      <c r="F64" s="10" t="s">
        <v>1003</v>
      </c>
      <c r="G64" s="10" t="s">
        <v>1001</v>
      </c>
      <c r="H64" s="10" t="s">
        <v>1002</v>
      </c>
      <c r="I64" s="4" t="s">
        <v>1000</v>
      </c>
      <c r="J64" s="4"/>
      <c r="K64" s="4" t="s">
        <v>491</v>
      </c>
      <c r="L64" s="3">
        <v>0</v>
      </c>
      <c r="M64" s="4">
        <v>231010000</v>
      </c>
      <c r="N64" s="4" t="s">
        <v>483</v>
      </c>
      <c r="O64" s="10" t="s">
        <v>691</v>
      </c>
      <c r="P64" s="4" t="s">
        <v>483</v>
      </c>
      <c r="Q64" s="4" t="s">
        <v>485</v>
      </c>
      <c r="R64" s="4" t="s">
        <v>503</v>
      </c>
      <c r="S64" s="4" t="s">
        <v>496</v>
      </c>
      <c r="T64" s="12">
        <v>796</v>
      </c>
      <c r="U64" s="4" t="s">
        <v>493</v>
      </c>
      <c r="V64" s="3">
        <v>5</v>
      </c>
      <c r="W64" s="24">
        <v>500</v>
      </c>
      <c r="X64" s="26">
        <f>V64*W64</f>
        <v>2500</v>
      </c>
      <c r="Y64" s="26">
        <f>X64*1.12</f>
        <v>2800.0000000000005</v>
      </c>
      <c r="Z64" s="4"/>
      <c r="AA64" s="4" t="s">
        <v>1318</v>
      </c>
      <c r="AB64" s="4"/>
      <c r="AC64" s="111"/>
    </row>
    <row r="65" spans="1:29" s="68" customFormat="1" ht="204">
      <c r="A65" s="3" t="s">
        <v>2118</v>
      </c>
      <c r="B65" s="4" t="s">
        <v>1182</v>
      </c>
      <c r="C65" s="4" t="s">
        <v>479</v>
      </c>
      <c r="D65" s="18" t="s">
        <v>1010</v>
      </c>
      <c r="E65" s="18" t="s">
        <v>1011</v>
      </c>
      <c r="F65" s="18" t="s">
        <v>1804</v>
      </c>
      <c r="G65" s="18" t="s">
        <v>1012</v>
      </c>
      <c r="H65" s="18" t="s">
        <v>1604</v>
      </c>
      <c r="I65" s="18" t="s">
        <v>1013</v>
      </c>
      <c r="J65" s="18"/>
      <c r="K65" s="4" t="s">
        <v>491</v>
      </c>
      <c r="L65" s="3">
        <v>0</v>
      </c>
      <c r="M65" s="4">
        <v>231010000</v>
      </c>
      <c r="N65" s="4" t="s">
        <v>483</v>
      </c>
      <c r="O65" s="3" t="s">
        <v>545</v>
      </c>
      <c r="P65" s="4" t="s">
        <v>483</v>
      </c>
      <c r="Q65" s="4" t="s">
        <v>485</v>
      </c>
      <c r="R65" s="4" t="s">
        <v>503</v>
      </c>
      <c r="S65" s="4" t="s">
        <v>496</v>
      </c>
      <c r="T65" s="12" t="s">
        <v>175</v>
      </c>
      <c r="U65" s="4" t="s">
        <v>493</v>
      </c>
      <c r="V65" s="3">
        <v>50</v>
      </c>
      <c r="W65" s="24">
        <v>100</v>
      </c>
      <c r="X65" s="26">
        <f>V65*W65</f>
        <v>5000</v>
      </c>
      <c r="Y65" s="26">
        <f aca="true" t="shared" si="3" ref="Y65:Y133">X65*1.12</f>
        <v>5600.000000000001</v>
      </c>
      <c r="Z65" s="24"/>
      <c r="AA65" s="4" t="s">
        <v>1318</v>
      </c>
      <c r="AB65" s="4"/>
      <c r="AC65" s="111"/>
    </row>
    <row r="66" spans="1:29" s="68" customFormat="1" ht="204">
      <c r="A66" s="3" t="s">
        <v>2119</v>
      </c>
      <c r="B66" s="4" t="s">
        <v>1182</v>
      </c>
      <c r="C66" s="4" t="s">
        <v>479</v>
      </c>
      <c r="D66" s="18" t="s">
        <v>1014</v>
      </c>
      <c r="E66" s="18" t="s">
        <v>1011</v>
      </c>
      <c r="F66" s="18" t="s">
        <v>1011</v>
      </c>
      <c r="G66" s="18" t="s">
        <v>1119</v>
      </c>
      <c r="H66" s="18" t="s">
        <v>3137</v>
      </c>
      <c r="I66" s="18" t="s">
        <v>1120</v>
      </c>
      <c r="J66" s="18"/>
      <c r="K66" s="4" t="s">
        <v>491</v>
      </c>
      <c r="L66" s="3">
        <v>0</v>
      </c>
      <c r="M66" s="4">
        <v>231010000</v>
      </c>
      <c r="N66" s="4" t="s">
        <v>483</v>
      </c>
      <c r="O66" s="3" t="s">
        <v>545</v>
      </c>
      <c r="P66" s="4" t="s">
        <v>483</v>
      </c>
      <c r="Q66" s="4" t="s">
        <v>485</v>
      </c>
      <c r="R66" s="4" t="s">
        <v>503</v>
      </c>
      <c r="S66" s="4" t="s">
        <v>496</v>
      </c>
      <c r="T66" s="12" t="s">
        <v>175</v>
      </c>
      <c r="U66" s="4" t="s">
        <v>493</v>
      </c>
      <c r="V66" s="3">
        <v>100</v>
      </c>
      <c r="W66" s="24">
        <v>100</v>
      </c>
      <c r="X66" s="26">
        <f>V66*W66</f>
        <v>10000</v>
      </c>
      <c r="Y66" s="26">
        <f t="shared" si="3"/>
        <v>11200.000000000002</v>
      </c>
      <c r="Z66" s="24"/>
      <c r="AA66" s="4" t="s">
        <v>1318</v>
      </c>
      <c r="AB66" s="4"/>
      <c r="AC66" s="111"/>
    </row>
    <row r="67" spans="1:29" s="68" customFormat="1" ht="94.5" customHeight="1">
      <c r="A67" s="3" t="s">
        <v>1089</v>
      </c>
      <c r="B67" s="4" t="s">
        <v>1182</v>
      </c>
      <c r="C67" s="3" t="s">
        <v>479</v>
      </c>
      <c r="D67" s="18" t="s">
        <v>1103</v>
      </c>
      <c r="E67" s="18" t="s">
        <v>1105</v>
      </c>
      <c r="F67" s="4" t="s">
        <v>1104</v>
      </c>
      <c r="G67" s="18" t="s">
        <v>1107</v>
      </c>
      <c r="H67" s="18" t="s">
        <v>3138</v>
      </c>
      <c r="I67" s="3" t="s">
        <v>1108</v>
      </c>
      <c r="J67" s="3"/>
      <c r="K67" s="4" t="s">
        <v>491</v>
      </c>
      <c r="L67" s="3">
        <v>0</v>
      </c>
      <c r="M67" s="4">
        <v>231010000</v>
      </c>
      <c r="N67" s="4" t="s">
        <v>483</v>
      </c>
      <c r="O67" s="3" t="s">
        <v>2485</v>
      </c>
      <c r="P67" s="4" t="s">
        <v>483</v>
      </c>
      <c r="Q67" s="4" t="s">
        <v>485</v>
      </c>
      <c r="R67" s="4" t="s">
        <v>495</v>
      </c>
      <c r="S67" s="4" t="s">
        <v>496</v>
      </c>
      <c r="T67" s="12" t="s">
        <v>175</v>
      </c>
      <c r="U67" s="4" t="s">
        <v>493</v>
      </c>
      <c r="V67" s="3">
        <v>50</v>
      </c>
      <c r="W67" s="24">
        <f>7590*1.1</f>
        <v>8349</v>
      </c>
      <c r="X67" s="26">
        <v>0</v>
      </c>
      <c r="Y67" s="26">
        <f t="shared" si="3"/>
        <v>0</v>
      </c>
      <c r="Z67" s="24"/>
      <c r="AA67" s="4" t="s">
        <v>1318</v>
      </c>
      <c r="AB67" s="4">
        <v>11</v>
      </c>
      <c r="AC67" s="111"/>
    </row>
    <row r="68" spans="1:29" s="68" customFormat="1" ht="102" customHeight="1">
      <c r="A68" s="3" t="s">
        <v>3606</v>
      </c>
      <c r="B68" s="4" t="s">
        <v>1182</v>
      </c>
      <c r="C68" s="3" t="s">
        <v>479</v>
      </c>
      <c r="D68" s="18" t="s">
        <v>1103</v>
      </c>
      <c r="E68" s="18" t="s">
        <v>1105</v>
      </c>
      <c r="F68" s="4" t="s">
        <v>1104</v>
      </c>
      <c r="G68" s="18" t="s">
        <v>1107</v>
      </c>
      <c r="H68" s="18" t="s">
        <v>3138</v>
      </c>
      <c r="I68" s="3" t="s">
        <v>1108</v>
      </c>
      <c r="J68" s="3"/>
      <c r="K68" s="4" t="s">
        <v>491</v>
      </c>
      <c r="L68" s="3">
        <v>0</v>
      </c>
      <c r="M68" s="4">
        <v>231010000</v>
      </c>
      <c r="N68" s="4" t="s">
        <v>483</v>
      </c>
      <c r="O68" s="10" t="s">
        <v>691</v>
      </c>
      <c r="P68" s="4" t="s">
        <v>483</v>
      </c>
      <c r="Q68" s="4" t="s">
        <v>485</v>
      </c>
      <c r="R68" s="4" t="s">
        <v>495</v>
      </c>
      <c r="S68" s="4" t="s">
        <v>496</v>
      </c>
      <c r="T68" s="12" t="s">
        <v>175</v>
      </c>
      <c r="U68" s="4" t="s">
        <v>493</v>
      </c>
      <c r="V68" s="3">
        <v>50</v>
      </c>
      <c r="W68" s="24">
        <f>7590*1.1</f>
        <v>8349</v>
      </c>
      <c r="X68" s="26">
        <f>V68*W68</f>
        <v>417450</v>
      </c>
      <c r="Y68" s="26">
        <f t="shared" si="3"/>
        <v>467544.00000000006</v>
      </c>
      <c r="Z68" s="24"/>
      <c r="AA68" s="4" t="s">
        <v>1318</v>
      </c>
      <c r="AB68" s="4"/>
      <c r="AC68" s="111"/>
    </row>
    <row r="69" spans="1:29" s="68" customFormat="1" ht="106.5" customHeight="1">
      <c r="A69" s="3" t="s">
        <v>2120</v>
      </c>
      <c r="B69" s="4" t="s">
        <v>1182</v>
      </c>
      <c r="C69" s="3" t="s">
        <v>479</v>
      </c>
      <c r="D69" s="18" t="s">
        <v>1103</v>
      </c>
      <c r="E69" s="18" t="s">
        <v>1105</v>
      </c>
      <c r="F69" s="4" t="s">
        <v>1104</v>
      </c>
      <c r="G69" s="18" t="s">
        <v>1107</v>
      </c>
      <c r="H69" s="3" t="s">
        <v>1106</v>
      </c>
      <c r="I69" s="3" t="s">
        <v>1121</v>
      </c>
      <c r="J69" s="3"/>
      <c r="K69" s="4" t="s">
        <v>491</v>
      </c>
      <c r="L69" s="3">
        <v>0</v>
      </c>
      <c r="M69" s="4">
        <v>231010000</v>
      </c>
      <c r="N69" s="4" t="s">
        <v>483</v>
      </c>
      <c r="O69" s="3" t="s">
        <v>494</v>
      </c>
      <c r="P69" s="4" t="s">
        <v>483</v>
      </c>
      <c r="Q69" s="4" t="s">
        <v>485</v>
      </c>
      <c r="R69" s="4" t="s">
        <v>495</v>
      </c>
      <c r="S69" s="4" t="s">
        <v>496</v>
      </c>
      <c r="T69" s="12" t="s">
        <v>175</v>
      </c>
      <c r="U69" s="4" t="s">
        <v>493</v>
      </c>
      <c r="V69" s="3">
        <v>50</v>
      </c>
      <c r="W69" s="24">
        <f>6696*1.1</f>
        <v>7365.6</v>
      </c>
      <c r="X69" s="26">
        <v>0</v>
      </c>
      <c r="Y69" s="26">
        <f t="shared" si="3"/>
        <v>0</v>
      </c>
      <c r="Z69" s="24"/>
      <c r="AA69" s="4" t="s">
        <v>1318</v>
      </c>
      <c r="AB69" s="4">
        <v>11</v>
      </c>
      <c r="AC69" s="111"/>
    </row>
    <row r="70" spans="1:29" s="68" customFormat="1" ht="89.25" customHeight="1">
      <c r="A70" s="3" t="s">
        <v>3607</v>
      </c>
      <c r="B70" s="4" t="s">
        <v>1182</v>
      </c>
      <c r="C70" s="3" t="s">
        <v>479</v>
      </c>
      <c r="D70" s="18" t="s">
        <v>1103</v>
      </c>
      <c r="E70" s="18" t="s">
        <v>1105</v>
      </c>
      <c r="F70" s="4" t="s">
        <v>1104</v>
      </c>
      <c r="G70" s="18" t="s">
        <v>1107</v>
      </c>
      <c r="H70" s="3" t="s">
        <v>1106</v>
      </c>
      <c r="I70" s="3" t="s">
        <v>1121</v>
      </c>
      <c r="J70" s="3"/>
      <c r="K70" s="4" t="s">
        <v>491</v>
      </c>
      <c r="L70" s="3">
        <v>0</v>
      </c>
      <c r="M70" s="4">
        <v>231010000</v>
      </c>
      <c r="N70" s="4" t="s">
        <v>483</v>
      </c>
      <c r="O70" s="10" t="s">
        <v>691</v>
      </c>
      <c r="P70" s="4" t="s">
        <v>483</v>
      </c>
      <c r="Q70" s="4" t="s">
        <v>485</v>
      </c>
      <c r="R70" s="4" t="s">
        <v>495</v>
      </c>
      <c r="S70" s="4" t="s">
        <v>496</v>
      </c>
      <c r="T70" s="12" t="s">
        <v>175</v>
      </c>
      <c r="U70" s="4" t="s">
        <v>493</v>
      </c>
      <c r="V70" s="3">
        <v>50</v>
      </c>
      <c r="W70" s="24">
        <f>6696*1.1</f>
        <v>7365.6</v>
      </c>
      <c r="X70" s="26">
        <f>V70*W70</f>
        <v>368280</v>
      </c>
      <c r="Y70" s="26">
        <f t="shared" si="3"/>
        <v>412473.60000000003</v>
      </c>
      <c r="Z70" s="24"/>
      <c r="AA70" s="4" t="s">
        <v>1318</v>
      </c>
      <c r="AB70" s="4"/>
      <c r="AC70" s="111"/>
    </row>
    <row r="71" spans="1:29" s="68" customFormat="1" ht="84" customHeight="1">
      <c r="A71" s="3" t="s">
        <v>546</v>
      </c>
      <c r="B71" s="4" t="s">
        <v>1182</v>
      </c>
      <c r="C71" s="3" t="s">
        <v>479</v>
      </c>
      <c r="D71" s="18" t="s">
        <v>1103</v>
      </c>
      <c r="E71" s="18" t="s">
        <v>1105</v>
      </c>
      <c r="F71" s="4" t="s">
        <v>1104</v>
      </c>
      <c r="G71" s="18" t="s">
        <v>1107</v>
      </c>
      <c r="H71" s="3" t="s">
        <v>1106</v>
      </c>
      <c r="I71" s="3" t="s">
        <v>1109</v>
      </c>
      <c r="J71" s="3"/>
      <c r="K71" s="4" t="s">
        <v>491</v>
      </c>
      <c r="L71" s="3">
        <v>0</v>
      </c>
      <c r="M71" s="4">
        <v>231010000</v>
      </c>
      <c r="N71" s="4" t="s">
        <v>483</v>
      </c>
      <c r="O71" s="3" t="s">
        <v>494</v>
      </c>
      <c r="P71" s="4" t="s">
        <v>483</v>
      </c>
      <c r="Q71" s="4" t="s">
        <v>485</v>
      </c>
      <c r="R71" s="4" t="s">
        <v>495</v>
      </c>
      <c r="S71" s="4" t="s">
        <v>496</v>
      </c>
      <c r="T71" s="12" t="s">
        <v>175</v>
      </c>
      <c r="U71" s="4" t="s">
        <v>493</v>
      </c>
      <c r="V71" s="3">
        <v>50</v>
      </c>
      <c r="W71" s="24">
        <f>6696*1.1</f>
        <v>7365.6</v>
      </c>
      <c r="X71" s="26">
        <v>0</v>
      </c>
      <c r="Y71" s="26">
        <f t="shared" si="3"/>
        <v>0</v>
      </c>
      <c r="Z71" s="24"/>
      <c r="AA71" s="4" t="s">
        <v>1318</v>
      </c>
      <c r="AB71" s="4">
        <v>11</v>
      </c>
      <c r="AC71" s="111"/>
    </row>
    <row r="72" spans="1:29" s="68" customFormat="1" ht="84" customHeight="1">
      <c r="A72" s="3" t="s">
        <v>3608</v>
      </c>
      <c r="B72" s="4" t="s">
        <v>1182</v>
      </c>
      <c r="C72" s="3" t="s">
        <v>479</v>
      </c>
      <c r="D72" s="18" t="s">
        <v>1103</v>
      </c>
      <c r="E72" s="18" t="s">
        <v>1105</v>
      </c>
      <c r="F72" s="4" t="s">
        <v>1104</v>
      </c>
      <c r="G72" s="18" t="s">
        <v>1107</v>
      </c>
      <c r="H72" s="3" t="s">
        <v>1106</v>
      </c>
      <c r="I72" s="3" t="s">
        <v>1109</v>
      </c>
      <c r="J72" s="3"/>
      <c r="K72" s="4" t="s">
        <v>491</v>
      </c>
      <c r="L72" s="3">
        <v>0</v>
      </c>
      <c r="M72" s="4">
        <v>231010000</v>
      </c>
      <c r="N72" s="4" t="s">
        <v>483</v>
      </c>
      <c r="O72" s="10" t="s">
        <v>691</v>
      </c>
      <c r="P72" s="4" t="s">
        <v>483</v>
      </c>
      <c r="Q72" s="4" t="s">
        <v>485</v>
      </c>
      <c r="R72" s="4" t="s">
        <v>495</v>
      </c>
      <c r="S72" s="4" t="s">
        <v>496</v>
      </c>
      <c r="T72" s="12" t="s">
        <v>175</v>
      </c>
      <c r="U72" s="4" t="s">
        <v>493</v>
      </c>
      <c r="V72" s="3">
        <v>50</v>
      </c>
      <c r="W72" s="24">
        <f>6696*1.1</f>
        <v>7365.6</v>
      </c>
      <c r="X72" s="26">
        <f>V72*W72</f>
        <v>368280</v>
      </c>
      <c r="Y72" s="26">
        <f t="shared" si="3"/>
        <v>412473.60000000003</v>
      </c>
      <c r="Z72" s="24"/>
      <c r="AA72" s="4" t="s">
        <v>1318</v>
      </c>
      <c r="AB72" s="4"/>
      <c r="AC72" s="111"/>
    </row>
    <row r="73" spans="1:29" s="68" customFormat="1" ht="60.75" customHeight="1">
      <c r="A73" s="3" t="s">
        <v>2121</v>
      </c>
      <c r="B73" s="4" t="s">
        <v>1182</v>
      </c>
      <c r="C73" s="3" t="s">
        <v>479</v>
      </c>
      <c r="D73" s="18" t="s">
        <v>1103</v>
      </c>
      <c r="E73" s="18" t="s">
        <v>1105</v>
      </c>
      <c r="F73" s="18" t="s">
        <v>1104</v>
      </c>
      <c r="G73" s="18" t="s">
        <v>1107</v>
      </c>
      <c r="H73" s="18" t="s">
        <v>1106</v>
      </c>
      <c r="I73" s="3" t="s">
        <v>1122</v>
      </c>
      <c r="J73" s="3"/>
      <c r="K73" s="4" t="s">
        <v>491</v>
      </c>
      <c r="L73" s="3">
        <v>0</v>
      </c>
      <c r="M73" s="4">
        <v>231010000</v>
      </c>
      <c r="N73" s="4" t="s">
        <v>483</v>
      </c>
      <c r="O73" s="3" t="s">
        <v>494</v>
      </c>
      <c r="P73" s="4" t="s">
        <v>483</v>
      </c>
      <c r="Q73" s="4" t="s">
        <v>485</v>
      </c>
      <c r="R73" s="4" t="s">
        <v>495</v>
      </c>
      <c r="S73" s="4" t="s">
        <v>496</v>
      </c>
      <c r="T73" s="12" t="s">
        <v>175</v>
      </c>
      <c r="U73" s="4" t="s">
        <v>493</v>
      </c>
      <c r="V73" s="3">
        <v>20</v>
      </c>
      <c r="W73" s="24">
        <f>8500*1.1</f>
        <v>9350</v>
      </c>
      <c r="X73" s="26">
        <v>0</v>
      </c>
      <c r="Y73" s="26">
        <f t="shared" si="3"/>
        <v>0</v>
      </c>
      <c r="Z73" s="24"/>
      <c r="AA73" s="4" t="s">
        <v>1318</v>
      </c>
      <c r="AB73" s="4">
        <v>11</v>
      </c>
      <c r="AC73" s="111"/>
    </row>
    <row r="74" spans="1:29" s="68" customFormat="1" ht="63" customHeight="1">
      <c r="A74" s="3" t="s">
        <v>3609</v>
      </c>
      <c r="B74" s="4" t="s">
        <v>1182</v>
      </c>
      <c r="C74" s="3" t="s">
        <v>479</v>
      </c>
      <c r="D74" s="18" t="s">
        <v>1103</v>
      </c>
      <c r="E74" s="18" t="s">
        <v>1105</v>
      </c>
      <c r="F74" s="18" t="s">
        <v>1104</v>
      </c>
      <c r="G74" s="18" t="s">
        <v>1107</v>
      </c>
      <c r="H74" s="18" t="s">
        <v>1106</v>
      </c>
      <c r="I74" s="3" t="s">
        <v>1122</v>
      </c>
      <c r="J74" s="3"/>
      <c r="K74" s="4" t="s">
        <v>491</v>
      </c>
      <c r="L74" s="3">
        <v>0</v>
      </c>
      <c r="M74" s="4">
        <v>231010000</v>
      </c>
      <c r="N74" s="4" t="s">
        <v>483</v>
      </c>
      <c r="O74" s="10" t="s">
        <v>691</v>
      </c>
      <c r="P74" s="4" t="s">
        <v>483</v>
      </c>
      <c r="Q74" s="4" t="s">
        <v>485</v>
      </c>
      <c r="R74" s="4" t="s">
        <v>495</v>
      </c>
      <c r="S74" s="4" t="s">
        <v>496</v>
      </c>
      <c r="T74" s="12" t="s">
        <v>175</v>
      </c>
      <c r="U74" s="4" t="s">
        <v>493</v>
      </c>
      <c r="V74" s="3">
        <v>20</v>
      </c>
      <c r="W74" s="24">
        <f>8500*1.1</f>
        <v>9350</v>
      </c>
      <c r="X74" s="26">
        <f>V74*W74</f>
        <v>187000</v>
      </c>
      <c r="Y74" s="26">
        <f t="shared" si="3"/>
        <v>209440.00000000003</v>
      </c>
      <c r="Z74" s="24"/>
      <c r="AA74" s="4" t="s">
        <v>1318</v>
      </c>
      <c r="AB74" s="4"/>
      <c r="AC74" s="111"/>
    </row>
    <row r="75" spans="1:29" s="68" customFormat="1" ht="97.5" customHeight="1">
      <c r="A75" s="3" t="s">
        <v>2122</v>
      </c>
      <c r="B75" s="4" t="s">
        <v>1182</v>
      </c>
      <c r="C75" s="4" t="s">
        <v>479</v>
      </c>
      <c r="D75" s="18" t="s">
        <v>1015</v>
      </c>
      <c r="E75" s="3" t="s">
        <v>1016</v>
      </c>
      <c r="F75" s="3" t="s">
        <v>1805</v>
      </c>
      <c r="G75" s="3" t="s">
        <v>1017</v>
      </c>
      <c r="H75" s="3" t="s">
        <v>1806</v>
      </c>
      <c r="I75" s="3" t="s">
        <v>1018</v>
      </c>
      <c r="J75" s="3"/>
      <c r="K75" s="4" t="s">
        <v>491</v>
      </c>
      <c r="L75" s="3">
        <v>0</v>
      </c>
      <c r="M75" s="4">
        <v>231010000</v>
      </c>
      <c r="N75" s="4" t="s">
        <v>483</v>
      </c>
      <c r="O75" s="3" t="s">
        <v>492</v>
      </c>
      <c r="P75" s="4" t="s">
        <v>483</v>
      </c>
      <c r="Q75" s="4" t="s">
        <v>485</v>
      </c>
      <c r="R75" s="4" t="s">
        <v>503</v>
      </c>
      <c r="S75" s="4" t="s">
        <v>496</v>
      </c>
      <c r="T75" s="12" t="s">
        <v>175</v>
      </c>
      <c r="U75" s="4" t="s">
        <v>493</v>
      </c>
      <c r="V75" s="3">
        <v>15</v>
      </c>
      <c r="W75" s="24">
        <v>350</v>
      </c>
      <c r="X75" s="26">
        <v>0</v>
      </c>
      <c r="Y75" s="26">
        <f t="shared" si="3"/>
        <v>0</v>
      </c>
      <c r="Z75" s="24"/>
      <c r="AA75" s="4" t="s">
        <v>1318</v>
      </c>
      <c r="AB75" s="4">
        <v>11</v>
      </c>
      <c r="AC75" s="111"/>
    </row>
    <row r="76" spans="1:29" s="68" customFormat="1" ht="97.5" customHeight="1">
      <c r="A76" s="3" t="s">
        <v>3645</v>
      </c>
      <c r="B76" s="4" t="s">
        <v>1182</v>
      </c>
      <c r="C76" s="4" t="s">
        <v>479</v>
      </c>
      <c r="D76" s="18" t="s">
        <v>1015</v>
      </c>
      <c r="E76" s="3" t="s">
        <v>1016</v>
      </c>
      <c r="F76" s="3" t="s">
        <v>1805</v>
      </c>
      <c r="G76" s="3" t="s">
        <v>1017</v>
      </c>
      <c r="H76" s="3" t="s">
        <v>1806</v>
      </c>
      <c r="I76" s="3" t="s">
        <v>1018</v>
      </c>
      <c r="J76" s="3"/>
      <c r="K76" s="4" t="s">
        <v>491</v>
      </c>
      <c r="L76" s="3">
        <v>0</v>
      </c>
      <c r="M76" s="4">
        <v>231010000</v>
      </c>
      <c r="N76" s="4" t="s">
        <v>483</v>
      </c>
      <c r="O76" s="10" t="s">
        <v>691</v>
      </c>
      <c r="P76" s="4" t="s">
        <v>483</v>
      </c>
      <c r="Q76" s="4" t="s">
        <v>485</v>
      </c>
      <c r="R76" s="4" t="s">
        <v>503</v>
      </c>
      <c r="S76" s="4" t="s">
        <v>496</v>
      </c>
      <c r="T76" s="12" t="s">
        <v>175</v>
      </c>
      <c r="U76" s="4" t="s">
        <v>493</v>
      </c>
      <c r="V76" s="3">
        <v>15</v>
      </c>
      <c r="W76" s="24">
        <v>350</v>
      </c>
      <c r="X76" s="26">
        <f>V76*W76</f>
        <v>5250</v>
      </c>
      <c r="Y76" s="26">
        <f t="shared" si="3"/>
        <v>5880.000000000001</v>
      </c>
      <c r="Z76" s="24"/>
      <c r="AA76" s="4" t="s">
        <v>1318</v>
      </c>
      <c r="AB76" s="4"/>
      <c r="AC76" s="111"/>
    </row>
    <row r="77" spans="1:29" s="68" customFormat="1" ht="96.75" customHeight="1">
      <c r="A77" s="3" t="s">
        <v>559</v>
      </c>
      <c r="B77" s="4" t="s">
        <v>1182</v>
      </c>
      <c r="C77" s="4" t="s">
        <v>479</v>
      </c>
      <c r="D77" s="18" t="s">
        <v>1019</v>
      </c>
      <c r="E77" s="18" t="s">
        <v>1021</v>
      </c>
      <c r="F77" s="4" t="s">
        <v>1020</v>
      </c>
      <c r="G77" s="3" t="s">
        <v>1023</v>
      </c>
      <c r="H77" s="18" t="s">
        <v>1022</v>
      </c>
      <c r="I77" s="3" t="s">
        <v>1024</v>
      </c>
      <c r="J77" s="3"/>
      <c r="K77" s="4" t="s">
        <v>491</v>
      </c>
      <c r="L77" s="3">
        <v>0</v>
      </c>
      <c r="M77" s="4">
        <v>231010000</v>
      </c>
      <c r="N77" s="4" t="s">
        <v>483</v>
      </c>
      <c r="O77" s="3" t="s">
        <v>545</v>
      </c>
      <c r="P77" s="4" t="s">
        <v>483</v>
      </c>
      <c r="Q77" s="4" t="s">
        <v>485</v>
      </c>
      <c r="R77" s="4" t="s">
        <v>503</v>
      </c>
      <c r="S77" s="4" t="s">
        <v>496</v>
      </c>
      <c r="T77" s="12" t="s">
        <v>175</v>
      </c>
      <c r="U77" s="4" t="s">
        <v>493</v>
      </c>
      <c r="V77" s="3">
        <v>30</v>
      </c>
      <c r="W77" s="24">
        <v>800</v>
      </c>
      <c r="X77" s="26">
        <f>V77*W77</f>
        <v>24000</v>
      </c>
      <c r="Y77" s="26">
        <f t="shared" si="3"/>
        <v>26880.000000000004</v>
      </c>
      <c r="Z77" s="24"/>
      <c r="AA77" s="4" t="s">
        <v>1318</v>
      </c>
      <c r="AB77" s="4"/>
      <c r="AC77" s="111"/>
    </row>
    <row r="78" spans="1:28" ht="55.5" customHeight="1">
      <c r="A78" s="3" t="s">
        <v>560</v>
      </c>
      <c r="B78" s="4" t="s">
        <v>1182</v>
      </c>
      <c r="C78" s="4" t="s">
        <v>479</v>
      </c>
      <c r="D78" s="18" t="s">
        <v>1019</v>
      </c>
      <c r="E78" s="18" t="s">
        <v>1021</v>
      </c>
      <c r="F78" s="4" t="s">
        <v>1020</v>
      </c>
      <c r="G78" s="3" t="s">
        <v>1023</v>
      </c>
      <c r="H78" s="18" t="s">
        <v>1022</v>
      </c>
      <c r="I78" s="3" t="s">
        <v>1025</v>
      </c>
      <c r="J78" s="3"/>
      <c r="K78" s="4" t="s">
        <v>491</v>
      </c>
      <c r="L78" s="3">
        <v>0</v>
      </c>
      <c r="M78" s="4">
        <v>231010000</v>
      </c>
      <c r="N78" s="4" t="s">
        <v>483</v>
      </c>
      <c r="O78" s="3" t="s">
        <v>545</v>
      </c>
      <c r="P78" s="4" t="s">
        <v>483</v>
      </c>
      <c r="Q78" s="4" t="s">
        <v>485</v>
      </c>
      <c r="R78" s="4" t="s">
        <v>503</v>
      </c>
      <c r="S78" s="4" t="s">
        <v>496</v>
      </c>
      <c r="T78" s="12" t="s">
        <v>175</v>
      </c>
      <c r="U78" s="4" t="s">
        <v>493</v>
      </c>
      <c r="V78" s="3">
        <v>10</v>
      </c>
      <c r="W78" s="24">
        <v>850</v>
      </c>
      <c r="X78" s="26">
        <f>V78*W78</f>
        <v>8500</v>
      </c>
      <c r="Y78" s="26">
        <f t="shared" si="3"/>
        <v>9520</v>
      </c>
      <c r="Z78" s="24"/>
      <c r="AA78" s="4" t="s">
        <v>1318</v>
      </c>
      <c r="AB78" s="4"/>
    </row>
    <row r="79" spans="1:29" s="68" customFormat="1" ht="81" customHeight="1">
      <c r="A79" s="3" t="s">
        <v>2526</v>
      </c>
      <c r="B79" s="4" t="s">
        <v>1182</v>
      </c>
      <c r="C79" s="4" t="s">
        <v>479</v>
      </c>
      <c r="D79" s="18" t="s">
        <v>1026</v>
      </c>
      <c r="E79" s="18" t="s">
        <v>1027</v>
      </c>
      <c r="F79" s="18" t="s">
        <v>1807</v>
      </c>
      <c r="G79" s="18" t="s">
        <v>1028</v>
      </c>
      <c r="H79" s="18" t="s">
        <v>3139</v>
      </c>
      <c r="I79" s="3" t="s">
        <v>1029</v>
      </c>
      <c r="J79" s="3"/>
      <c r="K79" s="4" t="s">
        <v>491</v>
      </c>
      <c r="L79" s="3">
        <v>0</v>
      </c>
      <c r="M79" s="4">
        <v>231010000</v>
      </c>
      <c r="N79" s="4" t="s">
        <v>483</v>
      </c>
      <c r="O79" s="3" t="s">
        <v>545</v>
      </c>
      <c r="P79" s="4" t="s">
        <v>483</v>
      </c>
      <c r="Q79" s="4" t="s">
        <v>485</v>
      </c>
      <c r="R79" s="4" t="s">
        <v>503</v>
      </c>
      <c r="S79" s="4" t="s">
        <v>496</v>
      </c>
      <c r="T79" s="12" t="s">
        <v>175</v>
      </c>
      <c r="U79" s="4" t="s">
        <v>493</v>
      </c>
      <c r="V79" s="3">
        <v>20</v>
      </c>
      <c r="W79" s="24">
        <v>1500</v>
      </c>
      <c r="X79" s="26">
        <f>V79*W79</f>
        <v>30000</v>
      </c>
      <c r="Y79" s="26">
        <f t="shared" si="3"/>
        <v>33600</v>
      </c>
      <c r="Z79" s="24"/>
      <c r="AA79" s="4" t="s">
        <v>1318</v>
      </c>
      <c r="AB79" s="4"/>
      <c r="AC79" s="111"/>
    </row>
    <row r="80" spans="1:30" ht="69" customHeight="1">
      <c r="A80" s="3" t="s">
        <v>2527</v>
      </c>
      <c r="B80" s="4" t="s">
        <v>1182</v>
      </c>
      <c r="C80" s="4" t="s">
        <v>479</v>
      </c>
      <c r="D80" s="18" t="s">
        <v>1030</v>
      </c>
      <c r="E80" s="3" t="s">
        <v>1031</v>
      </c>
      <c r="F80" s="3" t="s">
        <v>1031</v>
      </c>
      <c r="G80" s="3" t="s">
        <v>1032</v>
      </c>
      <c r="H80" s="3" t="s">
        <v>1808</v>
      </c>
      <c r="I80" s="3" t="s">
        <v>1033</v>
      </c>
      <c r="J80" s="3"/>
      <c r="K80" s="4" t="s">
        <v>491</v>
      </c>
      <c r="L80" s="3">
        <v>0</v>
      </c>
      <c r="M80" s="4">
        <v>231010000</v>
      </c>
      <c r="N80" s="4" t="s">
        <v>483</v>
      </c>
      <c r="O80" s="3" t="s">
        <v>492</v>
      </c>
      <c r="P80" s="4" t="s">
        <v>483</v>
      </c>
      <c r="Q80" s="4" t="s">
        <v>485</v>
      </c>
      <c r="R80" s="4" t="s">
        <v>503</v>
      </c>
      <c r="S80" s="4" t="s">
        <v>496</v>
      </c>
      <c r="T80" s="12" t="s">
        <v>175</v>
      </c>
      <c r="U80" s="4" t="s">
        <v>493</v>
      </c>
      <c r="V80" s="3">
        <v>25</v>
      </c>
      <c r="W80" s="24">
        <v>286</v>
      </c>
      <c r="X80" s="26">
        <v>0</v>
      </c>
      <c r="Y80" s="26">
        <f t="shared" si="3"/>
        <v>0</v>
      </c>
      <c r="Z80" s="24"/>
      <c r="AA80" s="4" t="s">
        <v>1318</v>
      </c>
      <c r="AB80" s="4">
        <v>11</v>
      </c>
      <c r="AD80" s="68"/>
    </row>
    <row r="81" spans="1:30" ht="69" customHeight="1">
      <c r="A81" s="3" t="s">
        <v>3646</v>
      </c>
      <c r="B81" s="4" t="s">
        <v>1182</v>
      </c>
      <c r="C81" s="4" t="s">
        <v>479</v>
      </c>
      <c r="D81" s="18" t="s">
        <v>1030</v>
      </c>
      <c r="E81" s="3" t="s">
        <v>1031</v>
      </c>
      <c r="F81" s="3" t="s">
        <v>1031</v>
      </c>
      <c r="G81" s="3" t="s">
        <v>1032</v>
      </c>
      <c r="H81" s="3" t="s">
        <v>1808</v>
      </c>
      <c r="I81" s="3" t="s">
        <v>1033</v>
      </c>
      <c r="J81" s="3"/>
      <c r="K81" s="4" t="s">
        <v>491</v>
      </c>
      <c r="L81" s="3">
        <v>0</v>
      </c>
      <c r="M81" s="4">
        <v>231010000</v>
      </c>
      <c r="N81" s="4" t="s">
        <v>483</v>
      </c>
      <c r="O81" s="10" t="s">
        <v>691</v>
      </c>
      <c r="P81" s="4" t="s">
        <v>483</v>
      </c>
      <c r="Q81" s="4" t="s">
        <v>485</v>
      </c>
      <c r="R81" s="4" t="s">
        <v>503</v>
      </c>
      <c r="S81" s="4" t="s">
        <v>496</v>
      </c>
      <c r="T81" s="12" t="s">
        <v>175</v>
      </c>
      <c r="U81" s="4" t="s">
        <v>493</v>
      </c>
      <c r="V81" s="3">
        <v>25</v>
      </c>
      <c r="W81" s="24">
        <v>286</v>
      </c>
      <c r="X81" s="26">
        <f>V81*W81</f>
        <v>7150</v>
      </c>
      <c r="Y81" s="26">
        <f t="shared" si="3"/>
        <v>8008.000000000001</v>
      </c>
      <c r="Z81" s="24"/>
      <c r="AA81" s="4" t="s">
        <v>1318</v>
      </c>
      <c r="AB81" s="4"/>
      <c r="AD81" s="68"/>
    </row>
    <row r="82" spans="1:30" ht="112.5" customHeight="1">
      <c r="A82" s="3" t="s">
        <v>1090</v>
      </c>
      <c r="B82" s="4" t="s">
        <v>1182</v>
      </c>
      <c r="C82" s="4" t="s">
        <v>479</v>
      </c>
      <c r="D82" s="18" t="s">
        <v>1030</v>
      </c>
      <c r="E82" s="3" t="s">
        <v>1031</v>
      </c>
      <c r="F82" s="3" t="s">
        <v>1031</v>
      </c>
      <c r="G82" s="3" t="s">
        <v>1034</v>
      </c>
      <c r="H82" s="18" t="s">
        <v>1809</v>
      </c>
      <c r="I82" s="3" t="s">
        <v>1035</v>
      </c>
      <c r="J82" s="3"/>
      <c r="K82" s="4" t="s">
        <v>491</v>
      </c>
      <c r="L82" s="3">
        <v>0</v>
      </c>
      <c r="M82" s="4">
        <v>231010000</v>
      </c>
      <c r="N82" s="4" t="s">
        <v>483</v>
      </c>
      <c r="O82" s="3" t="s">
        <v>492</v>
      </c>
      <c r="P82" s="4" t="s">
        <v>483</v>
      </c>
      <c r="Q82" s="4" t="s">
        <v>485</v>
      </c>
      <c r="R82" s="4" t="s">
        <v>503</v>
      </c>
      <c r="S82" s="4" t="s">
        <v>496</v>
      </c>
      <c r="T82" s="12" t="s">
        <v>175</v>
      </c>
      <c r="U82" s="4" t="s">
        <v>493</v>
      </c>
      <c r="V82" s="3">
        <v>50</v>
      </c>
      <c r="W82" s="24">
        <v>491</v>
      </c>
      <c r="X82" s="26">
        <v>0</v>
      </c>
      <c r="Y82" s="26">
        <f t="shared" si="3"/>
        <v>0</v>
      </c>
      <c r="Z82" s="24"/>
      <c r="AA82" s="4" t="s">
        <v>1318</v>
      </c>
      <c r="AB82" s="4">
        <v>11</v>
      </c>
      <c r="AD82" s="68"/>
    </row>
    <row r="83" spans="1:30" ht="120.75" customHeight="1">
      <c r="A83" s="3" t="s">
        <v>3647</v>
      </c>
      <c r="B83" s="4" t="s">
        <v>1182</v>
      </c>
      <c r="C83" s="4" t="s">
        <v>479</v>
      </c>
      <c r="D83" s="18" t="s">
        <v>1030</v>
      </c>
      <c r="E83" s="3" t="s">
        <v>1031</v>
      </c>
      <c r="F83" s="3" t="s">
        <v>1031</v>
      </c>
      <c r="G83" s="3" t="s">
        <v>1034</v>
      </c>
      <c r="H83" s="18" t="s">
        <v>1809</v>
      </c>
      <c r="I83" s="3" t="s">
        <v>1035</v>
      </c>
      <c r="J83" s="3"/>
      <c r="K83" s="4" t="s">
        <v>491</v>
      </c>
      <c r="L83" s="3">
        <v>0</v>
      </c>
      <c r="M83" s="4">
        <v>231010000</v>
      </c>
      <c r="N83" s="4" t="s">
        <v>483</v>
      </c>
      <c r="O83" s="10" t="s">
        <v>691</v>
      </c>
      <c r="P83" s="4" t="s">
        <v>483</v>
      </c>
      <c r="Q83" s="4" t="s">
        <v>485</v>
      </c>
      <c r="R83" s="4" t="s">
        <v>503</v>
      </c>
      <c r="S83" s="4" t="s">
        <v>496</v>
      </c>
      <c r="T83" s="12" t="s">
        <v>175</v>
      </c>
      <c r="U83" s="4" t="s">
        <v>493</v>
      </c>
      <c r="V83" s="3">
        <v>50</v>
      </c>
      <c r="W83" s="24">
        <v>491</v>
      </c>
      <c r="X83" s="26">
        <f>V83*W83</f>
        <v>24550</v>
      </c>
      <c r="Y83" s="26">
        <f t="shared" si="3"/>
        <v>27496.000000000004</v>
      </c>
      <c r="Z83" s="24"/>
      <c r="AA83" s="4" t="s">
        <v>1318</v>
      </c>
      <c r="AB83" s="4"/>
      <c r="AD83" s="68"/>
    </row>
    <row r="84" spans="1:29" s="68" customFormat="1" ht="102">
      <c r="A84" s="3" t="s">
        <v>2123</v>
      </c>
      <c r="B84" s="4" t="s">
        <v>1182</v>
      </c>
      <c r="C84" s="4" t="s">
        <v>479</v>
      </c>
      <c r="D84" s="4" t="s">
        <v>1036</v>
      </c>
      <c r="E84" s="4" t="s">
        <v>402</v>
      </c>
      <c r="F84" s="4" t="s">
        <v>402</v>
      </c>
      <c r="G84" s="4" t="s">
        <v>1037</v>
      </c>
      <c r="H84" s="4" t="s">
        <v>3140</v>
      </c>
      <c r="I84" s="3" t="s">
        <v>1038</v>
      </c>
      <c r="J84" s="3"/>
      <c r="K84" s="4" t="s">
        <v>491</v>
      </c>
      <c r="L84" s="3">
        <v>0</v>
      </c>
      <c r="M84" s="4">
        <v>231010000</v>
      </c>
      <c r="N84" s="4" t="s">
        <v>483</v>
      </c>
      <c r="O84" s="3" t="s">
        <v>492</v>
      </c>
      <c r="P84" s="4" t="s">
        <v>483</v>
      </c>
      <c r="Q84" s="4" t="s">
        <v>485</v>
      </c>
      <c r="R84" s="4" t="s">
        <v>503</v>
      </c>
      <c r="S84" s="4" t="s">
        <v>496</v>
      </c>
      <c r="T84" s="12" t="s">
        <v>175</v>
      </c>
      <c r="U84" s="4" t="s">
        <v>493</v>
      </c>
      <c r="V84" s="3">
        <v>10</v>
      </c>
      <c r="W84" s="24">
        <v>53.57142857142857</v>
      </c>
      <c r="X84" s="26">
        <v>0</v>
      </c>
      <c r="Y84" s="26">
        <f t="shared" si="3"/>
        <v>0</v>
      </c>
      <c r="Z84" s="24"/>
      <c r="AA84" s="4" t="s">
        <v>1318</v>
      </c>
      <c r="AB84" s="4">
        <v>11</v>
      </c>
      <c r="AC84" s="111"/>
    </row>
    <row r="85" spans="1:29" s="68" customFormat="1" ht="102">
      <c r="A85" s="3" t="s">
        <v>3648</v>
      </c>
      <c r="B85" s="4" t="s">
        <v>1182</v>
      </c>
      <c r="C85" s="4" t="s">
        <v>479</v>
      </c>
      <c r="D85" s="4" t="s">
        <v>1036</v>
      </c>
      <c r="E85" s="4" t="s">
        <v>402</v>
      </c>
      <c r="F85" s="4" t="s">
        <v>402</v>
      </c>
      <c r="G85" s="4" t="s">
        <v>1037</v>
      </c>
      <c r="H85" s="4" t="s">
        <v>3140</v>
      </c>
      <c r="I85" s="3" t="s">
        <v>1038</v>
      </c>
      <c r="J85" s="3"/>
      <c r="K85" s="4" t="s">
        <v>491</v>
      </c>
      <c r="L85" s="3">
        <v>0</v>
      </c>
      <c r="M85" s="4">
        <v>231010000</v>
      </c>
      <c r="N85" s="4" t="s">
        <v>483</v>
      </c>
      <c r="O85" s="10" t="s">
        <v>691</v>
      </c>
      <c r="P85" s="4" t="s">
        <v>483</v>
      </c>
      <c r="Q85" s="4" t="s">
        <v>485</v>
      </c>
      <c r="R85" s="4" t="s">
        <v>503</v>
      </c>
      <c r="S85" s="4" t="s">
        <v>496</v>
      </c>
      <c r="T85" s="12" t="s">
        <v>175</v>
      </c>
      <c r="U85" s="4" t="s">
        <v>493</v>
      </c>
      <c r="V85" s="3">
        <v>10</v>
      </c>
      <c r="W85" s="24">
        <v>53.57142857142857</v>
      </c>
      <c r="X85" s="26">
        <f>W85*V85</f>
        <v>535.7142857142857</v>
      </c>
      <c r="Y85" s="26">
        <f t="shared" si="3"/>
        <v>600</v>
      </c>
      <c r="Z85" s="24"/>
      <c r="AA85" s="4" t="s">
        <v>1318</v>
      </c>
      <c r="AB85" s="4"/>
      <c r="AC85" s="111"/>
    </row>
    <row r="86" spans="1:29" s="68" customFormat="1" ht="102">
      <c r="A86" s="3" t="s">
        <v>2124</v>
      </c>
      <c r="B86" s="4" t="s">
        <v>1182</v>
      </c>
      <c r="C86" s="4" t="s">
        <v>479</v>
      </c>
      <c r="D86" s="4" t="s">
        <v>1039</v>
      </c>
      <c r="E86" s="4" t="s">
        <v>402</v>
      </c>
      <c r="F86" s="4" t="s">
        <v>402</v>
      </c>
      <c r="G86" s="4" t="s">
        <v>1040</v>
      </c>
      <c r="H86" s="4" t="s">
        <v>3141</v>
      </c>
      <c r="I86" s="10" t="s">
        <v>1041</v>
      </c>
      <c r="J86" s="10"/>
      <c r="K86" s="4" t="s">
        <v>491</v>
      </c>
      <c r="L86" s="3">
        <v>0</v>
      </c>
      <c r="M86" s="4">
        <v>231010000</v>
      </c>
      <c r="N86" s="4" t="s">
        <v>483</v>
      </c>
      <c r="O86" s="3" t="s">
        <v>492</v>
      </c>
      <c r="P86" s="4" t="s">
        <v>483</v>
      </c>
      <c r="Q86" s="4" t="s">
        <v>485</v>
      </c>
      <c r="R86" s="4" t="s">
        <v>503</v>
      </c>
      <c r="S86" s="4" t="s">
        <v>496</v>
      </c>
      <c r="T86" s="12" t="s">
        <v>175</v>
      </c>
      <c r="U86" s="4" t="s">
        <v>493</v>
      </c>
      <c r="V86" s="3">
        <v>50</v>
      </c>
      <c r="W86" s="24">
        <v>62.49999999999999</v>
      </c>
      <c r="X86" s="26">
        <v>0</v>
      </c>
      <c r="Y86" s="26">
        <f t="shared" si="3"/>
        <v>0</v>
      </c>
      <c r="Z86" s="24"/>
      <c r="AA86" s="4" t="s">
        <v>1318</v>
      </c>
      <c r="AB86" s="4">
        <v>11</v>
      </c>
      <c r="AC86" s="111"/>
    </row>
    <row r="87" spans="1:29" s="68" customFormat="1" ht="102">
      <c r="A87" s="3" t="s">
        <v>3649</v>
      </c>
      <c r="B87" s="4" t="s">
        <v>1182</v>
      </c>
      <c r="C87" s="4" t="s">
        <v>479</v>
      </c>
      <c r="D87" s="4" t="s">
        <v>1039</v>
      </c>
      <c r="E87" s="4" t="s">
        <v>402</v>
      </c>
      <c r="F87" s="4" t="s">
        <v>402</v>
      </c>
      <c r="G87" s="4" t="s">
        <v>1040</v>
      </c>
      <c r="H87" s="4" t="s">
        <v>3141</v>
      </c>
      <c r="I87" s="10" t="s">
        <v>1041</v>
      </c>
      <c r="J87" s="10"/>
      <c r="K87" s="4" t="s">
        <v>491</v>
      </c>
      <c r="L87" s="3">
        <v>0</v>
      </c>
      <c r="M87" s="4">
        <v>231010000</v>
      </c>
      <c r="N87" s="4" t="s">
        <v>483</v>
      </c>
      <c r="O87" s="10" t="s">
        <v>691</v>
      </c>
      <c r="P87" s="4" t="s">
        <v>483</v>
      </c>
      <c r="Q87" s="4" t="s">
        <v>485</v>
      </c>
      <c r="R87" s="4" t="s">
        <v>503</v>
      </c>
      <c r="S87" s="4" t="s">
        <v>496</v>
      </c>
      <c r="T87" s="12" t="s">
        <v>175</v>
      </c>
      <c r="U87" s="4" t="s">
        <v>493</v>
      </c>
      <c r="V87" s="3">
        <v>50</v>
      </c>
      <c r="W87" s="24">
        <v>62.49999999999999</v>
      </c>
      <c r="X87" s="26">
        <f>V87*W87</f>
        <v>3124.9999999999995</v>
      </c>
      <c r="Y87" s="26">
        <f t="shared" si="3"/>
        <v>3500</v>
      </c>
      <c r="Z87" s="24"/>
      <c r="AA87" s="4" t="s">
        <v>1318</v>
      </c>
      <c r="AB87" s="4"/>
      <c r="AC87" s="111"/>
    </row>
    <row r="88" spans="1:30" ht="114.75">
      <c r="A88" s="3" t="s">
        <v>2125</v>
      </c>
      <c r="B88" s="4" t="s">
        <v>1182</v>
      </c>
      <c r="C88" s="4" t="s">
        <v>479</v>
      </c>
      <c r="D88" s="4" t="s">
        <v>1595</v>
      </c>
      <c r="E88" s="4" t="s">
        <v>1058</v>
      </c>
      <c r="F88" s="4" t="s">
        <v>1596</v>
      </c>
      <c r="G88" s="4" t="s">
        <v>1724</v>
      </c>
      <c r="H88" s="4" t="s">
        <v>1597</v>
      </c>
      <c r="I88" s="4" t="s">
        <v>1123</v>
      </c>
      <c r="J88" s="4"/>
      <c r="K88" s="4" t="s">
        <v>491</v>
      </c>
      <c r="L88" s="3">
        <v>0</v>
      </c>
      <c r="M88" s="4">
        <v>231010000</v>
      </c>
      <c r="N88" s="4" t="s">
        <v>483</v>
      </c>
      <c r="O88" s="3" t="s">
        <v>492</v>
      </c>
      <c r="P88" s="4" t="s">
        <v>483</v>
      </c>
      <c r="Q88" s="4" t="s">
        <v>485</v>
      </c>
      <c r="R88" s="4" t="s">
        <v>503</v>
      </c>
      <c r="S88" s="4" t="s">
        <v>496</v>
      </c>
      <c r="T88" s="12" t="s">
        <v>175</v>
      </c>
      <c r="U88" s="4" t="s">
        <v>493</v>
      </c>
      <c r="V88" s="3">
        <v>25</v>
      </c>
      <c r="W88" s="24">
        <v>3000</v>
      </c>
      <c r="X88" s="26">
        <v>0</v>
      </c>
      <c r="Y88" s="26">
        <f t="shared" si="3"/>
        <v>0</v>
      </c>
      <c r="Z88" s="24"/>
      <c r="AA88" s="4" t="s">
        <v>1318</v>
      </c>
      <c r="AB88" s="4">
        <v>11</v>
      </c>
      <c r="AD88" s="68"/>
    </row>
    <row r="89" spans="1:30" ht="114.75">
      <c r="A89" s="3" t="s">
        <v>3650</v>
      </c>
      <c r="B89" s="4" t="s">
        <v>1182</v>
      </c>
      <c r="C89" s="4" t="s">
        <v>479</v>
      </c>
      <c r="D89" s="4" t="s">
        <v>1595</v>
      </c>
      <c r="E89" s="4" t="s">
        <v>1058</v>
      </c>
      <c r="F89" s="4" t="s">
        <v>1596</v>
      </c>
      <c r="G89" s="4" t="s">
        <v>1724</v>
      </c>
      <c r="H89" s="4" t="s">
        <v>1597</v>
      </c>
      <c r="I89" s="4" t="s">
        <v>1123</v>
      </c>
      <c r="J89" s="4"/>
      <c r="K89" s="4" t="s">
        <v>491</v>
      </c>
      <c r="L89" s="3">
        <v>0</v>
      </c>
      <c r="M89" s="4">
        <v>231010000</v>
      </c>
      <c r="N89" s="4" t="s">
        <v>483</v>
      </c>
      <c r="O89" s="10" t="s">
        <v>691</v>
      </c>
      <c r="P89" s="4" t="s">
        <v>483</v>
      </c>
      <c r="Q89" s="4" t="s">
        <v>485</v>
      </c>
      <c r="R89" s="4" t="s">
        <v>503</v>
      </c>
      <c r="S89" s="4" t="s">
        <v>496</v>
      </c>
      <c r="T89" s="12" t="s">
        <v>175</v>
      </c>
      <c r="U89" s="4" t="s">
        <v>493</v>
      </c>
      <c r="V89" s="3">
        <v>25</v>
      </c>
      <c r="W89" s="24">
        <v>3000</v>
      </c>
      <c r="X89" s="26">
        <f>V89*W89</f>
        <v>75000</v>
      </c>
      <c r="Y89" s="26">
        <f t="shared" si="3"/>
        <v>84000.00000000001</v>
      </c>
      <c r="Z89" s="24"/>
      <c r="AA89" s="4" t="s">
        <v>1318</v>
      </c>
      <c r="AB89" s="4"/>
      <c r="AD89" s="68"/>
    </row>
    <row r="90" spans="1:29" s="68" customFormat="1" ht="102">
      <c r="A90" s="3" t="s">
        <v>1091</v>
      </c>
      <c r="B90" s="4" t="s">
        <v>1182</v>
      </c>
      <c r="C90" s="4" t="s">
        <v>479</v>
      </c>
      <c r="D90" s="4" t="s">
        <v>238</v>
      </c>
      <c r="E90" s="4" t="s">
        <v>239</v>
      </c>
      <c r="F90" s="4" t="s">
        <v>1607</v>
      </c>
      <c r="G90" s="4" t="s">
        <v>26</v>
      </c>
      <c r="H90" s="4" t="s">
        <v>1608</v>
      </c>
      <c r="I90" s="4" t="s">
        <v>743</v>
      </c>
      <c r="J90" s="4"/>
      <c r="K90" s="4" t="s">
        <v>491</v>
      </c>
      <c r="L90" s="3">
        <v>0</v>
      </c>
      <c r="M90" s="4">
        <v>231010000</v>
      </c>
      <c r="N90" s="4" t="s">
        <v>483</v>
      </c>
      <c r="O90" s="3" t="s">
        <v>545</v>
      </c>
      <c r="P90" s="4" t="s">
        <v>483</v>
      </c>
      <c r="Q90" s="4" t="s">
        <v>485</v>
      </c>
      <c r="R90" s="4" t="s">
        <v>503</v>
      </c>
      <c r="S90" s="4" t="s">
        <v>496</v>
      </c>
      <c r="T90" s="18">
        <v>736</v>
      </c>
      <c r="U90" s="4" t="s">
        <v>255</v>
      </c>
      <c r="V90" s="3">
        <v>100</v>
      </c>
      <c r="W90" s="24">
        <v>100</v>
      </c>
      <c r="X90" s="26">
        <f>V90*W90</f>
        <v>10000</v>
      </c>
      <c r="Y90" s="26">
        <f t="shared" si="3"/>
        <v>11200.000000000002</v>
      </c>
      <c r="Z90" s="24"/>
      <c r="AA90" s="4" t="s">
        <v>1318</v>
      </c>
      <c r="AB90" s="4"/>
      <c r="AC90" s="111"/>
    </row>
    <row r="91" spans="1:28" ht="102">
      <c r="A91" s="3" t="s">
        <v>2126</v>
      </c>
      <c r="B91" s="4" t="s">
        <v>1182</v>
      </c>
      <c r="C91" s="4" t="s">
        <v>479</v>
      </c>
      <c r="D91" s="4" t="s">
        <v>1042</v>
      </c>
      <c r="E91" s="4" t="s">
        <v>1043</v>
      </c>
      <c r="F91" s="4" t="s">
        <v>1609</v>
      </c>
      <c r="G91" s="4" t="s">
        <v>1044</v>
      </c>
      <c r="H91" s="4" t="s">
        <v>3142</v>
      </c>
      <c r="I91" s="4" t="s">
        <v>1045</v>
      </c>
      <c r="J91" s="4"/>
      <c r="K91" s="4" t="s">
        <v>491</v>
      </c>
      <c r="L91" s="3">
        <v>0</v>
      </c>
      <c r="M91" s="4">
        <v>231010000</v>
      </c>
      <c r="N91" s="4" t="s">
        <v>483</v>
      </c>
      <c r="O91" s="3" t="s">
        <v>545</v>
      </c>
      <c r="P91" s="4" t="s">
        <v>483</v>
      </c>
      <c r="Q91" s="4" t="s">
        <v>485</v>
      </c>
      <c r="R91" s="4" t="s">
        <v>503</v>
      </c>
      <c r="S91" s="4" t="s">
        <v>496</v>
      </c>
      <c r="T91" s="12" t="s">
        <v>175</v>
      </c>
      <c r="U91" s="4" t="s">
        <v>493</v>
      </c>
      <c r="V91" s="3">
        <v>10</v>
      </c>
      <c r="W91" s="24">
        <v>500</v>
      </c>
      <c r="X91" s="26">
        <f>V91*W91</f>
        <v>5000</v>
      </c>
      <c r="Y91" s="26">
        <f t="shared" si="3"/>
        <v>5600.000000000001</v>
      </c>
      <c r="Z91" s="24"/>
      <c r="AA91" s="4" t="s">
        <v>1318</v>
      </c>
      <c r="AB91" s="4"/>
    </row>
    <row r="92" spans="1:28" ht="114.75">
      <c r="A92" s="3" t="s">
        <v>575</v>
      </c>
      <c r="B92" s="4" t="s">
        <v>1182</v>
      </c>
      <c r="C92" s="4" t="s">
        <v>479</v>
      </c>
      <c r="D92" s="4" t="s">
        <v>1046</v>
      </c>
      <c r="E92" s="4" t="s">
        <v>1047</v>
      </c>
      <c r="F92" s="4" t="s">
        <v>1810</v>
      </c>
      <c r="G92" s="4" t="s">
        <v>1048</v>
      </c>
      <c r="H92" s="4" t="s">
        <v>1048</v>
      </c>
      <c r="I92" s="4" t="s">
        <v>1049</v>
      </c>
      <c r="J92" s="4"/>
      <c r="K92" s="4" t="s">
        <v>491</v>
      </c>
      <c r="L92" s="3">
        <v>0</v>
      </c>
      <c r="M92" s="4">
        <v>231010000</v>
      </c>
      <c r="N92" s="4" t="s">
        <v>483</v>
      </c>
      <c r="O92" s="3" t="s">
        <v>545</v>
      </c>
      <c r="P92" s="4" t="s">
        <v>483</v>
      </c>
      <c r="Q92" s="4" t="s">
        <v>485</v>
      </c>
      <c r="R92" s="4" t="s">
        <v>503</v>
      </c>
      <c r="S92" s="4" t="s">
        <v>496</v>
      </c>
      <c r="T92" s="12" t="s">
        <v>175</v>
      </c>
      <c r="U92" s="4" t="s">
        <v>493</v>
      </c>
      <c r="V92" s="3">
        <v>10</v>
      </c>
      <c r="W92" s="24">
        <v>8200</v>
      </c>
      <c r="X92" s="26">
        <f>V92*W92</f>
        <v>82000</v>
      </c>
      <c r="Y92" s="26">
        <f t="shared" si="3"/>
        <v>91840.00000000001</v>
      </c>
      <c r="Z92" s="24"/>
      <c r="AA92" s="4" t="s">
        <v>1318</v>
      </c>
      <c r="AB92" s="4"/>
    </row>
    <row r="93" spans="1:28" ht="63" customHeight="1">
      <c r="A93" s="3" t="s">
        <v>1092</v>
      </c>
      <c r="B93" s="4" t="s">
        <v>1182</v>
      </c>
      <c r="C93" s="4" t="s">
        <v>479</v>
      </c>
      <c r="D93" s="4" t="s">
        <v>1050</v>
      </c>
      <c r="E93" s="4" t="s">
        <v>1051</v>
      </c>
      <c r="F93" s="4" t="s">
        <v>1051</v>
      </c>
      <c r="G93" s="4" t="s">
        <v>1052</v>
      </c>
      <c r="H93" s="4" t="s">
        <v>1811</v>
      </c>
      <c r="I93" s="3" t="s">
        <v>1053</v>
      </c>
      <c r="J93" s="3"/>
      <c r="K93" s="4" t="s">
        <v>491</v>
      </c>
      <c r="L93" s="4">
        <v>0</v>
      </c>
      <c r="M93" s="4">
        <v>231010000</v>
      </c>
      <c r="N93" s="4" t="s">
        <v>483</v>
      </c>
      <c r="O93" s="3" t="s">
        <v>545</v>
      </c>
      <c r="P93" s="4" t="s">
        <v>483</v>
      </c>
      <c r="Q93" s="4" t="s">
        <v>485</v>
      </c>
      <c r="R93" s="4" t="s">
        <v>503</v>
      </c>
      <c r="S93" s="4" t="s">
        <v>496</v>
      </c>
      <c r="T93" s="12" t="s">
        <v>175</v>
      </c>
      <c r="U93" s="4" t="s">
        <v>493</v>
      </c>
      <c r="V93" s="3">
        <v>4</v>
      </c>
      <c r="W93" s="24">
        <v>750</v>
      </c>
      <c r="X93" s="26">
        <v>0</v>
      </c>
      <c r="Y93" s="26">
        <f t="shared" si="3"/>
        <v>0</v>
      </c>
      <c r="Z93" s="24"/>
      <c r="AA93" s="4" t="s">
        <v>1318</v>
      </c>
      <c r="AB93" s="4" t="s">
        <v>3059</v>
      </c>
    </row>
    <row r="94" spans="1:28" ht="58.5" customHeight="1">
      <c r="A94" s="3" t="s">
        <v>3057</v>
      </c>
      <c r="B94" s="4" t="s">
        <v>1182</v>
      </c>
      <c r="C94" s="4" t="s">
        <v>479</v>
      </c>
      <c r="D94" s="4" t="s">
        <v>1050</v>
      </c>
      <c r="E94" s="4" t="s">
        <v>1051</v>
      </c>
      <c r="F94" s="4" t="s">
        <v>1051</v>
      </c>
      <c r="G94" s="4" t="s">
        <v>1052</v>
      </c>
      <c r="H94" s="4" t="s">
        <v>1811</v>
      </c>
      <c r="I94" s="3" t="s">
        <v>3058</v>
      </c>
      <c r="J94" s="3"/>
      <c r="K94" s="4" t="s">
        <v>482</v>
      </c>
      <c r="L94" s="4">
        <v>0</v>
      </c>
      <c r="M94" s="4">
        <v>231010000</v>
      </c>
      <c r="N94" s="4" t="s">
        <v>483</v>
      </c>
      <c r="O94" s="3" t="s">
        <v>1475</v>
      </c>
      <c r="P94" s="4" t="s">
        <v>483</v>
      </c>
      <c r="Q94" s="4" t="s">
        <v>485</v>
      </c>
      <c r="R94" s="4" t="s">
        <v>503</v>
      </c>
      <c r="S94" s="4" t="s">
        <v>3053</v>
      </c>
      <c r="T94" s="12" t="s">
        <v>175</v>
      </c>
      <c r="U94" s="4" t="s">
        <v>493</v>
      </c>
      <c r="V94" s="3">
        <v>14</v>
      </c>
      <c r="W94" s="24">
        <v>200</v>
      </c>
      <c r="X94" s="26">
        <f>V94*W94</f>
        <v>2800</v>
      </c>
      <c r="Y94" s="26">
        <f t="shared" si="3"/>
        <v>3136.0000000000005</v>
      </c>
      <c r="Z94" s="24"/>
      <c r="AA94" s="4" t="s">
        <v>1318</v>
      </c>
      <c r="AB94" s="4"/>
    </row>
    <row r="95" spans="1:28" ht="118.5" customHeight="1">
      <c r="A95" s="3" t="s">
        <v>2528</v>
      </c>
      <c r="B95" s="4" t="s">
        <v>1182</v>
      </c>
      <c r="C95" s="4" t="s">
        <v>479</v>
      </c>
      <c r="D95" s="4" t="s">
        <v>1054</v>
      </c>
      <c r="E95" s="4" t="s">
        <v>1051</v>
      </c>
      <c r="F95" s="4" t="s">
        <v>1051</v>
      </c>
      <c r="G95" s="4" t="s">
        <v>1056</v>
      </c>
      <c r="H95" s="4" t="s">
        <v>1055</v>
      </c>
      <c r="I95" s="4" t="s">
        <v>1057</v>
      </c>
      <c r="J95" s="4"/>
      <c r="K95" s="4" t="s">
        <v>491</v>
      </c>
      <c r="L95" s="4">
        <v>0</v>
      </c>
      <c r="M95" s="4">
        <v>231010000</v>
      </c>
      <c r="N95" s="4" t="s">
        <v>483</v>
      </c>
      <c r="O95" s="3" t="s">
        <v>494</v>
      </c>
      <c r="P95" s="4" t="s">
        <v>483</v>
      </c>
      <c r="Q95" s="4" t="s">
        <v>485</v>
      </c>
      <c r="R95" s="4" t="s">
        <v>503</v>
      </c>
      <c r="S95" s="4" t="s">
        <v>496</v>
      </c>
      <c r="T95" s="12" t="s">
        <v>175</v>
      </c>
      <c r="U95" s="4" t="s">
        <v>493</v>
      </c>
      <c r="V95" s="3">
        <v>2</v>
      </c>
      <c r="W95" s="24">
        <v>900</v>
      </c>
      <c r="X95" s="26">
        <v>0</v>
      </c>
      <c r="Y95" s="26">
        <f t="shared" si="3"/>
        <v>0</v>
      </c>
      <c r="Z95" s="24"/>
      <c r="AA95" s="4" t="s">
        <v>1318</v>
      </c>
      <c r="AB95" s="4">
        <v>11</v>
      </c>
    </row>
    <row r="96" spans="1:28" ht="118.5" customHeight="1">
      <c r="A96" s="3" t="s">
        <v>3662</v>
      </c>
      <c r="B96" s="4" t="s">
        <v>1182</v>
      </c>
      <c r="C96" s="4" t="s">
        <v>479</v>
      </c>
      <c r="D96" s="4" t="s">
        <v>1054</v>
      </c>
      <c r="E96" s="4" t="s">
        <v>1051</v>
      </c>
      <c r="F96" s="4" t="s">
        <v>1051</v>
      </c>
      <c r="G96" s="4" t="s">
        <v>1056</v>
      </c>
      <c r="H96" s="4" t="s">
        <v>1055</v>
      </c>
      <c r="I96" s="4" t="s">
        <v>1057</v>
      </c>
      <c r="J96" s="4"/>
      <c r="K96" s="4" t="s">
        <v>491</v>
      </c>
      <c r="L96" s="4">
        <v>0</v>
      </c>
      <c r="M96" s="4">
        <v>231010000</v>
      </c>
      <c r="N96" s="4" t="s">
        <v>483</v>
      </c>
      <c r="O96" s="10" t="s">
        <v>691</v>
      </c>
      <c r="P96" s="4" t="s">
        <v>483</v>
      </c>
      <c r="Q96" s="4" t="s">
        <v>485</v>
      </c>
      <c r="R96" s="4" t="s">
        <v>503</v>
      </c>
      <c r="S96" s="4" t="s">
        <v>496</v>
      </c>
      <c r="T96" s="12" t="s">
        <v>175</v>
      </c>
      <c r="U96" s="4" t="s">
        <v>493</v>
      </c>
      <c r="V96" s="3">
        <v>2</v>
      </c>
      <c r="W96" s="24">
        <v>900</v>
      </c>
      <c r="X96" s="26">
        <f>V96*W96</f>
        <v>1800</v>
      </c>
      <c r="Y96" s="26">
        <f t="shared" si="3"/>
        <v>2016.0000000000002</v>
      </c>
      <c r="Z96" s="24"/>
      <c r="AA96" s="4" t="s">
        <v>1318</v>
      </c>
      <c r="AB96" s="4"/>
    </row>
    <row r="97" spans="1:28" ht="96" customHeight="1">
      <c r="A97" s="3" t="s">
        <v>2127</v>
      </c>
      <c r="B97" s="4" t="s">
        <v>1182</v>
      </c>
      <c r="C97" s="4" t="s">
        <v>479</v>
      </c>
      <c r="D97" s="72" t="s">
        <v>1059</v>
      </c>
      <c r="E97" s="3" t="s">
        <v>1060</v>
      </c>
      <c r="F97" s="3" t="s">
        <v>1060</v>
      </c>
      <c r="G97" s="3" t="s">
        <v>3144</v>
      </c>
      <c r="H97" s="3" t="s">
        <v>3143</v>
      </c>
      <c r="I97" s="3" t="s">
        <v>1124</v>
      </c>
      <c r="J97" s="3"/>
      <c r="K97" s="4" t="s">
        <v>491</v>
      </c>
      <c r="L97" s="4">
        <v>0</v>
      </c>
      <c r="M97" s="4">
        <v>231010000</v>
      </c>
      <c r="N97" s="4" t="s">
        <v>483</v>
      </c>
      <c r="O97" s="3" t="s">
        <v>494</v>
      </c>
      <c r="P97" s="4" t="s">
        <v>483</v>
      </c>
      <c r="Q97" s="4" t="s">
        <v>485</v>
      </c>
      <c r="R97" s="4" t="s">
        <v>503</v>
      </c>
      <c r="S97" s="4" t="s">
        <v>496</v>
      </c>
      <c r="T97" s="12" t="s">
        <v>319</v>
      </c>
      <c r="U97" s="4" t="s">
        <v>40</v>
      </c>
      <c r="V97" s="3">
        <v>2</v>
      </c>
      <c r="W97" s="24">
        <v>65000</v>
      </c>
      <c r="X97" s="26">
        <v>0</v>
      </c>
      <c r="Y97" s="26">
        <f t="shared" si="3"/>
        <v>0</v>
      </c>
      <c r="Z97" s="24"/>
      <c r="AA97" s="4" t="s">
        <v>1318</v>
      </c>
      <c r="AB97" s="4">
        <v>11</v>
      </c>
    </row>
    <row r="98" spans="1:28" ht="93" customHeight="1">
      <c r="A98" s="3" t="s">
        <v>3610</v>
      </c>
      <c r="B98" s="4" t="s">
        <v>1182</v>
      </c>
      <c r="C98" s="4" t="s">
        <v>479</v>
      </c>
      <c r="D98" s="72" t="s">
        <v>1059</v>
      </c>
      <c r="E98" s="3" t="s">
        <v>1060</v>
      </c>
      <c r="F98" s="3" t="s">
        <v>1060</v>
      </c>
      <c r="G98" s="3" t="s">
        <v>3144</v>
      </c>
      <c r="H98" s="3" t="s">
        <v>3143</v>
      </c>
      <c r="I98" s="3" t="s">
        <v>1124</v>
      </c>
      <c r="J98" s="3"/>
      <c r="K98" s="4" t="s">
        <v>491</v>
      </c>
      <c r="L98" s="4">
        <v>0</v>
      </c>
      <c r="M98" s="4">
        <v>231010000</v>
      </c>
      <c r="N98" s="4" t="s">
        <v>483</v>
      </c>
      <c r="O98" s="10" t="s">
        <v>691</v>
      </c>
      <c r="P98" s="4" t="s">
        <v>483</v>
      </c>
      <c r="Q98" s="4" t="s">
        <v>485</v>
      </c>
      <c r="R98" s="4" t="s">
        <v>503</v>
      </c>
      <c r="S98" s="4" t="s">
        <v>496</v>
      </c>
      <c r="T98" s="12" t="s">
        <v>319</v>
      </c>
      <c r="U98" s="4" t="s">
        <v>40</v>
      </c>
      <c r="V98" s="3">
        <v>2</v>
      </c>
      <c r="W98" s="24">
        <v>65000</v>
      </c>
      <c r="X98" s="26">
        <f>V98*W98</f>
        <v>130000</v>
      </c>
      <c r="Y98" s="26">
        <f t="shared" si="3"/>
        <v>145600</v>
      </c>
      <c r="Z98" s="24"/>
      <c r="AA98" s="4" t="s">
        <v>1318</v>
      </c>
      <c r="AB98" s="4"/>
    </row>
    <row r="99" spans="1:29" s="68" customFormat="1" ht="102" customHeight="1">
      <c r="A99" s="3" t="s">
        <v>2128</v>
      </c>
      <c r="B99" s="4" t="s">
        <v>1182</v>
      </c>
      <c r="C99" s="4" t="s">
        <v>479</v>
      </c>
      <c r="D99" s="72" t="s">
        <v>1059</v>
      </c>
      <c r="E99" s="3" t="s">
        <v>1060</v>
      </c>
      <c r="F99" s="3" t="s">
        <v>1060</v>
      </c>
      <c r="G99" s="3" t="s">
        <v>3144</v>
      </c>
      <c r="H99" s="3" t="s">
        <v>3143</v>
      </c>
      <c r="I99" s="3" t="s">
        <v>1125</v>
      </c>
      <c r="J99" s="3"/>
      <c r="K99" s="4" t="s">
        <v>491</v>
      </c>
      <c r="L99" s="4">
        <v>0</v>
      </c>
      <c r="M99" s="4">
        <v>231010000</v>
      </c>
      <c r="N99" s="4" t="s">
        <v>483</v>
      </c>
      <c r="O99" s="3" t="s">
        <v>494</v>
      </c>
      <c r="P99" s="4" t="s">
        <v>483</v>
      </c>
      <c r="Q99" s="4" t="s">
        <v>485</v>
      </c>
      <c r="R99" s="4" t="s">
        <v>503</v>
      </c>
      <c r="S99" s="4" t="s">
        <v>496</v>
      </c>
      <c r="T99" s="12" t="s">
        <v>319</v>
      </c>
      <c r="U99" s="4" t="s">
        <v>40</v>
      </c>
      <c r="V99" s="3">
        <v>2</v>
      </c>
      <c r="W99" s="24">
        <v>59000</v>
      </c>
      <c r="X99" s="26">
        <v>0</v>
      </c>
      <c r="Y99" s="26">
        <f t="shared" si="3"/>
        <v>0</v>
      </c>
      <c r="Z99" s="24"/>
      <c r="AA99" s="4" t="s">
        <v>1318</v>
      </c>
      <c r="AB99" s="4">
        <v>11</v>
      </c>
      <c r="AC99" s="111"/>
    </row>
    <row r="100" spans="1:29" s="68" customFormat="1" ht="102" customHeight="1">
      <c r="A100" s="3" t="s">
        <v>3611</v>
      </c>
      <c r="B100" s="4" t="s">
        <v>1182</v>
      </c>
      <c r="C100" s="4" t="s">
        <v>479</v>
      </c>
      <c r="D100" s="72" t="s">
        <v>1059</v>
      </c>
      <c r="E100" s="3" t="s">
        <v>1060</v>
      </c>
      <c r="F100" s="3" t="s">
        <v>1060</v>
      </c>
      <c r="G100" s="3" t="s">
        <v>3144</v>
      </c>
      <c r="H100" s="3" t="s">
        <v>3143</v>
      </c>
      <c r="I100" s="3" t="s">
        <v>1125</v>
      </c>
      <c r="J100" s="3"/>
      <c r="K100" s="4" t="s">
        <v>491</v>
      </c>
      <c r="L100" s="4">
        <v>0</v>
      </c>
      <c r="M100" s="4">
        <v>231010000</v>
      </c>
      <c r="N100" s="4" t="s">
        <v>483</v>
      </c>
      <c r="O100" s="10" t="s">
        <v>691</v>
      </c>
      <c r="P100" s="4" t="s">
        <v>483</v>
      </c>
      <c r="Q100" s="4" t="s">
        <v>485</v>
      </c>
      <c r="R100" s="4" t="s">
        <v>503</v>
      </c>
      <c r="S100" s="4" t="s">
        <v>496</v>
      </c>
      <c r="T100" s="12" t="s">
        <v>319</v>
      </c>
      <c r="U100" s="4" t="s">
        <v>40</v>
      </c>
      <c r="V100" s="3">
        <v>2</v>
      </c>
      <c r="W100" s="24">
        <v>59000</v>
      </c>
      <c r="X100" s="26">
        <f>V100*W100</f>
        <v>118000</v>
      </c>
      <c r="Y100" s="26">
        <f t="shared" si="3"/>
        <v>132160</v>
      </c>
      <c r="Z100" s="24"/>
      <c r="AA100" s="4" t="s">
        <v>1318</v>
      </c>
      <c r="AB100" s="4"/>
      <c r="AC100" s="111"/>
    </row>
    <row r="101" spans="1:29" s="68" customFormat="1" ht="105" customHeight="1">
      <c r="A101" s="3" t="s">
        <v>2129</v>
      </c>
      <c r="B101" s="4" t="s">
        <v>1182</v>
      </c>
      <c r="C101" s="4" t="s">
        <v>479</v>
      </c>
      <c r="D101" s="72" t="s">
        <v>1061</v>
      </c>
      <c r="E101" s="72" t="s">
        <v>1060</v>
      </c>
      <c r="F101" s="72" t="s">
        <v>1060</v>
      </c>
      <c r="G101" s="72" t="s">
        <v>1062</v>
      </c>
      <c r="H101" s="3" t="s">
        <v>1812</v>
      </c>
      <c r="I101" s="18" t="s">
        <v>1610</v>
      </c>
      <c r="J101" s="18"/>
      <c r="K101" s="4" t="s">
        <v>491</v>
      </c>
      <c r="L101" s="4">
        <v>0</v>
      </c>
      <c r="M101" s="4">
        <v>231010000</v>
      </c>
      <c r="N101" s="4" t="s">
        <v>483</v>
      </c>
      <c r="O101" s="3" t="s">
        <v>494</v>
      </c>
      <c r="P101" s="4" t="s">
        <v>483</v>
      </c>
      <c r="Q101" s="4" t="s">
        <v>485</v>
      </c>
      <c r="R101" s="4" t="s">
        <v>503</v>
      </c>
      <c r="S101" s="4" t="s">
        <v>496</v>
      </c>
      <c r="T101" s="12" t="s">
        <v>319</v>
      </c>
      <c r="U101" s="4" t="s">
        <v>40</v>
      </c>
      <c r="V101" s="3">
        <v>2</v>
      </c>
      <c r="W101" s="24">
        <v>41000</v>
      </c>
      <c r="X101" s="26">
        <v>0</v>
      </c>
      <c r="Y101" s="26">
        <f t="shared" si="3"/>
        <v>0</v>
      </c>
      <c r="Z101" s="24"/>
      <c r="AA101" s="4" t="s">
        <v>1318</v>
      </c>
      <c r="AB101" s="4">
        <v>11</v>
      </c>
      <c r="AC101" s="111"/>
    </row>
    <row r="102" spans="1:29" s="68" customFormat="1" ht="105" customHeight="1">
      <c r="A102" s="3" t="s">
        <v>3612</v>
      </c>
      <c r="B102" s="4" t="s">
        <v>1182</v>
      </c>
      <c r="C102" s="4" t="s">
        <v>479</v>
      </c>
      <c r="D102" s="72" t="s">
        <v>1061</v>
      </c>
      <c r="E102" s="72" t="s">
        <v>1060</v>
      </c>
      <c r="F102" s="72" t="s">
        <v>1060</v>
      </c>
      <c r="G102" s="72" t="s">
        <v>1062</v>
      </c>
      <c r="H102" s="3" t="s">
        <v>1812</v>
      </c>
      <c r="I102" s="18" t="s">
        <v>1610</v>
      </c>
      <c r="J102" s="18"/>
      <c r="K102" s="4" t="s">
        <v>491</v>
      </c>
      <c r="L102" s="4">
        <v>0</v>
      </c>
      <c r="M102" s="4">
        <v>231010000</v>
      </c>
      <c r="N102" s="4" t="s">
        <v>483</v>
      </c>
      <c r="O102" s="10" t="s">
        <v>691</v>
      </c>
      <c r="P102" s="4" t="s">
        <v>483</v>
      </c>
      <c r="Q102" s="4" t="s">
        <v>485</v>
      </c>
      <c r="R102" s="4" t="s">
        <v>503</v>
      </c>
      <c r="S102" s="4" t="s">
        <v>496</v>
      </c>
      <c r="T102" s="12" t="s">
        <v>319</v>
      </c>
      <c r="U102" s="4" t="s">
        <v>40</v>
      </c>
      <c r="V102" s="3">
        <v>2</v>
      </c>
      <c r="W102" s="24">
        <v>41000</v>
      </c>
      <c r="X102" s="26">
        <f>V102*W102</f>
        <v>82000</v>
      </c>
      <c r="Y102" s="26">
        <f t="shared" si="3"/>
        <v>91840.00000000001</v>
      </c>
      <c r="Z102" s="24"/>
      <c r="AA102" s="4" t="s">
        <v>1318</v>
      </c>
      <c r="AB102" s="4"/>
      <c r="AC102" s="111"/>
    </row>
    <row r="103" spans="1:29" s="68" customFormat="1" ht="69" customHeight="1">
      <c r="A103" s="3" t="s">
        <v>588</v>
      </c>
      <c r="B103" s="4" t="s">
        <v>1182</v>
      </c>
      <c r="C103" s="4" t="s">
        <v>479</v>
      </c>
      <c r="D103" s="72" t="s">
        <v>1061</v>
      </c>
      <c r="E103" s="72" t="s">
        <v>1060</v>
      </c>
      <c r="F103" s="72" t="s">
        <v>1060</v>
      </c>
      <c r="G103" s="72" t="s">
        <v>1062</v>
      </c>
      <c r="H103" s="3" t="s">
        <v>1812</v>
      </c>
      <c r="I103" s="18" t="s">
        <v>1611</v>
      </c>
      <c r="J103" s="18"/>
      <c r="K103" s="4" t="s">
        <v>491</v>
      </c>
      <c r="L103" s="4">
        <v>0</v>
      </c>
      <c r="M103" s="4">
        <v>231010000</v>
      </c>
      <c r="N103" s="4" t="s">
        <v>483</v>
      </c>
      <c r="O103" s="3" t="s">
        <v>494</v>
      </c>
      <c r="P103" s="4" t="s">
        <v>483</v>
      </c>
      <c r="Q103" s="4" t="s">
        <v>485</v>
      </c>
      <c r="R103" s="4" t="s">
        <v>503</v>
      </c>
      <c r="S103" s="4" t="s">
        <v>496</v>
      </c>
      <c r="T103" s="12" t="s">
        <v>319</v>
      </c>
      <c r="U103" s="4" t="s">
        <v>40</v>
      </c>
      <c r="V103" s="3">
        <v>2</v>
      </c>
      <c r="W103" s="24">
        <v>38000</v>
      </c>
      <c r="X103" s="26">
        <v>0</v>
      </c>
      <c r="Y103" s="26">
        <f t="shared" si="3"/>
        <v>0</v>
      </c>
      <c r="Z103" s="24"/>
      <c r="AA103" s="4" t="s">
        <v>1318</v>
      </c>
      <c r="AB103" s="4">
        <v>11</v>
      </c>
      <c r="AC103" s="111"/>
    </row>
    <row r="104" spans="1:29" s="68" customFormat="1" ht="103.5" customHeight="1">
      <c r="A104" s="3" t="s">
        <v>3613</v>
      </c>
      <c r="B104" s="4" t="s">
        <v>1182</v>
      </c>
      <c r="C104" s="4" t="s">
        <v>479</v>
      </c>
      <c r="D104" s="72" t="s">
        <v>1061</v>
      </c>
      <c r="E104" s="72" t="s">
        <v>1060</v>
      </c>
      <c r="F104" s="72" t="s">
        <v>1060</v>
      </c>
      <c r="G104" s="72" t="s">
        <v>1062</v>
      </c>
      <c r="H104" s="3" t="s">
        <v>1812</v>
      </c>
      <c r="I104" s="18" t="s">
        <v>1611</v>
      </c>
      <c r="J104" s="18"/>
      <c r="K104" s="4" t="s">
        <v>491</v>
      </c>
      <c r="L104" s="4">
        <v>0</v>
      </c>
      <c r="M104" s="4">
        <v>231010000</v>
      </c>
      <c r="N104" s="4" t="s">
        <v>483</v>
      </c>
      <c r="O104" s="10" t="s">
        <v>691</v>
      </c>
      <c r="P104" s="4" t="s">
        <v>483</v>
      </c>
      <c r="Q104" s="4" t="s">
        <v>485</v>
      </c>
      <c r="R104" s="4" t="s">
        <v>503</v>
      </c>
      <c r="S104" s="4" t="s">
        <v>496</v>
      </c>
      <c r="T104" s="12" t="s">
        <v>319</v>
      </c>
      <c r="U104" s="4" t="s">
        <v>40</v>
      </c>
      <c r="V104" s="3">
        <v>2</v>
      </c>
      <c r="W104" s="24">
        <v>38000</v>
      </c>
      <c r="X104" s="26">
        <f>V104*W104</f>
        <v>76000</v>
      </c>
      <c r="Y104" s="26">
        <f t="shared" si="3"/>
        <v>85120.00000000001</v>
      </c>
      <c r="Z104" s="24"/>
      <c r="AA104" s="4" t="s">
        <v>1318</v>
      </c>
      <c r="AB104" s="4"/>
      <c r="AC104" s="111"/>
    </row>
    <row r="105" spans="1:29" s="68" customFormat="1" ht="114.75">
      <c r="A105" s="3" t="s">
        <v>2130</v>
      </c>
      <c r="B105" s="4" t="s">
        <v>1182</v>
      </c>
      <c r="C105" s="4" t="s">
        <v>479</v>
      </c>
      <c r="D105" s="15" t="s">
        <v>198</v>
      </c>
      <c r="E105" s="10" t="s">
        <v>268</v>
      </c>
      <c r="F105" s="15" t="s">
        <v>268</v>
      </c>
      <c r="G105" s="15" t="s">
        <v>1615</v>
      </c>
      <c r="H105" s="15" t="s">
        <v>1616</v>
      </c>
      <c r="I105" s="3"/>
      <c r="J105" s="3"/>
      <c r="K105" s="4" t="s">
        <v>491</v>
      </c>
      <c r="L105" s="3">
        <v>90</v>
      </c>
      <c r="M105" s="4">
        <v>231010000</v>
      </c>
      <c r="N105" s="4" t="s">
        <v>483</v>
      </c>
      <c r="O105" s="3" t="s">
        <v>492</v>
      </c>
      <c r="P105" s="4" t="s">
        <v>483</v>
      </c>
      <c r="Q105" s="4" t="s">
        <v>485</v>
      </c>
      <c r="R105" s="4" t="s">
        <v>503</v>
      </c>
      <c r="S105" s="4" t="s">
        <v>2540</v>
      </c>
      <c r="T105" s="12">
        <v>796</v>
      </c>
      <c r="U105" s="4" t="s">
        <v>493</v>
      </c>
      <c r="V105" s="3">
        <v>5</v>
      </c>
      <c r="W105" s="73">
        <v>33000</v>
      </c>
      <c r="X105" s="26">
        <v>0</v>
      </c>
      <c r="Y105" s="26">
        <f>X105*1.12</f>
        <v>0</v>
      </c>
      <c r="Z105" s="24" t="s">
        <v>489</v>
      </c>
      <c r="AA105" s="4" t="s">
        <v>1318</v>
      </c>
      <c r="AB105" s="4" t="s">
        <v>2838</v>
      </c>
      <c r="AC105" s="111"/>
    </row>
    <row r="106" spans="1:29" s="68" customFormat="1" ht="102">
      <c r="A106" s="3" t="s">
        <v>2131</v>
      </c>
      <c r="B106" s="4" t="s">
        <v>1182</v>
      </c>
      <c r="C106" s="4" t="s">
        <v>479</v>
      </c>
      <c r="D106" s="16" t="s">
        <v>1063</v>
      </c>
      <c r="E106" s="10" t="s">
        <v>516</v>
      </c>
      <c r="F106" s="10" t="s">
        <v>515</v>
      </c>
      <c r="G106" s="3" t="s">
        <v>1064</v>
      </c>
      <c r="H106" s="10" t="s">
        <v>1617</v>
      </c>
      <c r="I106" s="3" t="s">
        <v>1065</v>
      </c>
      <c r="J106" s="3"/>
      <c r="K106" s="4" t="s">
        <v>491</v>
      </c>
      <c r="L106" s="3">
        <v>0</v>
      </c>
      <c r="M106" s="4">
        <v>231010000</v>
      </c>
      <c r="N106" s="4" t="s">
        <v>483</v>
      </c>
      <c r="O106" s="3" t="s">
        <v>545</v>
      </c>
      <c r="P106" s="4" t="s">
        <v>483</v>
      </c>
      <c r="Q106" s="4" t="s">
        <v>485</v>
      </c>
      <c r="R106" s="4" t="s">
        <v>503</v>
      </c>
      <c r="S106" s="4" t="s">
        <v>496</v>
      </c>
      <c r="T106" s="12">
        <v>796</v>
      </c>
      <c r="U106" s="4" t="s">
        <v>493</v>
      </c>
      <c r="V106" s="3">
        <v>12</v>
      </c>
      <c r="W106" s="24">
        <v>1786</v>
      </c>
      <c r="X106" s="26">
        <f>V106*W106</f>
        <v>21432</v>
      </c>
      <c r="Y106" s="26">
        <f t="shared" si="3"/>
        <v>24003.840000000004</v>
      </c>
      <c r="Z106" s="4"/>
      <c r="AA106" s="4" t="s">
        <v>1318</v>
      </c>
      <c r="AB106" s="4"/>
      <c r="AC106" s="111"/>
    </row>
    <row r="107" spans="1:29" s="68" customFormat="1" ht="102">
      <c r="A107" s="3" t="s">
        <v>2132</v>
      </c>
      <c r="B107" s="4" t="s">
        <v>1182</v>
      </c>
      <c r="C107" s="16" t="s">
        <v>479</v>
      </c>
      <c r="D107" s="16" t="s">
        <v>1066</v>
      </c>
      <c r="E107" s="16" t="s">
        <v>1067</v>
      </c>
      <c r="F107" s="16" t="s">
        <v>1813</v>
      </c>
      <c r="G107" s="16" t="s">
        <v>1068</v>
      </c>
      <c r="H107" s="16" t="s">
        <v>1814</v>
      </c>
      <c r="I107" s="16" t="s">
        <v>420</v>
      </c>
      <c r="J107" s="16"/>
      <c r="K107" s="4" t="s">
        <v>491</v>
      </c>
      <c r="L107" s="3">
        <v>0</v>
      </c>
      <c r="M107" s="4">
        <v>231010000</v>
      </c>
      <c r="N107" s="4" t="s">
        <v>483</v>
      </c>
      <c r="O107" s="3" t="s">
        <v>545</v>
      </c>
      <c r="P107" s="4" t="s">
        <v>483</v>
      </c>
      <c r="Q107" s="4" t="s">
        <v>485</v>
      </c>
      <c r="R107" s="4" t="s">
        <v>503</v>
      </c>
      <c r="S107" s="4" t="s">
        <v>496</v>
      </c>
      <c r="T107" s="12">
        <v>715</v>
      </c>
      <c r="U107" s="4" t="s">
        <v>248</v>
      </c>
      <c r="V107" s="3">
        <v>8</v>
      </c>
      <c r="W107" s="24">
        <v>2000</v>
      </c>
      <c r="X107" s="26">
        <f>V107*W107</f>
        <v>16000</v>
      </c>
      <c r="Y107" s="26">
        <f t="shared" si="3"/>
        <v>17920</v>
      </c>
      <c r="Z107" s="4"/>
      <c r="AA107" s="4" t="s">
        <v>1318</v>
      </c>
      <c r="AB107" s="4"/>
      <c r="AC107" s="111"/>
    </row>
    <row r="108" spans="1:29" s="68" customFormat="1" ht="127.5">
      <c r="A108" s="3" t="s">
        <v>2133</v>
      </c>
      <c r="B108" s="4" t="s">
        <v>1182</v>
      </c>
      <c r="C108" s="4" t="s">
        <v>479</v>
      </c>
      <c r="D108" s="18" t="s">
        <v>1069</v>
      </c>
      <c r="E108" s="4" t="s">
        <v>1071</v>
      </c>
      <c r="F108" s="3" t="s">
        <v>1070</v>
      </c>
      <c r="G108" s="4" t="s">
        <v>1072</v>
      </c>
      <c r="H108" s="4" t="s">
        <v>1815</v>
      </c>
      <c r="I108" s="3" t="s">
        <v>1073</v>
      </c>
      <c r="J108" s="3"/>
      <c r="K108" s="4" t="s">
        <v>491</v>
      </c>
      <c r="L108" s="3">
        <v>0</v>
      </c>
      <c r="M108" s="4">
        <v>231010000</v>
      </c>
      <c r="N108" s="4" t="s">
        <v>483</v>
      </c>
      <c r="O108" s="3" t="s">
        <v>492</v>
      </c>
      <c r="P108" s="4" t="s">
        <v>483</v>
      </c>
      <c r="Q108" s="4" t="s">
        <v>485</v>
      </c>
      <c r="R108" s="4" t="s">
        <v>503</v>
      </c>
      <c r="S108" s="4" t="s">
        <v>496</v>
      </c>
      <c r="T108" s="12" t="s">
        <v>175</v>
      </c>
      <c r="U108" s="4" t="s">
        <v>493</v>
      </c>
      <c r="V108" s="3">
        <v>7</v>
      </c>
      <c r="W108" s="24">
        <v>500</v>
      </c>
      <c r="X108" s="26">
        <v>0</v>
      </c>
      <c r="Y108" s="26">
        <f t="shared" si="3"/>
        <v>0</v>
      </c>
      <c r="Z108" s="24"/>
      <c r="AA108" s="4" t="s">
        <v>1318</v>
      </c>
      <c r="AB108" s="4">
        <v>11</v>
      </c>
      <c r="AC108" s="111"/>
    </row>
    <row r="109" spans="1:29" s="68" customFormat="1" ht="100.5" customHeight="1">
      <c r="A109" s="3" t="s">
        <v>3651</v>
      </c>
      <c r="B109" s="4" t="s">
        <v>1182</v>
      </c>
      <c r="C109" s="4" t="s">
        <v>479</v>
      </c>
      <c r="D109" s="18" t="s">
        <v>1069</v>
      </c>
      <c r="E109" s="4" t="s">
        <v>1071</v>
      </c>
      <c r="F109" s="3" t="s">
        <v>1070</v>
      </c>
      <c r="G109" s="4" t="s">
        <v>1072</v>
      </c>
      <c r="H109" s="4" t="s">
        <v>1815</v>
      </c>
      <c r="I109" s="3" t="s">
        <v>1073</v>
      </c>
      <c r="J109" s="3"/>
      <c r="K109" s="4" t="s">
        <v>491</v>
      </c>
      <c r="L109" s="3">
        <v>0</v>
      </c>
      <c r="M109" s="4">
        <v>231010000</v>
      </c>
      <c r="N109" s="4" t="s">
        <v>483</v>
      </c>
      <c r="O109" s="10" t="s">
        <v>691</v>
      </c>
      <c r="P109" s="4" t="s">
        <v>483</v>
      </c>
      <c r="Q109" s="4" t="s">
        <v>485</v>
      </c>
      <c r="R109" s="4" t="s">
        <v>503</v>
      </c>
      <c r="S109" s="4" t="s">
        <v>496</v>
      </c>
      <c r="T109" s="12" t="s">
        <v>175</v>
      </c>
      <c r="U109" s="4" t="s">
        <v>493</v>
      </c>
      <c r="V109" s="3">
        <v>7</v>
      </c>
      <c r="W109" s="24">
        <v>500</v>
      </c>
      <c r="X109" s="26">
        <f>V109*W109</f>
        <v>3500</v>
      </c>
      <c r="Y109" s="26">
        <f t="shared" si="3"/>
        <v>3920.0000000000005</v>
      </c>
      <c r="Z109" s="24"/>
      <c r="AA109" s="4" t="s">
        <v>1318</v>
      </c>
      <c r="AB109" s="4"/>
      <c r="AC109" s="111"/>
    </row>
    <row r="110" spans="1:29" s="68" customFormat="1" ht="90.75" customHeight="1">
      <c r="A110" s="3" t="s">
        <v>2134</v>
      </c>
      <c r="B110" s="4" t="s">
        <v>1182</v>
      </c>
      <c r="C110" s="4" t="s">
        <v>479</v>
      </c>
      <c r="D110" s="18" t="s">
        <v>1074</v>
      </c>
      <c r="E110" s="4" t="s">
        <v>1071</v>
      </c>
      <c r="F110" s="3" t="s">
        <v>1070</v>
      </c>
      <c r="G110" s="4" t="s">
        <v>1075</v>
      </c>
      <c r="H110" s="4" t="s">
        <v>1816</v>
      </c>
      <c r="I110" s="3" t="s">
        <v>1076</v>
      </c>
      <c r="J110" s="3"/>
      <c r="K110" s="4" t="s">
        <v>491</v>
      </c>
      <c r="L110" s="3">
        <v>0</v>
      </c>
      <c r="M110" s="4">
        <v>231010000</v>
      </c>
      <c r="N110" s="4" t="s">
        <v>483</v>
      </c>
      <c r="O110" s="3" t="s">
        <v>492</v>
      </c>
      <c r="P110" s="4" t="s">
        <v>483</v>
      </c>
      <c r="Q110" s="4" t="s">
        <v>485</v>
      </c>
      <c r="R110" s="4" t="s">
        <v>503</v>
      </c>
      <c r="S110" s="4" t="s">
        <v>496</v>
      </c>
      <c r="T110" s="12" t="s">
        <v>175</v>
      </c>
      <c r="U110" s="4" t="s">
        <v>493</v>
      </c>
      <c r="V110" s="3">
        <v>7</v>
      </c>
      <c r="W110" s="24">
        <v>500</v>
      </c>
      <c r="X110" s="26">
        <v>0</v>
      </c>
      <c r="Y110" s="26">
        <f t="shared" si="3"/>
        <v>0</v>
      </c>
      <c r="Z110" s="24"/>
      <c r="AA110" s="4" t="s">
        <v>1318</v>
      </c>
      <c r="AB110" s="4">
        <v>11</v>
      </c>
      <c r="AC110" s="111"/>
    </row>
    <row r="111" spans="1:29" s="68" customFormat="1" ht="93.75" customHeight="1">
      <c r="A111" s="3" t="s">
        <v>3652</v>
      </c>
      <c r="B111" s="4" t="s">
        <v>1182</v>
      </c>
      <c r="C111" s="4" t="s">
        <v>479</v>
      </c>
      <c r="D111" s="18" t="s">
        <v>1074</v>
      </c>
      <c r="E111" s="4" t="s">
        <v>1071</v>
      </c>
      <c r="F111" s="3" t="s">
        <v>1070</v>
      </c>
      <c r="G111" s="4" t="s">
        <v>1075</v>
      </c>
      <c r="H111" s="4" t="s">
        <v>1816</v>
      </c>
      <c r="I111" s="3" t="s">
        <v>1076</v>
      </c>
      <c r="J111" s="3"/>
      <c r="K111" s="4" t="s">
        <v>491</v>
      </c>
      <c r="L111" s="3">
        <v>0</v>
      </c>
      <c r="M111" s="4">
        <v>231010000</v>
      </c>
      <c r="N111" s="4" t="s">
        <v>483</v>
      </c>
      <c r="O111" s="10" t="s">
        <v>691</v>
      </c>
      <c r="P111" s="4" t="s">
        <v>483</v>
      </c>
      <c r="Q111" s="4" t="s">
        <v>485</v>
      </c>
      <c r="R111" s="4" t="s">
        <v>503</v>
      </c>
      <c r="S111" s="4" t="s">
        <v>496</v>
      </c>
      <c r="T111" s="12" t="s">
        <v>175</v>
      </c>
      <c r="U111" s="4" t="s">
        <v>493</v>
      </c>
      <c r="V111" s="3">
        <v>7</v>
      </c>
      <c r="W111" s="24">
        <v>500</v>
      </c>
      <c r="X111" s="26">
        <f>V111*W111</f>
        <v>3500</v>
      </c>
      <c r="Y111" s="26">
        <f t="shared" si="3"/>
        <v>3920.0000000000005</v>
      </c>
      <c r="Z111" s="24"/>
      <c r="AA111" s="4" t="s">
        <v>1318</v>
      </c>
      <c r="AB111" s="4"/>
      <c r="AC111" s="111"/>
    </row>
    <row r="112" spans="1:29" s="68" customFormat="1" ht="127.5">
      <c r="A112" s="3" t="s">
        <v>2135</v>
      </c>
      <c r="B112" s="4" t="s">
        <v>1182</v>
      </c>
      <c r="C112" s="4" t="s">
        <v>479</v>
      </c>
      <c r="D112" s="4" t="s">
        <v>1077</v>
      </c>
      <c r="E112" s="4" t="s">
        <v>1078</v>
      </c>
      <c r="F112" s="4" t="s">
        <v>1078</v>
      </c>
      <c r="G112" s="4" t="s">
        <v>1618</v>
      </c>
      <c r="H112" s="4" t="s">
        <v>1126</v>
      </c>
      <c r="I112" s="3" t="s">
        <v>1079</v>
      </c>
      <c r="J112" s="3"/>
      <c r="K112" s="4" t="s">
        <v>491</v>
      </c>
      <c r="L112" s="3">
        <v>0</v>
      </c>
      <c r="M112" s="4">
        <v>231010000</v>
      </c>
      <c r="N112" s="4" t="s">
        <v>483</v>
      </c>
      <c r="O112" s="3" t="s">
        <v>494</v>
      </c>
      <c r="P112" s="4" t="s">
        <v>483</v>
      </c>
      <c r="Q112" s="4" t="s">
        <v>485</v>
      </c>
      <c r="R112" s="4" t="s">
        <v>503</v>
      </c>
      <c r="S112" s="4" t="s">
        <v>496</v>
      </c>
      <c r="T112" s="70" t="s">
        <v>250</v>
      </c>
      <c r="U112" s="18" t="s">
        <v>251</v>
      </c>
      <c r="V112" s="3">
        <v>200</v>
      </c>
      <c r="W112" s="24">
        <v>134</v>
      </c>
      <c r="X112" s="26">
        <v>0</v>
      </c>
      <c r="Y112" s="26">
        <f t="shared" si="3"/>
        <v>0</v>
      </c>
      <c r="Z112" s="24"/>
      <c r="AA112" s="4" t="s">
        <v>1318</v>
      </c>
      <c r="AB112" s="4">
        <v>11</v>
      </c>
      <c r="AC112" s="111"/>
    </row>
    <row r="113" spans="1:29" s="68" customFormat="1" ht="127.5">
      <c r="A113" s="3" t="s">
        <v>3663</v>
      </c>
      <c r="B113" s="4" t="s">
        <v>1182</v>
      </c>
      <c r="C113" s="4" t="s">
        <v>479</v>
      </c>
      <c r="D113" s="4" t="s">
        <v>1077</v>
      </c>
      <c r="E113" s="4" t="s">
        <v>1078</v>
      </c>
      <c r="F113" s="4" t="s">
        <v>1078</v>
      </c>
      <c r="G113" s="4" t="s">
        <v>1618</v>
      </c>
      <c r="H113" s="4" t="s">
        <v>1126</v>
      </c>
      <c r="I113" s="3" t="s">
        <v>1079</v>
      </c>
      <c r="J113" s="3"/>
      <c r="K113" s="4" t="s">
        <v>491</v>
      </c>
      <c r="L113" s="3">
        <v>0</v>
      </c>
      <c r="M113" s="4">
        <v>231010000</v>
      </c>
      <c r="N113" s="4" t="s">
        <v>483</v>
      </c>
      <c r="O113" s="10" t="s">
        <v>691</v>
      </c>
      <c r="P113" s="4" t="s">
        <v>483</v>
      </c>
      <c r="Q113" s="4" t="s">
        <v>485</v>
      </c>
      <c r="R113" s="4" t="s">
        <v>503</v>
      </c>
      <c r="S113" s="4" t="s">
        <v>496</v>
      </c>
      <c r="T113" s="70" t="s">
        <v>250</v>
      </c>
      <c r="U113" s="18" t="s">
        <v>251</v>
      </c>
      <c r="V113" s="3">
        <v>200</v>
      </c>
      <c r="W113" s="24">
        <v>134</v>
      </c>
      <c r="X113" s="26">
        <f>V113*W113</f>
        <v>26800</v>
      </c>
      <c r="Y113" s="26">
        <f t="shared" si="3"/>
        <v>30016.000000000004</v>
      </c>
      <c r="Z113" s="24"/>
      <c r="AA113" s="4" t="s">
        <v>1318</v>
      </c>
      <c r="AB113" s="4"/>
      <c r="AC113" s="111"/>
    </row>
    <row r="114" spans="1:29" s="68" customFormat="1" ht="153">
      <c r="A114" s="3" t="s">
        <v>2136</v>
      </c>
      <c r="B114" s="4" t="s">
        <v>1182</v>
      </c>
      <c r="C114" s="4" t="s">
        <v>479</v>
      </c>
      <c r="D114" s="4" t="s">
        <v>1080</v>
      </c>
      <c r="E114" s="18" t="s">
        <v>1078</v>
      </c>
      <c r="F114" s="18" t="s">
        <v>1078</v>
      </c>
      <c r="G114" s="18" t="s">
        <v>1127</v>
      </c>
      <c r="H114" s="18" t="s">
        <v>1127</v>
      </c>
      <c r="I114" s="18" t="s">
        <v>1081</v>
      </c>
      <c r="J114" s="18"/>
      <c r="K114" s="4" t="s">
        <v>491</v>
      </c>
      <c r="L114" s="3">
        <v>0</v>
      </c>
      <c r="M114" s="4">
        <v>231010000</v>
      </c>
      <c r="N114" s="4" t="s">
        <v>483</v>
      </c>
      <c r="O114" s="3" t="s">
        <v>494</v>
      </c>
      <c r="P114" s="4" t="s">
        <v>483</v>
      </c>
      <c r="Q114" s="4" t="s">
        <v>485</v>
      </c>
      <c r="R114" s="4" t="s">
        <v>503</v>
      </c>
      <c r="S114" s="4" t="s">
        <v>496</v>
      </c>
      <c r="T114" s="70" t="s">
        <v>250</v>
      </c>
      <c r="U114" s="18" t="s">
        <v>251</v>
      </c>
      <c r="V114" s="3">
        <v>320</v>
      </c>
      <c r="W114" s="24">
        <v>759</v>
      </c>
      <c r="X114" s="26">
        <v>0</v>
      </c>
      <c r="Y114" s="26">
        <f t="shared" si="3"/>
        <v>0</v>
      </c>
      <c r="Z114" s="24"/>
      <c r="AA114" s="4" t="s">
        <v>1318</v>
      </c>
      <c r="AB114" s="4">
        <v>11</v>
      </c>
      <c r="AC114" s="111"/>
    </row>
    <row r="115" spans="1:29" s="68" customFormat="1" ht="153">
      <c r="A115" s="3" t="s">
        <v>3664</v>
      </c>
      <c r="B115" s="4" t="s">
        <v>1182</v>
      </c>
      <c r="C115" s="4" t="s">
        <v>479</v>
      </c>
      <c r="D115" s="4" t="s">
        <v>1080</v>
      </c>
      <c r="E115" s="18" t="s">
        <v>1078</v>
      </c>
      <c r="F115" s="18" t="s">
        <v>1078</v>
      </c>
      <c r="G115" s="18" t="s">
        <v>1127</v>
      </c>
      <c r="H115" s="18" t="s">
        <v>1127</v>
      </c>
      <c r="I115" s="18" t="s">
        <v>1081</v>
      </c>
      <c r="J115" s="18"/>
      <c r="K115" s="4" t="s">
        <v>491</v>
      </c>
      <c r="L115" s="3">
        <v>0</v>
      </c>
      <c r="M115" s="4">
        <v>231010000</v>
      </c>
      <c r="N115" s="4" t="s">
        <v>483</v>
      </c>
      <c r="O115" s="10" t="s">
        <v>691</v>
      </c>
      <c r="P115" s="4" t="s">
        <v>483</v>
      </c>
      <c r="Q115" s="4" t="s">
        <v>485</v>
      </c>
      <c r="R115" s="4" t="s">
        <v>503</v>
      </c>
      <c r="S115" s="4" t="s">
        <v>496</v>
      </c>
      <c r="T115" s="70" t="s">
        <v>250</v>
      </c>
      <c r="U115" s="18" t="s">
        <v>251</v>
      </c>
      <c r="V115" s="3">
        <v>320</v>
      </c>
      <c r="W115" s="24">
        <v>759</v>
      </c>
      <c r="X115" s="26">
        <f>V115*W115</f>
        <v>242880</v>
      </c>
      <c r="Y115" s="26">
        <f t="shared" si="3"/>
        <v>272025.60000000003</v>
      </c>
      <c r="Z115" s="24"/>
      <c r="AA115" s="4" t="s">
        <v>1318</v>
      </c>
      <c r="AB115" s="4"/>
      <c r="AC115" s="111"/>
    </row>
    <row r="116" spans="1:29" s="68" customFormat="1" ht="102">
      <c r="A116" s="3" t="s">
        <v>2137</v>
      </c>
      <c r="B116" s="4" t="s">
        <v>478</v>
      </c>
      <c r="C116" s="4" t="s">
        <v>479</v>
      </c>
      <c r="D116" s="18" t="s">
        <v>1777</v>
      </c>
      <c r="E116" s="10" t="s">
        <v>1778</v>
      </c>
      <c r="F116" s="10" t="s">
        <v>3156</v>
      </c>
      <c r="G116" s="10" t="s">
        <v>1780</v>
      </c>
      <c r="H116" s="10" t="s">
        <v>3134</v>
      </c>
      <c r="I116" s="3" t="s">
        <v>1781</v>
      </c>
      <c r="J116" s="3"/>
      <c r="K116" s="4" t="s">
        <v>491</v>
      </c>
      <c r="L116" s="3">
        <v>0</v>
      </c>
      <c r="M116" s="12" t="s">
        <v>2462</v>
      </c>
      <c r="N116" s="4" t="s">
        <v>483</v>
      </c>
      <c r="O116" s="3" t="s">
        <v>494</v>
      </c>
      <c r="P116" s="4" t="s">
        <v>483</v>
      </c>
      <c r="Q116" s="4" t="s">
        <v>485</v>
      </c>
      <c r="R116" s="4" t="s">
        <v>503</v>
      </c>
      <c r="S116" s="4" t="s">
        <v>496</v>
      </c>
      <c r="T116" s="12">
        <v>796</v>
      </c>
      <c r="U116" s="4" t="s">
        <v>493</v>
      </c>
      <c r="V116" s="3">
        <v>20</v>
      </c>
      <c r="W116" s="11">
        <v>450</v>
      </c>
      <c r="X116" s="26">
        <v>0</v>
      </c>
      <c r="Y116" s="26">
        <f t="shared" si="3"/>
        <v>0</v>
      </c>
      <c r="Z116" s="4"/>
      <c r="AA116" s="4" t="s">
        <v>1318</v>
      </c>
      <c r="AB116" s="4">
        <v>11</v>
      </c>
      <c r="AC116" s="111"/>
    </row>
    <row r="117" spans="1:29" s="68" customFormat="1" ht="102">
      <c r="A117" s="3" t="s">
        <v>3665</v>
      </c>
      <c r="B117" s="4" t="s">
        <v>478</v>
      </c>
      <c r="C117" s="4" t="s">
        <v>479</v>
      </c>
      <c r="D117" s="18" t="s">
        <v>1777</v>
      </c>
      <c r="E117" s="10" t="s">
        <v>1778</v>
      </c>
      <c r="F117" s="10" t="s">
        <v>3156</v>
      </c>
      <c r="G117" s="10" t="s">
        <v>1780</v>
      </c>
      <c r="H117" s="10" t="s">
        <v>3134</v>
      </c>
      <c r="I117" s="3" t="s">
        <v>1781</v>
      </c>
      <c r="J117" s="3"/>
      <c r="K117" s="4" t="s">
        <v>491</v>
      </c>
      <c r="L117" s="3">
        <v>0</v>
      </c>
      <c r="M117" s="12" t="s">
        <v>2462</v>
      </c>
      <c r="N117" s="4" t="s">
        <v>483</v>
      </c>
      <c r="O117" s="10" t="s">
        <v>691</v>
      </c>
      <c r="P117" s="4" t="s">
        <v>483</v>
      </c>
      <c r="Q117" s="4" t="s">
        <v>485</v>
      </c>
      <c r="R117" s="4" t="s">
        <v>503</v>
      </c>
      <c r="S117" s="4" t="s">
        <v>496</v>
      </c>
      <c r="T117" s="12">
        <v>796</v>
      </c>
      <c r="U117" s="4" t="s">
        <v>493</v>
      </c>
      <c r="V117" s="3">
        <v>20</v>
      </c>
      <c r="W117" s="11">
        <v>450</v>
      </c>
      <c r="X117" s="26">
        <f>V117*W117</f>
        <v>9000</v>
      </c>
      <c r="Y117" s="26">
        <f t="shared" si="3"/>
        <v>10080.000000000002</v>
      </c>
      <c r="Z117" s="4"/>
      <c r="AA117" s="4" t="s">
        <v>1318</v>
      </c>
      <c r="AB117" s="4"/>
      <c r="AC117" s="111"/>
    </row>
    <row r="118" spans="1:29" s="68" customFormat="1" ht="82.5" customHeight="1">
      <c r="A118" s="3" t="s">
        <v>2138</v>
      </c>
      <c r="B118" s="4" t="s">
        <v>478</v>
      </c>
      <c r="C118" s="4" t="s">
        <v>479</v>
      </c>
      <c r="D118" s="3" t="s">
        <v>2486</v>
      </c>
      <c r="E118" s="9" t="s">
        <v>2487</v>
      </c>
      <c r="F118" s="9" t="s">
        <v>3158</v>
      </c>
      <c r="G118" s="9" t="s">
        <v>2488</v>
      </c>
      <c r="H118" s="9" t="s">
        <v>3157</v>
      </c>
      <c r="I118" s="3" t="s">
        <v>2494</v>
      </c>
      <c r="J118" s="3"/>
      <c r="K118" s="4" t="s">
        <v>491</v>
      </c>
      <c r="L118" s="3">
        <v>0</v>
      </c>
      <c r="M118" s="12" t="s">
        <v>2462</v>
      </c>
      <c r="N118" s="4" t="s">
        <v>483</v>
      </c>
      <c r="O118" s="3" t="s">
        <v>492</v>
      </c>
      <c r="P118" s="4" t="s">
        <v>483</v>
      </c>
      <c r="Q118" s="4" t="s">
        <v>485</v>
      </c>
      <c r="R118" s="4" t="s">
        <v>503</v>
      </c>
      <c r="S118" s="4" t="s">
        <v>496</v>
      </c>
      <c r="T118" s="3">
        <v>704</v>
      </c>
      <c r="U118" s="3" t="s">
        <v>2489</v>
      </c>
      <c r="V118" s="3">
        <v>2</v>
      </c>
      <c r="W118" s="14">
        <v>3125</v>
      </c>
      <c r="X118" s="26">
        <v>0</v>
      </c>
      <c r="Y118" s="26">
        <f t="shared" si="3"/>
        <v>0</v>
      </c>
      <c r="Z118" s="3"/>
      <c r="AA118" s="4" t="s">
        <v>1318</v>
      </c>
      <c r="AB118" s="4">
        <v>11</v>
      </c>
      <c r="AC118" s="111"/>
    </row>
    <row r="119" spans="1:29" s="68" customFormat="1" ht="68.25" customHeight="1">
      <c r="A119" s="3" t="s">
        <v>3653</v>
      </c>
      <c r="B119" s="4" t="s">
        <v>478</v>
      </c>
      <c r="C119" s="4" t="s">
        <v>479</v>
      </c>
      <c r="D119" s="3" t="s">
        <v>2486</v>
      </c>
      <c r="E119" s="9" t="s">
        <v>2487</v>
      </c>
      <c r="F119" s="9" t="s">
        <v>3158</v>
      </c>
      <c r="G119" s="9" t="s">
        <v>2488</v>
      </c>
      <c r="H119" s="9" t="s">
        <v>3157</v>
      </c>
      <c r="I119" s="3" t="s">
        <v>2494</v>
      </c>
      <c r="J119" s="3"/>
      <c r="K119" s="4" t="s">
        <v>491</v>
      </c>
      <c r="L119" s="3">
        <v>0</v>
      </c>
      <c r="M119" s="12" t="s">
        <v>2462</v>
      </c>
      <c r="N119" s="4" t="s">
        <v>483</v>
      </c>
      <c r="O119" s="10" t="s">
        <v>691</v>
      </c>
      <c r="P119" s="4" t="s">
        <v>483</v>
      </c>
      <c r="Q119" s="4" t="s">
        <v>485</v>
      </c>
      <c r="R119" s="4" t="s">
        <v>503</v>
      </c>
      <c r="S119" s="4" t="s">
        <v>496</v>
      </c>
      <c r="T119" s="3">
        <v>704</v>
      </c>
      <c r="U119" s="3" t="s">
        <v>2489</v>
      </c>
      <c r="V119" s="3">
        <v>2</v>
      </c>
      <c r="W119" s="14">
        <v>3125</v>
      </c>
      <c r="X119" s="26">
        <f>V119*W119</f>
        <v>6250</v>
      </c>
      <c r="Y119" s="26">
        <f t="shared" si="3"/>
        <v>7000.000000000001</v>
      </c>
      <c r="Z119" s="3"/>
      <c r="AA119" s="4" t="s">
        <v>1318</v>
      </c>
      <c r="AB119" s="4"/>
      <c r="AC119" s="111"/>
    </row>
    <row r="120" spans="1:29" s="68" customFormat="1" ht="102">
      <c r="A120" s="3" t="s">
        <v>2139</v>
      </c>
      <c r="B120" s="4" t="s">
        <v>478</v>
      </c>
      <c r="C120" s="4" t="s">
        <v>479</v>
      </c>
      <c r="D120" s="4" t="s">
        <v>2493</v>
      </c>
      <c r="E120" s="9" t="s">
        <v>2487</v>
      </c>
      <c r="F120" s="9" t="s">
        <v>2491</v>
      </c>
      <c r="G120" s="3" t="s">
        <v>2490</v>
      </c>
      <c r="H120" s="3" t="s">
        <v>2492</v>
      </c>
      <c r="I120" s="3" t="s">
        <v>2495</v>
      </c>
      <c r="J120" s="3"/>
      <c r="K120" s="4" t="s">
        <v>491</v>
      </c>
      <c r="L120" s="3">
        <v>0</v>
      </c>
      <c r="M120" s="12" t="s">
        <v>2462</v>
      </c>
      <c r="N120" s="4" t="s">
        <v>483</v>
      </c>
      <c r="O120" s="3" t="s">
        <v>492</v>
      </c>
      <c r="P120" s="4" t="s">
        <v>483</v>
      </c>
      <c r="Q120" s="4" t="s">
        <v>485</v>
      </c>
      <c r="R120" s="4" t="s">
        <v>503</v>
      </c>
      <c r="S120" s="4" t="s">
        <v>496</v>
      </c>
      <c r="T120" s="3">
        <v>796</v>
      </c>
      <c r="U120" s="3" t="s">
        <v>493</v>
      </c>
      <c r="V120" s="3">
        <v>4</v>
      </c>
      <c r="W120" s="14">
        <v>500</v>
      </c>
      <c r="X120" s="26">
        <v>0</v>
      </c>
      <c r="Y120" s="26">
        <f t="shared" si="3"/>
        <v>0</v>
      </c>
      <c r="Z120" s="3"/>
      <c r="AA120" s="4" t="s">
        <v>1318</v>
      </c>
      <c r="AB120" s="4">
        <v>11</v>
      </c>
      <c r="AC120" s="111"/>
    </row>
    <row r="121" spans="1:29" s="68" customFormat="1" ht="78" customHeight="1">
      <c r="A121" s="3" t="s">
        <v>3654</v>
      </c>
      <c r="B121" s="4" t="s">
        <v>478</v>
      </c>
      <c r="C121" s="4" t="s">
        <v>479</v>
      </c>
      <c r="D121" s="4" t="s">
        <v>2493</v>
      </c>
      <c r="E121" s="9" t="s">
        <v>2487</v>
      </c>
      <c r="F121" s="9" t="s">
        <v>2491</v>
      </c>
      <c r="G121" s="3" t="s">
        <v>2490</v>
      </c>
      <c r="H121" s="3" t="s">
        <v>2492</v>
      </c>
      <c r="I121" s="3" t="s">
        <v>2495</v>
      </c>
      <c r="J121" s="3"/>
      <c r="K121" s="4" t="s">
        <v>491</v>
      </c>
      <c r="L121" s="3">
        <v>0</v>
      </c>
      <c r="M121" s="12" t="s">
        <v>2462</v>
      </c>
      <c r="N121" s="4" t="s">
        <v>483</v>
      </c>
      <c r="O121" s="10" t="s">
        <v>691</v>
      </c>
      <c r="P121" s="4" t="s">
        <v>483</v>
      </c>
      <c r="Q121" s="4" t="s">
        <v>485</v>
      </c>
      <c r="R121" s="4" t="s">
        <v>503</v>
      </c>
      <c r="S121" s="4" t="s">
        <v>496</v>
      </c>
      <c r="T121" s="3">
        <v>796</v>
      </c>
      <c r="U121" s="3" t="s">
        <v>493</v>
      </c>
      <c r="V121" s="3">
        <v>4</v>
      </c>
      <c r="W121" s="14">
        <v>500</v>
      </c>
      <c r="X121" s="26">
        <f>V121*W121</f>
        <v>2000</v>
      </c>
      <c r="Y121" s="26">
        <f t="shared" si="3"/>
        <v>2240</v>
      </c>
      <c r="Z121" s="3"/>
      <c r="AA121" s="4" t="s">
        <v>1318</v>
      </c>
      <c r="AB121" s="4"/>
      <c r="AC121" s="111"/>
    </row>
    <row r="122" spans="1:29" s="68" customFormat="1" ht="79.5" customHeight="1">
      <c r="A122" s="3" t="s">
        <v>2140</v>
      </c>
      <c r="B122" s="4" t="s">
        <v>478</v>
      </c>
      <c r="C122" s="4" t="s">
        <v>479</v>
      </c>
      <c r="D122" s="4" t="s">
        <v>2493</v>
      </c>
      <c r="E122" s="9" t="s">
        <v>2487</v>
      </c>
      <c r="F122" s="9" t="s">
        <v>2491</v>
      </c>
      <c r="G122" s="3" t="s">
        <v>2490</v>
      </c>
      <c r="H122" s="3" t="s">
        <v>2492</v>
      </c>
      <c r="I122" s="3" t="s">
        <v>2496</v>
      </c>
      <c r="J122" s="3"/>
      <c r="K122" s="4" t="s">
        <v>491</v>
      </c>
      <c r="L122" s="3">
        <v>0</v>
      </c>
      <c r="M122" s="12" t="s">
        <v>2462</v>
      </c>
      <c r="N122" s="4" t="s">
        <v>483</v>
      </c>
      <c r="O122" s="3" t="s">
        <v>492</v>
      </c>
      <c r="P122" s="4" t="s">
        <v>483</v>
      </c>
      <c r="Q122" s="4" t="s">
        <v>485</v>
      </c>
      <c r="R122" s="4" t="s">
        <v>503</v>
      </c>
      <c r="S122" s="4" t="s">
        <v>496</v>
      </c>
      <c r="T122" s="3">
        <v>796</v>
      </c>
      <c r="U122" s="3" t="s">
        <v>493</v>
      </c>
      <c r="V122" s="3">
        <v>4</v>
      </c>
      <c r="W122" s="14">
        <v>3500</v>
      </c>
      <c r="X122" s="26">
        <v>0</v>
      </c>
      <c r="Y122" s="26">
        <f t="shared" si="3"/>
        <v>0</v>
      </c>
      <c r="Z122" s="3"/>
      <c r="AA122" s="4" t="s">
        <v>1318</v>
      </c>
      <c r="AB122" s="4">
        <v>11</v>
      </c>
      <c r="AC122" s="111"/>
    </row>
    <row r="123" spans="1:29" s="68" customFormat="1" ht="78" customHeight="1">
      <c r="A123" s="3" t="s">
        <v>3655</v>
      </c>
      <c r="B123" s="4" t="s">
        <v>478</v>
      </c>
      <c r="C123" s="4" t="s">
        <v>479</v>
      </c>
      <c r="D123" s="4" t="s">
        <v>2493</v>
      </c>
      <c r="E123" s="9" t="s">
        <v>2487</v>
      </c>
      <c r="F123" s="9" t="s">
        <v>2491</v>
      </c>
      <c r="G123" s="3" t="s">
        <v>2490</v>
      </c>
      <c r="H123" s="3" t="s">
        <v>2492</v>
      </c>
      <c r="I123" s="3" t="s">
        <v>2496</v>
      </c>
      <c r="J123" s="3"/>
      <c r="K123" s="4" t="s">
        <v>491</v>
      </c>
      <c r="L123" s="3">
        <v>0</v>
      </c>
      <c r="M123" s="12" t="s">
        <v>2462</v>
      </c>
      <c r="N123" s="4" t="s">
        <v>483</v>
      </c>
      <c r="O123" s="10" t="s">
        <v>691</v>
      </c>
      <c r="P123" s="4" t="s">
        <v>483</v>
      </c>
      <c r="Q123" s="4" t="s">
        <v>485</v>
      </c>
      <c r="R123" s="4" t="s">
        <v>503</v>
      </c>
      <c r="S123" s="4" t="s">
        <v>496</v>
      </c>
      <c r="T123" s="3">
        <v>796</v>
      </c>
      <c r="U123" s="3" t="s">
        <v>493</v>
      </c>
      <c r="V123" s="3">
        <v>4</v>
      </c>
      <c r="W123" s="14">
        <v>3500</v>
      </c>
      <c r="X123" s="26">
        <f>W123*V123</f>
        <v>14000</v>
      </c>
      <c r="Y123" s="26">
        <f t="shared" si="3"/>
        <v>15680.000000000002</v>
      </c>
      <c r="Z123" s="3"/>
      <c r="AA123" s="4" t="s">
        <v>1318</v>
      </c>
      <c r="AB123" s="4"/>
      <c r="AC123" s="111"/>
    </row>
    <row r="124" spans="1:29" s="68" customFormat="1" ht="102">
      <c r="A124" s="3" t="s">
        <v>2141</v>
      </c>
      <c r="B124" s="4" t="s">
        <v>1182</v>
      </c>
      <c r="C124" s="4" t="s">
        <v>479</v>
      </c>
      <c r="D124" s="4" t="s">
        <v>766</v>
      </c>
      <c r="E124" s="4" t="s">
        <v>767</v>
      </c>
      <c r="F124" s="4" t="s">
        <v>1619</v>
      </c>
      <c r="G124" s="4" t="s">
        <v>767</v>
      </c>
      <c r="H124" s="4" t="s">
        <v>1619</v>
      </c>
      <c r="I124" s="4"/>
      <c r="J124" s="4"/>
      <c r="K124" s="4" t="s">
        <v>491</v>
      </c>
      <c r="L124" s="3">
        <v>0</v>
      </c>
      <c r="M124" s="4">
        <v>231010000</v>
      </c>
      <c r="N124" s="4" t="s">
        <v>483</v>
      </c>
      <c r="O124" s="12" t="s">
        <v>494</v>
      </c>
      <c r="P124" s="4" t="s">
        <v>483</v>
      </c>
      <c r="Q124" s="4" t="s">
        <v>485</v>
      </c>
      <c r="R124" s="4" t="s">
        <v>503</v>
      </c>
      <c r="S124" s="4" t="s">
        <v>496</v>
      </c>
      <c r="T124" s="12" t="s">
        <v>44</v>
      </c>
      <c r="U124" s="4" t="s">
        <v>210</v>
      </c>
      <c r="V124" s="3">
        <v>5</v>
      </c>
      <c r="W124" s="24">
        <v>24107</v>
      </c>
      <c r="X124" s="26">
        <v>0</v>
      </c>
      <c r="Y124" s="26">
        <f>X124*1.12</f>
        <v>0</v>
      </c>
      <c r="Z124" s="4"/>
      <c r="AA124" s="4" t="s">
        <v>1318</v>
      </c>
      <c r="AB124" s="4">
        <v>11</v>
      </c>
      <c r="AC124" s="111"/>
    </row>
    <row r="125" spans="1:29" s="68" customFormat="1" ht="102">
      <c r="A125" s="3" t="s">
        <v>3666</v>
      </c>
      <c r="B125" s="4" t="s">
        <v>1182</v>
      </c>
      <c r="C125" s="4" t="s">
        <v>479</v>
      </c>
      <c r="D125" s="4" t="s">
        <v>766</v>
      </c>
      <c r="E125" s="4" t="s">
        <v>767</v>
      </c>
      <c r="F125" s="4" t="s">
        <v>1619</v>
      </c>
      <c r="G125" s="4" t="s">
        <v>767</v>
      </c>
      <c r="H125" s="4" t="s">
        <v>1619</v>
      </c>
      <c r="I125" s="4"/>
      <c r="J125" s="4"/>
      <c r="K125" s="4" t="s">
        <v>491</v>
      </c>
      <c r="L125" s="3">
        <v>0</v>
      </c>
      <c r="M125" s="4">
        <v>231010000</v>
      </c>
      <c r="N125" s="4" t="s">
        <v>483</v>
      </c>
      <c r="O125" s="10" t="s">
        <v>691</v>
      </c>
      <c r="P125" s="4" t="s">
        <v>483</v>
      </c>
      <c r="Q125" s="4" t="s">
        <v>485</v>
      </c>
      <c r="R125" s="4" t="s">
        <v>503</v>
      </c>
      <c r="S125" s="4" t="s">
        <v>496</v>
      </c>
      <c r="T125" s="12" t="s">
        <v>44</v>
      </c>
      <c r="U125" s="4" t="s">
        <v>210</v>
      </c>
      <c r="V125" s="3">
        <v>5</v>
      </c>
      <c r="W125" s="24">
        <v>24107</v>
      </c>
      <c r="X125" s="26">
        <f>V125*W125</f>
        <v>120535</v>
      </c>
      <c r="Y125" s="26">
        <f>X125*1.12</f>
        <v>134999.2</v>
      </c>
      <c r="Z125" s="4"/>
      <c r="AA125" s="4" t="s">
        <v>1318</v>
      </c>
      <c r="AB125" s="4"/>
      <c r="AC125" s="111"/>
    </row>
    <row r="126" spans="1:29" s="68" customFormat="1" ht="102">
      <c r="A126" s="3" t="s">
        <v>2142</v>
      </c>
      <c r="B126" s="4" t="s">
        <v>478</v>
      </c>
      <c r="C126" s="4" t="s">
        <v>479</v>
      </c>
      <c r="D126" s="15" t="s">
        <v>34</v>
      </c>
      <c r="E126" s="15" t="s">
        <v>644</v>
      </c>
      <c r="F126" s="15" t="s">
        <v>643</v>
      </c>
      <c r="G126" s="15" t="s">
        <v>35</v>
      </c>
      <c r="H126" s="15" t="s">
        <v>3159</v>
      </c>
      <c r="I126" s="10" t="s">
        <v>1110</v>
      </c>
      <c r="J126" s="10"/>
      <c r="K126" s="4" t="s">
        <v>491</v>
      </c>
      <c r="L126" s="3">
        <v>0</v>
      </c>
      <c r="M126" s="3">
        <v>231010000</v>
      </c>
      <c r="N126" s="4" t="s">
        <v>483</v>
      </c>
      <c r="O126" s="3" t="s">
        <v>545</v>
      </c>
      <c r="P126" s="4" t="s">
        <v>483</v>
      </c>
      <c r="Q126" s="4" t="s">
        <v>485</v>
      </c>
      <c r="R126" s="4" t="s">
        <v>503</v>
      </c>
      <c r="S126" s="4" t="s">
        <v>496</v>
      </c>
      <c r="T126" s="23" t="s">
        <v>553</v>
      </c>
      <c r="U126" s="17" t="s">
        <v>502</v>
      </c>
      <c r="V126" s="3">
        <v>50</v>
      </c>
      <c r="W126" s="11">
        <v>893</v>
      </c>
      <c r="X126" s="26">
        <v>0</v>
      </c>
      <c r="Y126" s="26">
        <f t="shared" si="3"/>
        <v>0</v>
      </c>
      <c r="Z126" s="4"/>
      <c r="AA126" s="4" t="s">
        <v>1318</v>
      </c>
      <c r="AB126" s="4">
        <v>11</v>
      </c>
      <c r="AC126" s="111"/>
    </row>
    <row r="127" spans="1:29" s="68" customFormat="1" ht="102">
      <c r="A127" s="3" t="s">
        <v>2821</v>
      </c>
      <c r="B127" s="4" t="s">
        <v>478</v>
      </c>
      <c r="C127" s="4" t="s">
        <v>479</v>
      </c>
      <c r="D127" s="15" t="s">
        <v>34</v>
      </c>
      <c r="E127" s="15" t="s">
        <v>644</v>
      </c>
      <c r="F127" s="15" t="s">
        <v>643</v>
      </c>
      <c r="G127" s="15" t="s">
        <v>35</v>
      </c>
      <c r="H127" s="15" t="s">
        <v>3159</v>
      </c>
      <c r="I127" s="10" t="s">
        <v>1110</v>
      </c>
      <c r="J127" s="10"/>
      <c r="K127" s="4" t="s">
        <v>491</v>
      </c>
      <c r="L127" s="3">
        <v>0</v>
      </c>
      <c r="M127" s="3">
        <v>231010000</v>
      </c>
      <c r="N127" s="4" t="s">
        <v>483</v>
      </c>
      <c r="O127" s="3" t="s">
        <v>1332</v>
      </c>
      <c r="P127" s="4" t="s">
        <v>483</v>
      </c>
      <c r="Q127" s="4" t="s">
        <v>485</v>
      </c>
      <c r="R127" s="4" t="s">
        <v>503</v>
      </c>
      <c r="S127" s="4" t="s">
        <v>496</v>
      </c>
      <c r="T127" s="23" t="s">
        <v>553</v>
      </c>
      <c r="U127" s="17" t="s">
        <v>502</v>
      </c>
      <c r="V127" s="3">
        <v>50</v>
      </c>
      <c r="W127" s="11">
        <v>893</v>
      </c>
      <c r="X127" s="26">
        <f>V127*W127</f>
        <v>44650</v>
      </c>
      <c r="Y127" s="26">
        <f t="shared" si="3"/>
        <v>50008.00000000001</v>
      </c>
      <c r="Z127" s="4"/>
      <c r="AA127" s="4" t="s">
        <v>1318</v>
      </c>
      <c r="AB127" s="4"/>
      <c r="AC127" s="111"/>
    </row>
    <row r="128" spans="1:29" s="68" customFormat="1" ht="102">
      <c r="A128" s="3" t="s">
        <v>2143</v>
      </c>
      <c r="B128" s="4" t="s">
        <v>478</v>
      </c>
      <c r="C128" s="4" t="s">
        <v>479</v>
      </c>
      <c r="D128" s="15" t="s">
        <v>34</v>
      </c>
      <c r="E128" s="15" t="s">
        <v>644</v>
      </c>
      <c r="F128" s="15" t="s">
        <v>643</v>
      </c>
      <c r="G128" s="15" t="s">
        <v>35</v>
      </c>
      <c r="H128" s="15" t="s">
        <v>3159</v>
      </c>
      <c r="I128" s="15" t="s">
        <v>716</v>
      </c>
      <c r="J128" s="15"/>
      <c r="K128" s="4" t="s">
        <v>491</v>
      </c>
      <c r="L128" s="3">
        <v>0</v>
      </c>
      <c r="M128" s="3">
        <v>231010000</v>
      </c>
      <c r="N128" s="4" t="s">
        <v>483</v>
      </c>
      <c r="O128" s="3" t="s">
        <v>545</v>
      </c>
      <c r="P128" s="4" t="s">
        <v>483</v>
      </c>
      <c r="Q128" s="4" t="s">
        <v>485</v>
      </c>
      <c r="R128" s="4" t="s">
        <v>503</v>
      </c>
      <c r="S128" s="4" t="s">
        <v>496</v>
      </c>
      <c r="T128" s="23" t="s">
        <v>553</v>
      </c>
      <c r="U128" s="17" t="s">
        <v>502</v>
      </c>
      <c r="V128" s="3">
        <v>1000</v>
      </c>
      <c r="W128" s="11">
        <v>804</v>
      </c>
      <c r="X128" s="26">
        <v>0</v>
      </c>
      <c r="Y128" s="26">
        <f t="shared" si="3"/>
        <v>0</v>
      </c>
      <c r="Z128" s="4"/>
      <c r="AA128" s="4" t="s">
        <v>1318</v>
      </c>
      <c r="AB128" s="4">
        <v>11</v>
      </c>
      <c r="AC128" s="111"/>
    </row>
    <row r="129" spans="1:29" s="68" customFormat="1" ht="102">
      <c r="A129" s="3" t="s">
        <v>2822</v>
      </c>
      <c r="B129" s="4" t="s">
        <v>478</v>
      </c>
      <c r="C129" s="4" t="s">
        <v>479</v>
      </c>
      <c r="D129" s="15" t="s">
        <v>34</v>
      </c>
      <c r="E129" s="15" t="s">
        <v>644</v>
      </c>
      <c r="F129" s="15" t="s">
        <v>643</v>
      </c>
      <c r="G129" s="15" t="s">
        <v>35</v>
      </c>
      <c r="H129" s="15" t="s">
        <v>3159</v>
      </c>
      <c r="I129" s="15" t="s">
        <v>716</v>
      </c>
      <c r="J129" s="15"/>
      <c r="K129" s="4" t="s">
        <v>491</v>
      </c>
      <c r="L129" s="3">
        <v>0</v>
      </c>
      <c r="M129" s="3">
        <v>231010000</v>
      </c>
      <c r="N129" s="4" t="s">
        <v>483</v>
      </c>
      <c r="O129" s="3" t="s">
        <v>1332</v>
      </c>
      <c r="P129" s="4" t="s">
        <v>483</v>
      </c>
      <c r="Q129" s="4" t="s">
        <v>485</v>
      </c>
      <c r="R129" s="4" t="s">
        <v>503</v>
      </c>
      <c r="S129" s="4" t="s">
        <v>496</v>
      </c>
      <c r="T129" s="23" t="s">
        <v>553</v>
      </c>
      <c r="U129" s="17" t="s">
        <v>502</v>
      </c>
      <c r="V129" s="3">
        <v>1000</v>
      </c>
      <c r="W129" s="11">
        <v>804</v>
      </c>
      <c r="X129" s="26">
        <f>V129*W129</f>
        <v>804000</v>
      </c>
      <c r="Y129" s="26">
        <f t="shared" si="3"/>
        <v>900480.0000000001</v>
      </c>
      <c r="Z129" s="4"/>
      <c r="AA129" s="4" t="s">
        <v>1318</v>
      </c>
      <c r="AB129" s="4"/>
      <c r="AC129" s="111"/>
    </row>
    <row r="130" spans="1:29" s="68" customFormat="1" ht="102">
      <c r="A130" s="3" t="s">
        <v>2144</v>
      </c>
      <c r="B130" s="4" t="s">
        <v>478</v>
      </c>
      <c r="C130" s="4" t="s">
        <v>479</v>
      </c>
      <c r="D130" s="15" t="s">
        <v>34</v>
      </c>
      <c r="E130" s="15" t="s">
        <v>644</v>
      </c>
      <c r="F130" s="15" t="s">
        <v>643</v>
      </c>
      <c r="G130" s="15" t="s">
        <v>35</v>
      </c>
      <c r="H130" s="15" t="s">
        <v>3159</v>
      </c>
      <c r="I130" s="15" t="s">
        <v>1489</v>
      </c>
      <c r="J130" s="15"/>
      <c r="K130" s="4" t="s">
        <v>491</v>
      </c>
      <c r="L130" s="3">
        <v>0</v>
      </c>
      <c r="M130" s="3">
        <v>231010000</v>
      </c>
      <c r="N130" s="4" t="s">
        <v>483</v>
      </c>
      <c r="O130" s="3" t="s">
        <v>545</v>
      </c>
      <c r="P130" s="4" t="s">
        <v>483</v>
      </c>
      <c r="Q130" s="4" t="s">
        <v>485</v>
      </c>
      <c r="R130" s="4" t="s">
        <v>503</v>
      </c>
      <c r="S130" s="4" t="s">
        <v>496</v>
      </c>
      <c r="T130" s="23" t="s">
        <v>553</v>
      </c>
      <c r="U130" s="17" t="s">
        <v>502</v>
      </c>
      <c r="V130" s="3">
        <v>2000</v>
      </c>
      <c r="W130" s="11">
        <v>804</v>
      </c>
      <c r="X130" s="26">
        <v>0</v>
      </c>
      <c r="Y130" s="26">
        <f t="shared" si="3"/>
        <v>0</v>
      </c>
      <c r="Z130" s="4"/>
      <c r="AA130" s="4" t="s">
        <v>1318</v>
      </c>
      <c r="AB130" s="4">
        <v>11</v>
      </c>
      <c r="AC130" s="111"/>
    </row>
    <row r="131" spans="1:29" s="68" customFormat="1" ht="102">
      <c r="A131" s="3" t="s">
        <v>2823</v>
      </c>
      <c r="B131" s="4" t="s">
        <v>478</v>
      </c>
      <c r="C131" s="4" t="s">
        <v>479</v>
      </c>
      <c r="D131" s="15" t="s">
        <v>34</v>
      </c>
      <c r="E131" s="15" t="s">
        <v>644</v>
      </c>
      <c r="F131" s="15" t="s">
        <v>643</v>
      </c>
      <c r="G131" s="15" t="s">
        <v>35</v>
      </c>
      <c r="H131" s="15" t="s">
        <v>3159</v>
      </c>
      <c r="I131" s="15" t="s">
        <v>1489</v>
      </c>
      <c r="J131" s="15"/>
      <c r="K131" s="4" t="s">
        <v>491</v>
      </c>
      <c r="L131" s="3">
        <v>0</v>
      </c>
      <c r="M131" s="3">
        <v>231010000</v>
      </c>
      <c r="N131" s="4" t="s">
        <v>483</v>
      </c>
      <c r="O131" s="3" t="s">
        <v>1332</v>
      </c>
      <c r="P131" s="4" t="s">
        <v>483</v>
      </c>
      <c r="Q131" s="4" t="s">
        <v>485</v>
      </c>
      <c r="R131" s="4" t="s">
        <v>503</v>
      </c>
      <c r="S131" s="4" t="s">
        <v>496</v>
      </c>
      <c r="T131" s="23" t="s">
        <v>553</v>
      </c>
      <c r="U131" s="17" t="s">
        <v>502</v>
      </c>
      <c r="V131" s="3">
        <v>2000</v>
      </c>
      <c r="W131" s="11">
        <v>804</v>
      </c>
      <c r="X131" s="26">
        <f>V131*W131</f>
        <v>1608000</v>
      </c>
      <c r="Y131" s="26">
        <f t="shared" si="3"/>
        <v>1800960.0000000002</v>
      </c>
      <c r="Z131" s="4"/>
      <c r="AA131" s="4" t="s">
        <v>1318</v>
      </c>
      <c r="AB131" s="4"/>
      <c r="AC131" s="111"/>
    </row>
    <row r="132" spans="1:29" s="68" customFormat="1" ht="102">
      <c r="A132" s="3" t="s">
        <v>2145</v>
      </c>
      <c r="B132" s="4" t="s">
        <v>478</v>
      </c>
      <c r="C132" s="4" t="s">
        <v>479</v>
      </c>
      <c r="D132" s="4" t="s">
        <v>212</v>
      </c>
      <c r="E132" s="4" t="s">
        <v>213</v>
      </c>
      <c r="F132" s="4" t="s">
        <v>1460</v>
      </c>
      <c r="G132" s="4" t="s">
        <v>214</v>
      </c>
      <c r="H132" s="4" t="s">
        <v>3160</v>
      </c>
      <c r="I132" s="4" t="s">
        <v>215</v>
      </c>
      <c r="J132" s="4"/>
      <c r="K132" s="4" t="s">
        <v>491</v>
      </c>
      <c r="L132" s="3">
        <v>0</v>
      </c>
      <c r="M132" s="3">
        <v>231010000</v>
      </c>
      <c r="N132" s="4" t="s">
        <v>483</v>
      </c>
      <c r="O132" s="3" t="s">
        <v>545</v>
      </c>
      <c r="P132" s="4" t="s">
        <v>483</v>
      </c>
      <c r="Q132" s="4" t="s">
        <v>485</v>
      </c>
      <c r="R132" s="4" t="s">
        <v>503</v>
      </c>
      <c r="S132" s="4" t="s">
        <v>496</v>
      </c>
      <c r="T132" s="12">
        <v>796</v>
      </c>
      <c r="U132" s="4" t="s">
        <v>493</v>
      </c>
      <c r="V132" s="3">
        <v>300</v>
      </c>
      <c r="W132" s="14">
        <v>1071</v>
      </c>
      <c r="X132" s="26">
        <v>0</v>
      </c>
      <c r="Y132" s="26">
        <f t="shared" si="3"/>
        <v>0</v>
      </c>
      <c r="Z132" s="3"/>
      <c r="AA132" s="4" t="s">
        <v>1318</v>
      </c>
      <c r="AB132" s="4">
        <v>11</v>
      </c>
      <c r="AC132" s="111"/>
    </row>
    <row r="133" spans="1:29" s="68" customFormat="1" ht="105" customHeight="1">
      <c r="A133" s="3" t="s">
        <v>2824</v>
      </c>
      <c r="B133" s="4" t="s">
        <v>478</v>
      </c>
      <c r="C133" s="4" t="s">
        <v>479</v>
      </c>
      <c r="D133" s="4" t="s">
        <v>212</v>
      </c>
      <c r="E133" s="4" t="s">
        <v>213</v>
      </c>
      <c r="F133" s="4" t="s">
        <v>1460</v>
      </c>
      <c r="G133" s="4" t="s">
        <v>214</v>
      </c>
      <c r="H133" s="4" t="s">
        <v>3160</v>
      </c>
      <c r="I133" s="4" t="s">
        <v>215</v>
      </c>
      <c r="J133" s="4"/>
      <c r="K133" s="4" t="s">
        <v>491</v>
      </c>
      <c r="L133" s="3">
        <v>0</v>
      </c>
      <c r="M133" s="3">
        <v>231010000</v>
      </c>
      <c r="N133" s="4" t="s">
        <v>483</v>
      </c>
      <c r="O133" s="3" t="s">
        <v>1332</v>
      </c>
      <c r="P133" s="4" t="s">
        <v>483</v>
      </c>
      <c r="Q133" s="4" t="s">
        <v>485</v>
      </c>
      <c r="R133" s="4" t="s">
        <v>503</v>
      </c>
      <c r="S133" s="4" t="s">
        <v>496</v>
      </c>
      <c r="T133" s="12">
        <v>796</v>
      </c>
      <c r="U133" s="4" t="s">
        <v>493</v>
      </c>
      <c r="V133" s="3">
        <v>300</v>
      </c>
      <c r="W133" s="14">
        <v>1071</v>
      </c>
      <c r="X133" s="26">
        <f>V133*W133</f>
        <v>321300</v>
      </c>
      <c r="Y133" s="26">
        <f t="shared" si="3"/>
        <v>359856.00000000006</v>
      </c>
      <c r="Z133" s="3"/>
      <c r="AA133" s="4" t="s">
        <v>1318</v>
      </c>
      <c r="AB133" s="4"/>
      <c r="AC133" s="111"/>
    </row>
    <row r="134" spans="1:29" s="68" customFormat="1" ht="102">
      <c r="A134" s="3" t="s">
        <v>2146</v>
      </c>
      <c r="B134" s="4" t="s">
        <v>478</v>
      </c>
      <c r="C134" s="4" t="s">
        <v>479</v>
      </c>
      <c r="D134" s="64" t="s">
        <v>1771</v>
      </c>
      <c r="E134" s="118" t="s">
        <v>1772</v>
      </c>
      <c r="F134" s="118" t="s">
        <v>2460</v>
      </c>
      <c r="G134" s="118" t="s">
        <v>1773</v>
      </c>
      <c r="H134" s="118" t="s">
        <v>2461</v>
      </c>
      <c r="I134" s="4" t="s">
        <v>1774</v>
      </c>
      <c r="J134" s="4"/>
      <c r="K134" s="4" t="s">
        <v>491</v>
      </c>
      <c r="L134" s="11">
        <v>0</v>
      </c>
      <c r="M134" s="3">
        <v>231010000</v>
      </c>
      <c r="N134" s="4" t="s">
        <v>483</v>
      </c>
      <c r="O134" s="4" t="s">
        <v>576</v>
      </c>
      <c r="P134" s="4" t="s">
        <v>483</v>
      </c>
      <c r="Q134" s="4" t="s">
        <v>485</v>
      </c>
      <c r="R134" s="4" t="s">
        <v>503</v>
      </c>
      <c r="S134" s="4" t="s">
        <v>496</v>
      </c>
      <c r="T134" s="4">
        <v>55</v>
      </c>
      <c r="U134" s="9" t="s">
        <v>43</v>
      </c>
      <c r="V134" s="4">
        <v>16</v>
      </c>
      <c r="W134" s="11">
        <v>2500</v>
      </c>
      <c r="X134" s="24">
        <f>V134*W134</f>
        <v>40000</v>
      </c>
      <c r="Y134" s="108">
        <f aca="true" t="shared" si="4" ref="Y134:Y199">X134*1.12</f>
        <v>44800.00000000001</v>
      </c>
      <c r="Z134" s="4"/>
      <c r="AA134" s="4" t="s">
        <v>1318</v>
      </c>
      <c r="AB134" s="4"/>
      <c r="AC134" s="111"/>
    </row>
    <row r="135" spans="1:29" s="68" customFormat="1" ht="191.25">
      <c r="A135" s="3" t="s">
        <v>2147</v>
      </c>
      <c r="B135" s="4" t="s">
        <v>478</v>
      </c>
      <c r="C135" s="4" t="s">
        <v>479</v>
      </c>
      <c r="D135" s="65" t="s">
        <v>774</v>
      </c>
      <c r="E135" s="66" t="s">
        <v>693</v>
      </c>
      <c r="F135" s="66" t="s">
        <v>1195</v>
      </c>
      <c r="G135" s="67" t="s">
        <v>775</v>
      </c>
      <c r="H135" s="67" t="s">
        <v>2503</v>
      </c>
      <c r="I135" s="4" t="s">
        <v>56</v>
      </c>
      <c r="J135" s="4"/>
      <c r="K135" s="4" t="s">
        <v>584</v>
      </c>
      <c r="L135" s="4">
        <v>0</v>
      </c>
      <c r="M135" s="3">
        <v>231010000</v>
      </c>
      <c r="N135" s="4" t="s">
        <v>483</v>
      </c>
      <c r="O135" s="3" t="s">
        <v>576</v>
      </c>
      <c r="P135" s="4" t="s">
        <v>483</v>
      </c>
      <c r="Q135" s="4" t="s">
        <v>485</v>
      </c>
      <c r="R135" s="13" t="s">
        <v>1743</v>
      </c>
      <c r="S135" s="4" t="s">
        <v>496</v>
      </c>
      <c r="T135" s="15" t="s">
        <v>586</v>
      </c>
      <c r="U135" s="15" t="s">
        <v>692</v>
      </c>
      <c r="V135" s="3">
        <v>45</v>
      </c>
      <c r="W135" s="11">
        <v>336607</v>
      </c>
      <c r="X135" s="26">
        <v>0</v>
      </c>
      <c r="Y135" s="26">
        <f t="shared" si="4"/>
        <v>0</v>
      </c>
      <c r="Z135" s="4"/>
      <c r="AA135" s="4" t="s">
        <v>1318</v>
      </c>
      <c r="AB135" s="4">
        <v>7</v>
      </c>
      <c r="AC135" s="111"/>
    </row>
    <row r="136" spans="1:29" s="68" customFormat="1" ht="97.5" customHeight="1">
      <c r="A136" s="3" t="s">
        <v>2754</v>
      </c>
      <c r="B136" s="4" t="s">
        <v>478</v>
      </c>
      <c r="C136" s="4" t="s">
        <v>479</v>
      </c>
      <c r="D136" s="65" t="s">
        <v>774</v>
      </c>
      <c r="E136" s="66" t="s">
        <v>693</v>
      </c>
      <c r="F136" s="66" t="s">
        <v>1195</v>
      </c>
      <c r="G136" s="67" t="s">
        <v>775</v>
      </c>
      <c r="H136" s="67" t="s">
        <v>2503</v>
      </c>
      <c r="I136" s="4" t="s">
        <v>56</v>
      </c>
      <c r="J136" s="4"/>
      <c r="K136" s="4" t="s">
        <v>2753</v>
      </c>
      <c r="L136" s="4">
        <v>0</v>
      </c>
      <c r="M136" s="3">
        <v>231010000</v>
      </c>
      <c r="N136" s="4" t="s">
        <v>483</v>
      </c>
      <c r="O136" s="3" t="s">
        <v>576</v>
      </c>
      <c r="P136" s="4" t="s">
        <v>483</v>
      </c>
      <c r="Q136" s="4" t="s">
        <v>485</v>
      </c>
      <c r="R136" s="13" t="s">
        <v>1743</v>
      </c>
      <c r="S136" s="4" t="s">
        <v>496</v>
      </c>
      <c r="T136" s="15" t="s">
        <v>586</v>
      </c>
      <c r="U136" s="15" t="s">
        <v>692</v>
      </c>
      <c r="V136" s="3">
        <v>45</v>
      </c>
      <c r="W136" s="11">
        <v>336607</v>
      </c>
      <c r="X136" s="26">
        <v>0</v>
      </c>
      <c r="Y136" s="26">
        <f t="shared" si="4"/>
        <v>0</v>
      </c>
      <c r="Z136" s="4"/>
      <c r="AA136" s="4" t="s">
        <v>1318</v>
      </c>
      <c r="AB136" s="4">
        <v>11</v>
      </c>
      <c r="AC136" s="111"/>
    </row>
    <row r="137" spans="1:29" s="68" customFormat="1" ht="97.5" customHeight="1">
      <c r="A137" s="3" t="s">
        <v>3560</v>
      </c>
      <c r="B137" s="4" t="s">
        <v>478</v>
      </c>
      <c r="C137" s="4" t="s">
        <v>479</v>
      </c>
      <c r="D137" s="65" t="s">
        <v>774</v>
      </c>
      <c r="E137" s="66" t="s">
        <v>693</v>
      </c>
      <c r="F137" s="66" t="s">
        <v>1195</v>
      </c>
      <c r="G137" s="67" t="s">
        <v>775</v>
      </c>
      <c r="H137" s="67" t="s">
        <v>2503</v>
      </c>
      <c r="I137" s="4" t="s">
        <v>56</v>
      </c>
      <c r="J137" s="4"/>
      <c r="K137" s="4" t="s">
        <v>2753</v>
      </c>
      <c r="L137" s="4">
        <v>0</v>
      </c>
      <c r="M137" s="3">
        <v>231010000</v>
      </c>
      <c r="N137" s="4" t="s">
        <v>483</v>
      </c>
      <c r="O137" s="10" t="s">
        <v>1355</v>
      </c>
      <c r="P137" s="4" t="s">
        <v>483</v>
      </c>
      <c r="Q137" s="4" t="s">
        <v>485</v>
      </c>
      <c r="R137" s="13" t="s">
        <v>1743</v>
      </c>
      <c r="S137" s="4" t="s">
        <v>496</v>
      </c>
      <c r="T137" s="15" t="s">
        <v>586</v>
      </c>
      <c r="U137" s="15" t="s">
        <v>692</v>
      </c>
      <c r="V137" s="3">
        <v>45</v>
      </c>
      <c r="W137" s="11">
        <v>336607</v>
      </c>
      <c r="X137" s="26">
        <f>V137*W137</f>
        <v>15147315</v>
      </c>
      <c r="Y137" s="26">
        <f t="shared" si="4"/>
        <v>16964992.8</v>
      </c>
      <c r="Z137" s="4"/>
      <c r="AA137" s="4" t="s">
        <v>1318</v>
      </c>
      <c r="AB137" s="4"/>
      <c r="AC137" s="111"/>
    </row>
    <row r="138" spans="1:29" s="68" customFormat="1" ht="114.75">
      <c r="A138" s="3" t="s">
        <v>2148</v>
      </c>
      <c r="B138" s="4" t="s">
        <v>478</v>
      </c>
      <c r="C138" s="4" t="s">
        <v>479</v>
      </c>
      <c r="D138" s="4" t="s">
        <v>430</v>
      </c>
      <c r="E138" s="4" t="s">
        <v>431</v>
      </c>
      <c r="F138" s="4" t="s">
        <v>431</v>
      </c>
      <c r="G138" s="4" t="s">
        <v>432</v>
      </c>
      <c r="H138" s="4" t="s">
        <v>1</v>
      </c>
      <c r="I138" s="10" t="s">
        <v>433</v>
      </c>
      <c r="J138" s="10"/>
      <c r="K138" s="4" t="s">
        <v>491</v>
      </c>
      <c r="L138" s="3">
        <v>0</v>
      </c>
      <c r="M138" s="3">
        <v>231010000</v>
      </c>
      <c r="N138" s="4" t="s">
        <v>483</v>
      </c>
      <c r="O138" s="3" t="s">
        <v>1332</v>
      </c>
      <c r="P138" s="4" t="s">
        <v>483</v>
      </c>
      <c r="Q138" s="4" t="s">
        <v>485</v>
      </c>
      <c r="R138" s="4" t="s">
        <v>503</v>
      </c>
      <c r="S138" s="4" t="s">
        <v>496</v>
      </c>
      <c r="T138" s="15" t="s">
        <v>540</v>
      </c>
      <c r="U138" s="15" t="s">
        <v>541</v>
      </c>
      <c r="V138" s="3">
        <v>66</v>
      </c>
      <c r="W138" s="11">
        <v>2455</v>
      </c>
      <c r="X138" s="26">
        <f>V138*W138</f>
        <v>162030</v>
      </c>
      <c r="Y138" s="26">
        <f t="shared" si="4"/>
        <v>181473.6</v>
      </c>
      <c r="Z138" s="4"/>
      <c r="AA138" s="4" t="s">
        <v>1318</v>
      </c>
      <c r="AB138" s="4"/>
      <c r="AC138" s="111"/>
    </row>
    <row r="139" spans="1:29" s="68" customFormat="1" ht="140.25">
      <c r="A139" s="3" t="s">
        <v>2149</v>
      </c>
      <c r="B139" s="4" t="s">
        <v>478</v>
      </c>
      <c r="C139" s="4" t="s">
        <v>479</v>
      </c>
      <c r="D139" s="4" t="s">
        <v>769</v>
      </c>
      <c r="E139" s="4" t="s">
        <v>771</v>
      </c>
      <c r="F139" s="4" t="s">
        <v>770</v>
      </c>
      <c r="G139" s="4" t="s">
        <v>839</v>
      </c>
      <c r="H139" s="4" t="s">
        <v>840</v>
      </c>
      <c r="I139" s="4" t="s">
        <v>772</v>
      </c>
      <c r="J139" s="4"/>
      <c r="K139" s="4" t="s">
        <v>482</v>
      </c>
      <c r="L139" s="11">
        <v>0</v>
      </c>
      <c r="M139" s="3">
        <v>231010000</v>
      </c>
      <c r="N139" s="4" t="s">
        <v>483</v>
      </c>
      <c r="O139" s="13" t="s">
        <v>492</v>
      </c>
      <c r="P139" s="4" t="s">
        <v>773</v>
      </c>
      <c r="Q139" s="4" t="s">
        <v>485</v>
      </c>
      <c r="R139" s="4" t="s">
        <v>503</v>
      </c>
      <c r="S139" s="4" t="s">
        <v>496</v>
      </c>
      <c r="T139" s="4">
        <v>796</v>
      </c>
      <c r="U139" s="4" t="s">
        <v>493</v>
      </c>
      <c r="V139" s="46">
        <v>4</v>
      </c>
      <c r="W139" s="24">
        <v>4464</v>
      </c>
      <c r="X139" s="26">
        <v>0</v>
      </c>
      <c r="Y139" s="26">
        <f t="shared" si="4"/>
        <v>0</v>
      </c>
      <c r="Z139" s="24"/>
      <c r="AA139" s="4" t="s">
        <v>1318</v>
      </c>
      <c r="AB139" s="4" t="s">
        <v>2912</v>
      </c>
      <c r="AC139" s="111"/>
    </row>
    <row r="140" spans="1:29" s="68" customFormat="1" ht="140.25">
      <c r="A140" s="3" t="s">
        <v>3479</v>
      </c>
      <c r="B140" s="4" t="s">
        <v>478</v>
      </c>
      <c r="C140" s="4" t="s">
        <v>479</v>
      </c>
      <c r="D140" s="4" t="s">
        <v>769</v>
      </c>
      <c r="E140" s="4" t="s">
        <v>771</v>
      </c>
      <c r="F140" s="4" t="s">
        <v>770</v>
      </c>
      <c r="G140" s="4" t="s">
        <v>839</v>
      </c>
      <c r="H140" s="4" t="s">
        <v>840</v>
      </c>
      <c r="I140" s="4" t="s">
        <v>772</v>
      </c>
      <c r="J140" s="4"/>
      <c r="K140" s="4" t="s">
        <v>482</v>
      </c>
      <c r="L140" s="11">
        <v>0</v>
      </c>
      <c r="M140" s="3">
        <v>231010000</v>
      </c>
      <c r="N140" s="4" t="s">
        <v>483</v>
      </c>
      <c r="O140" s="13" t="s">
        <v>1642</v>
      </c>
      <c r="P140" s="4" t="s">
        <v>773</v>
      </c>
      <c r="Q140" s="4" t="s">
        <v>485</v>
      </c>
      <c r="R140" s="4" t="s">
        <v>503</v>
      </c>
      <c r="S140" s="4" t="s">
        <v>496</v>
      </c>
      <c r="T140" s="4">
        <v>796</v>
      </c>
      <c r="U140" s="4" t="s">
        <v>493</v>
      </c>
      <c r="V140" s="46">
        <v>4</v>
      </c>
      <c r="W140" s="24">
        <v>5360</v>
      </c>
      <c r="X140" s="26">
        <f>W140*V140</f>
        <v>21440</v>
      </c>
      <c r="Y140" s="26">
        <f t="shared" si="4"/>
        <v>24012.800000000003</v>
      </c>
      <c r="Z140" s="24"/>
      <c r="AA140" s="4" t="s">
        <v>1318</v>
      </c>
      <c r="AB140" s="4"/>
      <c r="AC140" s="111"/>
    </row>
    <row r="141" spans="1:29" s="68" customFormat="1" ht="120" customHeight="1">
      <c r="A141" s="3" t="s">
        <v>2150</v>
      </c>
      <c r="B141" s="4" t="s">
        <v>478</v>
      </c>
      <c r="C141" s="4" t="s">
        <v>479</v>
      </c>
      <c r="D141" s="9" t="s">
        <v>1768</v>
      </c>
      <c r="E141" s="117" t="s">
        <v>699</v>
      </c>
      <c r="F141" s="117" t="s">
        <v>699</v>
      </c>
      <c r="G141" s="117" t="s">
        <v>1769</v>
      </c>
      <c r="H141" s="117" t="s">
        <v>1769</v>
      </c>
      <c r="I141" s="3"/>
      <c r="J141" s="3"/>
      <c r="K141" s="4" t="s">
        <v>491</v>
      </c>
      <c r="L141" s="3">
        <v>0</v>
      </c>
      <c r="M141" s="3">
        <v>231010000</v>
      </c>
      <c r="N141" s="4" t="s">
        <v>483</v>
      </c>
      <c r="O141" s="3" t="s">
        <v>545</v>
      </c>
      <c r="P141" s="4" t="s">
        <v>483</v>
      </c>
      <c r="Q141" s="4" t="s">
        <v>485</v>
      </c>
      <c r="R141" s="4" t="s">
        <v>503</v>
      </c>
      <c r="S141" s="4" t="s">
        <v>496</v>
      </c>
      <c r="T141" s="4" t="s">
        <v>553</v>
      </c>
      <c r="U141" s="4" t="s">
        <v>1770</v>
      </c>
      <c r="V141" s="3">
        <v>1000</v>
      </c>
      <c r="W141" s="11">
        <v>714</v>
      </c>
      <c r="X141" s="26">
        <v>0</v>
      </c>
      <c r="Y141" s="26">
        <f t="shared" si="4"/>
        <v>0</v>
      </c>
      <c r="Z141" s="4"/>
      <c r="AA141" s="4" t="s">
        <v>1318</v>
      </c>
      <c r="AB141" s="4">
        <v>11</v>
      </c>
      <c r="AC141" s="111"/>
    </row>
    <row r="142" spans="1:29" s="68" customFormat="1" ht="120" customHeight="1">
      <c r="A142" s="3" t="s">
        <v>2825</v>
      </c>
      <c r="B142" s="4" t="s">
        <v>478</v>
      </c>
      <c r="C142" s="4" t="s">
        <v>479</v>
      </c>
      <c r="D142" s="9" t="s">
        <v>1768</v>
      </c>
      <c r="E142" s="117" t="s">
        <v>699</v>
      </c>
      <c r="F142" s="117" t="s">
        <v>699</v>
      </c>
      <c r="G142" s="117" t="s">
        <v>1769</v>
      </c>
      <c r="H142" s="117" t="s">
        <v>1769</v>
      </c>
      <c r="I142" s="3"/>
      <c r="J142" s="3"/>
      <c r="K142" s="4" t="s">
        <v>491</v>
      </c>
      <c r="L142" s="3">
        <v>0</v>
      </c>
      <c r="M142" s="3">
        <v>231010000</v>
      </c>
      <c r="N142" s="4" t="s">
        <v>483</v>
      </c>
      <c r="O142" s="3" t="s">
        <v>1332</v>
      </c>
      <c r="P142" s="4" t="s">
        <v>483</v>
      </c>
      <c r="Q142" s="4" t="s">
        <v>485</v>
      </c>
      <c r="R142" s="4" t="s">
        <v>503</v>
      </c>
      <c r="S142" s="4" t="s">
        <v>496</v>
      </c>
      <c r="T142" s="4" t="s">
        <v>553</v>
      </c>
      <c r="U142" s="4" t="s">
        <v>1770</v>
      </c>
      <c r="V142" s="3">
        <v>1000</v>
      </c>
      <c r="W142" s="11">
        <v>714</v>
      </c>
      <c r="X142" s="26">
        <f>V142*W142</f>
        <v>714000</v>
      </c>
      <c r="Y142" s="26">
        <f t="shared" si="4"/>
        <v>799680.0000000001</v>
      </c>
      <c r="Z142" s="4"/>
      <c r="AA142" s="4" t="s">
        <v>1318</v>
      </c>
      <c r="AB142" s="4"/>
      <c r="AC142" s="111"/>
    </row>
    <row r="143" spans="1:29" s="68" customFormat="1" ht="120.75" customHeight="1">
      <c r="A143" s="3" t="s">
        <v>2151</v>
      </c>
      <c r="B143" s="4" t="s">
        <v>478</v>
      </c>
      <c r="C143" s="4" t="s">
        <v>479</v>
      </c>
      <c r="D143" s="57" t="s">
        <v>912</v>
      </c>
      <c r="E143" s="57" t="s">
        <v>914</v>
      </c>
      <c r="F143" s="57" t="s">
        <v>913</v>
      </c>
      <c r="G143" s="57" t="s">
        <v>1130</v>
      </c>
      <c r="H143" s="57" t="s">
        <v>1131</v>
      </c>
      <c r="I143" s="57"/>
      <c r="J143" s="57"/>
      <c r="K143" s="4" t="s">
        <v>491</v>
      </c>
      <c r="L143" s="58" t="s">
        <v>57</v>
      </c>
      <c r="M143" s="12" t="s">
        <v>2462</v>
      </c>
      <c r="N143" s="4" t="s">
        <v>483</v>
      </c>
      <c r="O143" s="58" t="s">
        <v>691</v>
      </c>
      <c r="P143" s="4" t="s">
        <v>483</v>
      </c>
      <c r="Q143" s="4" t="s">
        <v>485</v>
      </c>
      <c r="R143" s="16" t="s">
        <v>500</v>
      </c>
      <c r="S143" s="59" t="s">
        <v>496</v>
      </c>
      <c r="T143" s="58" t="s">
        <v>175</v>
      </c>
      <c r="U143" s="60" t="s">
        <v>493</v>
      </c>
      <c r="V143" s="61">
        <v>100</v>
      </c>
      <c r="W143" s="62">
        <v>2200</v>
      </c>
      <c r="X143" s="61">
        <f>V143*W143</f>
        <v>220000</v>
      </c>
      <c r="Y143" s="61">
        <f t="shared" si="4"/>
        <v>246400.00000000003</v>
      </c>
      <c r="Z143" s="60"/>
      <c r="AA143" s="40" t="s">
        <v>1318</v>
      </c>
      <c r="AB143" s="30"/>
      <c r="AC143" s="111"/>
    </row>
    <row r="144" spans="1:29" s="68" customFormat="1" ht="62.25" customHeight="1">
      <c r="A144" s="3" t="s">
        <v>2152</v>
      </c>
      <c r="B144" s="4" t="s">
        <v>478</v>
      </c>
      <c r="C144" s="4" t="s">
        <v>479</v>
      </c>
      <c r="D144" s="57" t="s">
        <v>1677</v>
      </c>
      <c r="E144" s="57" t="s">
        <v>1680</v>
      </c>
      <c r="F144" s="57" t="s">
        <v>1678</v>
      </c>
      <c r="G144" s="57" t="s">
        <v>1681</v>
      </c>
      <c r="H144" s="57" t="s">
        <v>1679</v>
      </c>
      <c r="I144" s="57"/>
      <c r="J144" s="57"/>
      <c r="K144" s="4" t="s">
        <v>491</v>
      </c>
      <c r="L144" s="58" t="s">
        <v>57</v>
      </c>
      <c r="M144" s="12" t="s">
        <v>2462</v>
      </c>
      <c r="N144" s="4" t="s">
        <v>483</v>
      </c>
      <c r="O144" s="57" t="s">
        <v>494</v>
      </c>
      <c r="P144" s="4" t="s">
        <v>483</v>
      </c>
      <c r="Q144" s="4" t="s">
        <v>485</v>
      </c>
      <c r="R144" s="16" t="s">
        <v>500</v>
      </c>
      <c r="S144" s="59" t="s">
        <v>496</v>
      </c>
      <c r="T144" s="58" t="s">
        <v>175</v>
      </c>
      <c r="U144" s="60" t="s">
        <v>493</v>
      </c>
      <c r="V144" s="61">
        <v>50</v>
      </c>
      <c r="W144" s="62">
        <v>12</v>
      </c>
      <c r="X144" s="61">
        <v>0</v>
      </c>
      <c r="Y144" s="61">
        <f t="shared" si="4"/>
        <v>0</v>
      </c>
      <c r="Z144" s="60"/>
      <c r="AA144" s="40" t="s">
        <v>1318</v>
      </c>
      <c r="AB144" s="30">
        <v>11</v>
      </c>
      <c r="AC144" s="111"/>
    </row>
    <row r="145" spans="1:29" s="68" customFormat="1" ht="53.25" customHeight="1">
      <c r="A145" s="3" t="s">
        <v>3067</v>
      </c>
      <c r="B145" s="4" t="s">
        <v>478</v>
      </c>
      <c r="C145" s="4" t="s">
        <v>479</v>
      </c>
      <c r="D145" s="57" t="s">
        <v>1677</v>
      </c>
      <c r="E145" s="57" t="s">
        <v>1680</v>
      </c>
      <c r="F145" s="57" t="s">
        <v>1678</v>
      </c>
      <c r="G145" s="57" t="s">
        <v>1681</v>
      </c>
      <c r="H145" s="57" t="s">
        <v>1679</v>
      </c>
      <c r="I145" s="57"/>
      <c r="J145" s="57"/>
      <c r="K145" s="4" t="s">
        <v>491</v>
      </c>
      <c r="L145" s="58" t="s">
        <v>57</v>
      </c>
      <c r="M145" s="12" t="s">
        <v>2462</v>
      </c>
      <c r="N145" s="4" t="s">
        <v>483</v>
      </c>
      <c r="O145" s="4" t="s">
        <v>1475</v>
      </c>
      <c r="P145" s="4" t="s">
        <v>483</v>
      </c>
      <c r="Q145" s="4" t="s">
        <v>485</v>
      </c>
      <c r="R145" s="16" t="s">
        <v>500</v>
      </c>
      <c r="S145" s="59" t="s">
        <v>496</v>
      </c>
      <c r="T145" s="58" t="s">
        <v>175</v>
      </c>
      <c r="U145" s="60" t="s">
        <v>493</v>
      </c>
      <c r="V145" s="61">
        <v>50</v>
      </c>
      <c r="W145" s="62">
        <v>12</v>
      </c>
      <c r="X145" s="61">
        <f>V145*W145</f>
        <v>600</v>
      </c>
      <c r="Y145" s="61">
        <f t="shared" si="4"/>
        <v>672.0000000000001</v>
      </c>
      <c r="Z145" s="60"/>
      <c r="AA145" s="40" t="s">
        <v>1318</v>
      </c>
      <c r="AB145" s="30"/>
      <c r="AC145" s="111"/>
    </row>
    <row r="146" spans="1:28" ht="45.75" customHeight="1">
      <c r="A146" s="3" t="s">
        <v>2153</v>
      </c>
      <c r="B146" s="4" t="s">
        <v>478</v>
      </c>
      <c r="C146" s="4" t="s">
        <v>479</v>
      </c>
      <c r="D146" s="57" t="s">
        <v>3239</v>
      </c>
      <c r="E146" s="57" t="s">
        <v>3240</v>
      </c>
      <c r="F146" s="57" t="s">
        <v>3241</v>
      </c>
      <c r="G146" s="57" t="s">
        <v>3210</v>
      </c>
      <c r="H146" s="57" t="s">
        <v>3209</v>
      </c>
      <c r="I146" s="57" t="s">
        <v>915</v>
      </c>
      <c r="J146" s="57"/>
      <c r="K146" s="4" t="s">
        <v>491</v>
      </c>
      <c r="L146" s="58" t="s">
        <v>57</v>
      </c>
      <c r="M146" s="12" t="s">
        <v>2462</v>
      </c>
      <c r="N146" s="4" t="s">
        <v>483</v>
      </c>
      <c r="O146" s="58" t="s">
        <v>494</v>
      </c>
      <c r="P146" s="4" t="s">
        <v>483</v>
      </c>
      <c r="Q146" s="4" t="s">
        <v>485</v>
      </c>
      <c r="R146" s="16" t="s">
        <v>500</v>
      </c>
      <c r="S146" s="59" t="s">
        <v>496</v>
      </c>
      <c r="T146" s="58" t="s">
        <v>540</v>
      </c>
      <c r="U146" s="60" t="s">
        <v>521</v>
      </c>
      <c r="V146" s="61">
        <v>60</v>
      </c>
      <c r="W146" s="62">
        <v>50</v>
      </c>
      <c r="X146" s="61">
        <v>0</v>
      </c>
      <c r="Y146" s="61">
        <f t="shared" si="4"/>
        <v>0</v>
      </c>
      <c r="Z146" s="60"/>
      <c r="AA146" s="40" t="s">
        <v>1318</v>
      </c>
      <c r="AB146" s="30">
        <v>11</v>
      </c>
    </row>
    <row r="147" spans="1:28" ht="51.75" customHeight="1">
      <c r="A147" s="3" t="s">
        <v>3068</v>
      </c>
      <c r="B147" s="4" t="s">
        <v>478</v>
      </c>
      <c r="C147" s="4" t="s">
        <v>479</v>
      </c>
      <c r="D147" s="57" t="s">
        <v>3239</v>
      </c>
      <c r="E147" s="57" t="s">
        <v>3240</v>
      </c>
      <c r="F147" s="57" t="s">
        <v>3241</v>
      </c>
      <c r="G147" s="57" t="s">
        <v>3210</v>
      </c>
      <c r="H147" s="57" t="s">
        <v>3209</v>
      </c>
      <c r="I147" s="57" t="s">
        <v>915</v>
      </c>
      <c r="J147" s="57"/>
      <c r="K147" s="4" t="s">
        <v>491</v>
      </c>
      <c r="L147" s="58" t="s">
        <v>57</v>
      </c>
      <c r="M147" s="12" t="s">
        <v>2462</v>
      </c>
      <c r="N147" s="4" t="s">
        <v>483</v>
      </c>
      <c r="O147" s="4" t="s">
        <v>1475</v>
      </c>
      <c r="P147" s="4" t="s">
        <v>483</v>
      </c>
      <c r="Q147" s="4" t="s">
        <v>485</v>
      </c>
      <c r="R147" s="16" t="s">
        <v>500</v>
      </c>
      <c r="S147" s="59" t="s">
        <v>496</v>
      </c>
      <c r="T147" s="58" t="s">
        <v>540</v>
      </c>
      <c r="U147" s="60" t="s">
        <v>521</v>
      </c>
      <c r="V147" s="61">
        <v>60</v>
      </c>
      <c r="W147" s="62">
        <v>50</v>
      </c>
      <c r="X147" s="61">
        <f>V147*W147</f>
        <v>3000</v>
      </c>
      <c r="Y147" s="61">
        <f t="shared" si="4"/>
        <v>3360.0000000000005</v>
      </c>
      <c r="Z147" s="60"/>
      <c r="AA147" s="40" t="s">
        <v>1318</v>
      </c>
      <c r="AB147" s="30"/>
    </row>
    <row r="148" spans="1:28" ht="42" customHeight="1">
      <c r="A148" s="3" t="s">
        <v>2154</v>
      </c>
      <c r="B148" s="4" t="s">
        <v>478</v>
      </c>
      <c r="C148" s="4" t="s">
        <v>479</v>
      </c>
      <c r="D148" s="57" t="s">
        <v>1132</v>
      </c>
      <c r="E148" s="57" t="s">
        <v>3199</v>
      </c>
      <c r="F148" s="57" t="s">
        <v>3198</v>
      </c>
      <c r="G148" s="63" t="s">
        <v>917</v>
      </c>
      <c r="H148" s="57" t="s">
        <v>1133</v>
      </c>
      <c r="I148" s="57" t="s">
        <v>1155</v>
      </c>
      <c r="J148" s="57"/>
      <c r="K148" s="4" t="s">
        <v>491</v>
      </c>
      <c r="L148" s="58" t="s">
        <v>57</v>
      </c>
      <c r="M148" s="12" t="s">
        <v>2462</v>
      </c>
      <c r="N148" s="4" t="s">
        <v>483</v>
      </c>
      <c r="O148" s="58" t="s">
        <v>494</v>
      </c>
      <c r="P148" s="4" t="s">
        <v>483</v>
      </c>
      <c r="Q148" s="4" t="s">
        <v>485</v>
      </c>
      <c r="R148" s="16" t="s">
        <v>500</v>
      </c>
      <c r="S148" s="59" t="s">
        <v>496</v>
      </c>
      <c r="T148" s="58" t="s">
        <v>540</v>
      </c>
      <c r="U148" s="58" t="s">
        <v>3200</v>
      </c>
      <c r="V148" s="61">
        <v>2</v>
      </c>
      <c r="W148" s="62">
        <v>500</v>
      </c>
      <c r="X148" s="61">
        <v>0</v>
      </c>
      <c r="Y148" s="61">
        <f t="shared" si="4"/>
        <v>0</v>
      </c>
      <c r="Z148" s="60"/>
      <c r="AA148" s="40" t="s">
        <v>1318</v>
      </c>
      <c r="AB148" s="30">
        <v>11</v>
      </c>
    </row>
    <row r="149" spans="1:28" ht="49.5" customHeight="1">
      <c r="A149" s="3" t="s">
        <v>3069</v>
      </c>
      <c r="B149" s="4" t="s">
        <v>478</v>
      </c>
      <c r="C149" s="4" t="s">
        <v>479</v>
      </c>
      <c r="D149" s="57" t="s">
        <v>1132</v>
      </c>
      <c r="E149" s="57" t="s">
        <v>3199</v>
      </c>
      <c r="F149" s="57" t="s">
        <v>3198</v>
      </c>
      <c r="G149" s="63" t="s">
        <v>917</v>
      </c>
      <c r="H149" s="57" t="s">
        <v>1133</v>
      </c>
      <c r="I149" s="57" t="s">
        <v>1155</v>
      </c>
      <c r="J149" s="57"/>
      <c r="K149" s="4" t="s">
        <v>491</v>
      </c>
      <c r="L149" s="58" t="s">
        <v>57</v>
      </c>
      <c r="M149" s="12" t="s">
        <v>2462</v>
      </c>
      <c r="N149" s="4" t="s">
        <v>483</v>
      </c>
      <c r="O149" s="4" t="s">
        <v>1475</v>
      </c>
      <c r="P149" s="4" t="s">
        <v>483</v>
      </c>
      <c r="Q149" s="4" t="s">
        <v>485</v>
      </c>
      <c r="R149" s="16" t="s">
        <v>500</v>
      </c>
      <c r="S149" s="59" t="s">
        <v>496</v>
      </c>
      <c r="T149" s="58" t="s">
        <v>540</v>
      </c>
      <c r="U149" s="58" t="s">
        <v>3200</v>
      </c>
      <c r="V149" s="61">
        <v>2</v>
      </c>
      <c r="W149" s="62">
        <v>500</v>
      </c>
      <c r="X149" s="61">
        <f aca="true" t="shared" si="5" ref="X149:X157">V149*W149</f>
        <v>1000</v>
      </c>
      <c r="Y149" s="61">
        <f t="shared" si="4"/>
        <v>1120</v>
      </c>
      <c r="Z149" s="60"/>
      <c r="AA149" s="40" t="s">
        <v>1318</v>
      </c>
      <c r="AB149" s="30"/>
    </row>
    <row r="150" spans="1:28" ht="36.75" customHeight="1">
      <c r="A150" s="3" t="s">
        <v>2155</v>
      </c>
      <c r="B150" s="4" t="s">
        <v>478</v>
      </c>
      <c r="C150" s="4" t="s">
        <v>479</v>
      </c>
      <c r="D150" s="57" t="s">
        <v>918</v>
      </c>
      <c r="E150" s="57" t="s">
        <v>919</v>
      </c>
      <c r="F150" s="57" t="s">
        <v>919</v>
      </c>
      <c r="G150" s="57" t="s">
        <v>920</v>
      </c>
      <c r="H150" s="57" t="s">
        <v>1134</v>
      </c>
      <c r="I150" s="57" t="s">
        <v>921</v>
      </c>
      <c r="J150" s="57"/>
      <c r="K150" s="4" t="s">
        <v>491</v>
      </c>
      <c r="L150" s="58" t="s">
        <v>57</v>
      </c>
      <c r="M150" s="12" t="s">
        <v>2462</v>
      </c>
      <c r="N150" s="4" t="s">
        <v>483</v>
      </c>
      <c r="O150" s="58" t="s">
        <v>494</v>
      </c>
      <c r="P150" s="4" t="s">
        <v>483</v>
      </c>
      <c r="Q150" s="4" t="s">
        <v>485</v>
      </c>
      <c r="R150" s="16" t="s">
        <v>500</v>
      </c>
      <c r="S150" s="59" t="s">
        <v>496</v>
      </c>
      <c r="T150" s="58" t="s">
        <v>44</v>
      </c>
      <c r="U150" s="60" t="s">
        <v>924</v>
      </c>
      <c r="V150" s="61">
        <v>1</v>
      </c>
      <c r="W150" s="62">
        <v>2000</v>
      </c>
      <c r="X150" s="61">
        <v>0</v>
      </c>
      <c r="Y150" s="61">
        <f t="shared" si="4"/>
        <v>0</v>
      </c>
      <c r="Z150" s="60"/>
      <c r="AA150" s="40" t="s">
        <v>1318</v>
      </c>
      <c r="AB150" s="30">
        <v>11</v>
      </c>
    </row>
    <row r="151" spans="1:28" ht="30.75" customHeight="1">
      <c r="A151" s="3" t="s">
        <v>3070</v>
      </c>
      <c r="B151" s="4" t="s">
        <v>478</v>
      </c>
      <c r="C151" s="4" t="s">
        <v>479</v>
      </c>
      <c r="D151" s="57" t="s">
        <v>918</v>
      </c>
      <c r="E151" s="57" t="s">
        <v>919</v>
      </c>
      <c r="F151" s="57" t="s">
        <v>919</v>
      </c>
      <c r="G151" s="57" t="s">
        <v>920</v>
      </c>
      <c r="H151" s="57" t="s">
        <v>1134</v>
      </c>
      <c r="I151" s="57" t="s">
        <v>921</v>
      </c>
      <c r="J151" s="57"/>
      <c r="K151" s="4" t="s">
        <v>491</v>
      </c>
      <c r="L151" s="58" t="s">
        <v>57</v>
      </c>
      <c r="M151" s="12" t="s">
        <v>2462</v>
      </c>
      <c r="N151" s="4" t="s">
        <v>483</v>
      </c>
      <c r="O151" s="4" t="s">
        <v>1475</v>
      </c>
      <c r="P151" s="4" t="s">
        <v>483</v>
      </c>
      <c r="Q151" s="4" t="s">
        <v>485</v>
      </c>
      <c r="R151" s="16" t="s">
        <v>500</v>
      </c>
      <c r="S151" s="59" t="s">
        <v>496</v>
      </c>
      <c r="T151" s="58" t="s">
        <v>44</v>
      </c>
      <c r="U151" s="60" t="s">
        <v>924</v>
      </c>
      <c r="V151" s="61">
        <v>1</v>
      </c>
      <c r="W151" s="62">
        <v>2000</v>
      </c>
      <c r="X151" s="61">
        <f t="shared" si="5"/>
        <v>2000</v>
      </c>
      <c r="Y151" s="61">
        <f t="shared" si="4"/>
        <v>2240</v>
      </c>
      <c r="Z151" s="60"/>
      <c r="AA151" s="40" t="s">
        <v>1318</v>
      </c>
      <c r="AB151" s="30"/>
    </row>
    <row r="152" spans="1:28" ht="78.75" customHeight="1">
      <c r="A152" s="3" t="s">
        <v>2156</v>
      </c>
      <c r="B152" s="4" t="s">
        <v>478</v>
      </c>
      <c r="C152" s="4" t="s">
        <v>479</v>
      </c>
      <c r="D152" s="3" t="s">
        <v>922</v>
      </c>
      <c r="E152" s="57" t="s">
        <v>923</v>
      </c>
      <c r="F152" s="57" t="s">
        <v>3221</v>
      </c>
      <c r="G152" s="57" t="s">
        <v>3203</v>
      </c>
      <c r="H152" s="57" t="s">
        <v>698</v>
      </c>
      <c r="I152" s="3"/>
      <c r="J152" s="3"/>
      <c r="K152" s="4" t="s">
        <v>491</v>
      </c>
      <c r="L152" s="12" t="s">
        <v>57</v>
      </c>
      <c r="M152" s="12" t="s">
        <v>2462</v>
      </c>
      <c r="N152" s="4" t="s">
        <v>483</v>
      </c>
      <c r="O152" s="12" t="s">
        <v>494</v>
      </c>
      <c r="P152" s="4" t="s">
        <v>483</v>
      </c>
      <c r="Q152" s="4" t="s">
        <v>485</v>
      </c>
      <c r="R152" s="16" t="s">
        <v>500</v>
      </c>
      <c r="S152" s="59" t="s">
        <v>496</v>
      </c>
      <c r="T152" s="12" t="s">
        <v>181</v>
      </c>
      <c r="U152" s="60" t="s">
        <v>625</v>
      </c>
      <c r="V152" s="26">
        <v>10</v>
      </c>
      <c r="W152" s="24">
        <v>60</v>
      </c>
      <c r="X152" s="61">
        <v>0</v>
      </c>
      <c r="Y152" s="61">
        <f t="shared" si="4"/>
        <v>0</v>
      </c>
      <c r="Z152" s="4"/>
      <c r="AA152" s="40" t="s">
        <v>1318</v>
      </c>
      <c r="AB152" s="30">
        <v>11</v>
      </c>
    </row>
    <row r="153" spans="1:28" ht="52.5" customHeight="1">
      <c r="A153" s="3" t="s">
        <v>3071</v>
      </c>
      <c r="B153" s="4" t="s">
        <v>478</v>
      </c>
      <c r="C153" s="4" t="s">
        <v>479</v>
      </c>
      <c r="D153" s="3" t="s">
        <v>922</v>
      </c>
      <c r="E153" s="57" t="s">
        <v>923</v>
      </c>
      <c r="F153" s="57" t="s">
        <v>3221</v>
      </c>
      <c r="G153" s="57" t="s">
        <v>3203</v>
      </c>
      <c r="H153" s="57" t="s">
        <v>698</v>
      </c>
      <c r="I153" s="3"/>
      <c r="J153" s="3"/>
      <c r="K153" s="4" t="s">
        <v>491</v>
      </c>
      <c r="L153" s="12" t="s">
        <v>57</v>
      </c>
      <c r="M153" s="12" t="s">
        <v>2462</v>
      </c>
      <c r="N153" s="4" t="s">
        <v>483</v>
      </c>
      <c r="O153" s="4" t="s">
        <v>1475</v>
      </c>
      <c r="P153" s="4" t="s">
        <v>483</v>
      </c>
      <c r="Q153" s="4" t="s">
        <v>485</v>
      </c>
      <c r="R153" s="16" t="s">
        <v>500</v>
      </c>
      <c r="S153" s="59" t="s">
        <v>496</v>
      </c>
      <c r="T153" s="12" t="s">
        <v>181</v>
      </c>
      <c r="U153" s="60" t="s">
        <v>625</v>
      </c>
      <c r="V153" s="26">
        <v>10</v>
      </c>
      <c r="W153" s="24">
        <v>60</v>
      </c>
      <c r="X153" s="61">
        <f t="shared" si="5"/>
        <v>600</v>
      </c>
      <c r="Y153" s="61">
        <f t="shared" si="4"/>
        <v>672.0000000000001</v>
      </c>
      <c r="Z153" s="4"/>
      <c r="AA153" s="40" t="s">
        <v>1318</v>
      </c>
      <c r="AB153" s="30"/>
    </row>
    <row r="154" spans="1:28" ht="46.5" customHeight="1">
      <c r="A154" s="3" t="s">
        <v>2157</v>
      </c>
      <c r="B154" s="4" t="s">
        <v>478</v>
      </c>
      <c r="C154" s="4" t="s">
        <v>479</v>
      </c>
      <c r="D154" s="4" t="s">
        <v>925</v>
      </c>
      <c r="E154" s="57" t="s">
        <v>3201</v>
      </c>
      <c r="F154" s="57" t="s">
        <v>3202</v>
      </c>
      <c r="G154" s="57" t="s">
        <v>3203</v>
      </c>
      <c r="H154" s="57" t="s">
        <v>698</v>
      </c>
      <c r="I154" s="4" t="s">
        <v>926</v>
      </c>
      <c r="J154" s="4"/>
      <c r="K154" s="4" t="s">
        <v>491</v>
      </c>
      <c r="L154" s="4">
        <v>0</v>
      </c>
      <c r="M154" s="12" t="s">
        <v>2462</v>
      </c>
      <c r="N154" s="4" t="s">
        <v>483</v>
      </c>
      <c r="O154" s="4" t="s">
        <v>494</v>
      </c>
      <c r="P154" s="4" t="s">
        <v>483</v>
      </c>
      <c r="Q154" s="4" t="s">
        <v>485</v>
      </c>
      <c r="R154" s="16" t="s">
        <v>500</v>
      </c>
      <c r="S154" s="59" t="s">
        <v>496</v>
      </c>
      <c r="T154" s="12" t="s">
        <v>540</v>
      </c>
      <c r="U154" s="4" t="s">
        <v>521</v>
      </c>
      <c r="V154" s="24">
        <v>2</v>
      </c>
      <c r="W154" s="24">
        <v>500</v>
      </c>
      <c r="X154" s="61">
        <v>0</v>
      </c>
      <c r="Y154" s="61">
        <f t="shared" si="4"/>
        <v>0</v>
      </c>
      <c r="Z154" s="37"/>
      <c r="AA154" s="40" t="s">
        <v>1318</v>
      </c>
      <c r="AB154" s="30">
        <v>11</v>
      </c>
    </row>
    <row r="155" spans="1:28" ht="57.75" customHeight="1">
      <c r="A155" s="3" t="s">
        <v>3072</v>
      </c>
      <c r="B155" s="4" t="s">
        <v>478</v>
      </c>
      <c r="C155" s="4" t="s">
        <v>479</v>
      </c>
      <c r="D155" s="4" t="s">
        <v>925</v>
      </c>
      <c r="E155" s="57" t="s">
        <v>3201</v>
      </c>
      <c r="F155" s="57" t="s">
        <v>3202</v>
      </c>
      <c r="G155" s="57" t="s">
        <v>3203</v>
      </c>
      <c r="H155" s="57" t="s">
        <v>698</v>
      </c>
      <c r="I155" s="4" t="s">
        <v>926</v>
      </c>
      <c r="J155" s="4"/>
      <c r="K155" s="4" t="s">
        <v>491</v>
      </c>
      <c r="L155" s="4">
        <v>0</v>
      </c>
      <c r="M155" s="12" t="s">
        <v>2462</v>
      </c>
      <c r="N155" s="4" t="s">
        <v>483</v>
      </c>
      <c r="O155" s="4" t="s">
        <v>1475</v>
      </c>
      <c r="P155" s="4" t="s">
        <v>483</v>
      </c>
      <c r="Q155" s="4" t="s">
        <v>485</v>
      </c>
      <c r="R155" s="16" t="s">
        <v>500</v>
      </c>
      <c r="S155" s="59" t="s">
        <v>496</v>
      </c>
      <c r="T155" s="12" t="s">
        <v>540</v>
      </c>
      <c r="U155" s="4" t="s">
        <v>521</v>
      </c>
      <c r="V155" s="24">
        <v>2</v>
      </c>
      <c r="W155" s="24">
        <v>500</v>
      </c>
      <c r="X155" s="61">
        <f t="shared" si="5"/>
        <v>1000</v>
      </c>
      <c r="Y155" s="61">
        <f t="shared" si="4"/>
        <v>1120</v>
      </c>
      <c r="Z155" s="37"/>
      <c r="AA155" s="40" t="s">
        <v>1318</v>
      </c>
      <c r="AB155" s="30"/>
    </row>
    <row r="156" spans="1:28" ht="57.75" customHeight="1">
      <c r="A156" s="3" t="s">
        <v>2158</v>
      </c>
      <c r="B156" s="4" t="s">
        <v>478</v>
      </c>
      <c r="C156" s="4" t="s">
        <v>479</v>
      </c>
      <c r="D156" s="4" t="s">
        <v>1682</v>
      </c>
      <c r="E156" s="4" t="s">
        <v>1680</v>
      </c>
      <c r="F156" s="4" t="s">
        <v>1678</v>
      </c>
      <c r="G156" s="4" t="s">
        <v>1684</v>
      </c>
      <c r="H156" s="4" t="s">
        <v>1683</v>
      </c>
      <c r="I156" s="4"/>
      <c r="J156" s="4"/>
      <c r="K156" s="4" t="s">
        <v>491</v>
      </c>
      <c r="L156" s="3">
        <v>0</v>
      </c>
      <c r="M156" s="12" t="s">
        <v>2462</v>
      </c>
      <c r="N156" s="4" t="s">
        <v>483</v>
      </c>
      <c r="O156" s="3" t="s">
        <v>494</v>
      </c>
      <c r="P156" s="4" t="s">
        <v>483</v>
      </c>
      <c r="Q156" s="4" t="s">
        <v>485</v>
      </c>
      <c r="R156" s="16" t="s">
        <v>500</v>
      </c>
      <c r="S156" s="59" t="s">
        <v>496</v>
      </c>
      <c r="T156" s="12" t="s">
        <v>175</v>
      </c>
      <c r="U156" s="4" t="s">
        <v>493</v>
      </c>
      <c r="V156" s="26">
        <v>100</v>
      </c>
      <c r="W156" s="24">
        <v>15</v>
      </c>
      <c r="X156" s="61">
        <v>0</v>
      </c>
      <c r="Y156" s="61">
        <f t="shared" si="4"/>
        <v>0</v>
      </c>
      <c r="Z156" s="4"/>
      <c r="AA156" s="40" t="s">
        <v>1318</v>
      </c>
      <c r="AB156" s="30">
        <v>11</v>
      </c>
    </row>
    <row r="157" spans="1:28" ht="57.75" customHeight="1">
      <c r="A157" s="3" t="s">
        <v>3073</v>
      </c>
      <c r="B157" s="4" t="s">
        <v>478</v>
      </c>
      <c r="C157" s="4" t="s">
        <v>479</v>
      </c>
      <c r="D157" s="4" t="s">
        <v>1682</v>
      </c>
      <c r="E157" s="4" t="s">
        <v>1680</v>
      </c>
      <c r="F157" s="4" t="s">
        <v>1678</v>
      </c>
      <c r="G157" s="4" t="s">
        <v>1684</v>
      </c>
      <c r="H157" s="4" t="s">
        <v>1683</v>
      </c>
      <c r="I157" s="4"/>
      <c r="J157" s="4"/>
      <c r="K157" s="4" t="s">
        <v>491</v>
      </c>
      <c r="L157" s="3">
        <v>0</v>
      </c>
      <c r="M157" s="12" t="s">
        <v>2462</v>
      </c>
      <c r="N157" s="4" t="s">
        <v>483</v>
      </c>
      <c r="O157" s="4" t="s">
        <v>1475</v>
      </c>
      <c r="P157" s="4" t="s">
        <v>483</v>
      </c>
      <c r="Q157" s="4" t="s">
        <v>485</v>
      </c>
      <c r="R157" s="16" t="s">
        <v>500</v>
      </c>
      <c r="S157" s="59" t="s">
        <v>496</v>
      </c>
      <c r="T157" s="12" t="s">
        <v>175</v>
      </c>
      <c r="U157" s="4" t="s">
        <v>493</v>
      </c>
      <c r="V157" s="26">
        <v>100</v>
      </c>
      <c r="W157" s="24">
        <v>15</v>
      </c>
      <c r="X157" s="61">
        <f t="shared" si="5"/>
        <v>1500</v>
      </c>
      <c r="Y157" s="61">
        <f t="shared" si="4"/>
        <v>1680.0000000000002</v>
      </c>
      <c r="Z157" s="4"/>
      <c r="AA157" s="40" t="s">
        <v>1318</v>
      </c>
      <c r="AB157" s="30"/>
    </row>
    <row r="158" spans="1:28" ht="34.5" customHeight="1">
      <c r="A158" s="3" t="s">
        <v>2159</v>
      </c>
      <c r="B158" s="4" t="s">
        <v>478</v>
      </c>
      <c r="C158" s="4" t="s">
        <v>479</v>
      </c>
      <c r="D158" s="64" t="s">
        <v>927</v>
      </c>
      <c r="E158" s="4" t="s">
        <v>3214</v>
      </c>
      <c r="F158" s="4" t="s">
        <v>3213</v>
      </c>
      <c r="G158" s="4" t="s">
        <v>3216</v>
      </c>
      <c r="H158" s="4" t="s">
        <v>3215</v>
      </c>
      <c r="I158" s="4" t="s">
        <v>1154</v>
      </c>
      <c r="J158" s="4"/>
      <c r="K158" s="4" t="s">
        <v>491</v>
      </c>
      <c r="L158" s="3">
        <v>0</v>
      </c>
      <c r="M158" s="12" t="s">
        <v>2462</v>
      </c>
      <c r="N158" s="4" t="s">
        <v>483</v>
      </c>
      <c r="O158" s="3" t="s">
        <v>494</v>
      </c>
      <c r="P158" s="4" t="s">
        <v>483</v>
      </c>
      <c r="Q158" s="4" t="s">
        <v>485</v>
      </c>
      <c r="R158" s="16" t="s">
        <v>500</v>
      </c>
      <c r="S158" s="59" t="s">
        <v>496</v>
      </c>
      <c r="T158" s="12" t="s">
        <v>181</v>
      </c>
      <c r="U158" s="60" t="s">
        <v>625</v>
      </c>
      <c r="V158" s="26">
        <v>3</v>
      </c>
      <c r="W158" s="24">
        <v>350</v>
      </c>
      <c r="X158" s="61">
        <v>0</v>
      </c>
      <c r="Y158" s="61">
        <f t="shared" si="4"/>
        <v>0</v>
      </c>
      <c r="Z158" s="4"/>
      <c r="AA158" s="40" t="s">
        <v>1318</v>
      </c>
      <c r="AB158" s="30">
        <v>11</v>
      </c>
    </row>
    <row r="159" spans="1:28" ht="40.5" customHeight="1">
      <c r="A159" s="3" t="s">
        <v>3074</v>
      </c>
      <c r="B159" s="4" t="s">
        <v>478</v>
      </c>
      <c r="C159" s="4" t="s">
        <v>479</v>
      </c>
      <c r="D159" s="64" t="s">
        <v>927</v>
      </c>
      <c r="E159" s="4" t="s">
        <v>3214</v>
      </c>
      <c r="F159" s="4" t="s">
        <v>3213</v>
      </c>
      <c r="G159" s="4" t="s">
        <v>3216</v>
      </c>
      <c r="H159" s="4" t="s">
        <v>3215</v>
      </c>
      <c r="I159" s="4" t="s">
        <v>1154</v>
      </c>
      <c r="J159" s="4"/>
      <c r="K159" s="4" t="s">
        <v>491</v>
      </c>
      <c r="L159" s="3">
        <v>0</v>
      </c>
      <c r="M159" s="12" t="s">
        <v>2462</v>
      </c>
      <c r="N159" s="4" t="s">
        <v>483</v>
      </c>
      <c r="O159" s="4" t="s">
        <v>1475</v>
      </c>
      <c r="P159" s="4" t="s">
        <v>483</v>
      </c>
      <c r="Q159" s="4" t="s">
        <v>485</v>
      </c>
      <c r="R159" s="16" t="s">
        <v>500</v>
      </c>
      <c r="S159" s="59" t="s">
        <v>496</v>
      </c>
      <c r="T159" s="12" t="s">
        <v>181</v>
      </c>
      <c r="U159" s="60" t="s">
        <v>625</v>
      </c>
      <c r="V159" s="26">
        <v>3</v>
      </c>
      <c r="W159" s="24">
        <v>350</v>
      </c>
      <c r="X159" s="61">
        <f aca="true" t="shared" si="6" ref="X159:X165">V159*W159</f>
        <v>1050</v>
      </c>
      <c r="Y159" s="61">
        <f t="shared" si="4"/>
        <v>1176</v>
      </c>
      <c r="Z159" s="4"/>
      <c r="AA159" s="40" t="s">
        <v>1318</v>
      </c>
      <c r="AB159" s="30"/>
    </row>
    <row r="160" spans="1:28" ht="53.25" customHeight="1">
      <c r="A160" s="3" t="s">
        <v>2160</v>
      </c>
      <c r="B160" s="4" t="s">
        <v>478</v>
      </c>
      <c r="C160" s="4" t="s">
        <v>479</v>
      </c>
      <c r="D160" s="4" t="s">
        <v>1687</v>
      </c>
      <c r="E160" s="4" t="s">
        <v>1680</v>
      </c>
      <c r="F160" s="4" t="s">
        <v>1678</v>
      </c>
      <c r="G160" s="4" t="s">
        <v>1686</v>
      </c>
      <c r="H160" s="4" t="s">
        <v>1685</v>
      </c>
      <c r="I160" s="4"/>
      <c r="J160" s="4"/>
      <c r="K160" s="4" t="s">
        <v>491</v>
      </c>
      <c r="L160" s="3">
        <v>0</v>
      </c>
      <c r="M160" s="12" t="s">
        <v>2462</v>
      </c>
      <c r="N160" s="4" t="s">
        <v>483</v>
      </c>
      <c r="O160" s="3" t="s">
        <v>494</v>
      </c>
      <c r="P160" s="4" t="s">
        <v>483</v>
      </c>
      <c r="Q160" s="4" t="s">
        <v>485</v>
      </c>
      <c r="R160" s="16" t="s">
        <v>500</v>
      </c>
      <c r="S160" s="59" t="s">
        <v>496</v>
      </c>
      <c r="T160" s="25" t="s">
        <v>175</v>
      </c>
      <c r="U160" s="14" t="s">
        <v>493</v>
      </c>
      <c r="V160" s="26">
        <v>50</v>
      </c>
      <c r="W160" s="24">
        <v>18</v>
      </c>
      <c r="X160" s="61">
        <v>0</v>
      </c>
      <c r="Y160" s="61">
        <f t="shared" si="4"/>
        <v>0</v>
      </c>
      <c r="Z160" s="37"/>
      <c r="AA160" s="40" t="s">
        <v>1318</v>
      </c>
      <c r="AB160" s="30">
        <v>11</v>
      </c>
    </row>
    <row r="161" spans="1:28" ht="47.25" customHeight="1">
      <c r="A161" s="3" t="s">
        <v>3075</v>
      </c>
      <c r="B161" s="4" t="s">
        <v>478</v>
      </c>
      <c r="C161" s="4" t="s">
        <v>479</v>
      </c>
      <c r="D161" s="4" t="s">
        <v>1687</v>
      </c>
      <c r="E161" s="4" t="s">
        <v>1680</v>
      </c>
      <c r="F161" s="4" t="s">
        <v>1678</v>
      </c>
      <c r="G161" s="4" t="s">
        <v>1686</v>
      </c>
      <c r="H161" s="4" t="s">
        <v>1685</v>
      </c>
      <c r="I161" s="4"/>
      <c r="J161" s="4"/>
      <c r="K161" s="4" t="s">
        <v>491</v>
      </c>
      <c r="L161" s="3">
        <v>0</v>
      </c>
      <c r="M161" s="12" t="s">
        <v>2462</v>
      </c>
      <c r="N161" s="4" t="s">
        <v>483</v>
      </c>
      <c r="O161" s="4" t="s">
        <v>1475</v>
      </c>
      <c r="P161" s="4" t="s">
        <v>483</v>
      </c>
      <c r="Q161" s="4" t="s">
        <v>485</v>
      </c>
      <c r="R161" s="16" t="s">
        <v>500</v>
      </c>
      <c r="S161" s="59" t="s">
        <v>496</v>
      </c>
      <c r="T161" s="25" t="s">
        <v>175</v>
      </c>
      <c r="U161" s="14" t="s">
        <v>493</v>
      </c>
      <c r="V161" s="26">
        <v>50</v>
      </c>
      <c r="W161" s="24">
        <v>18</v>
      </c>
      <c r="X161" s="61">
        <f t="shared" si="6"/>
        <v>900</v>
      </c>
      <c r="Y161" s="61">
        <f t="shared" si="4"/>
        <v>1008.0000000000001</v>
      </c>
      <c r="Z161" s="37"/>
      <c r="AA161" s="40" t="s">
        <v>1318</v>
      </c>
      <c r="AB161" s="30"/>
    </row>
    <row r="162" spans="1:28" ht="52.5" customHeight="1">
      <c r="A162" s="3" t="s">
        <v>2161</v>
      </c>
      <c r="B162" s="4" t="s">
        <v>478</v>
      </c>
      <c r="C162" s="4" t="s">
        <v>479</v>
      </c>
      <c r="D162" s="4" t="s">
        <v>1688</v>
      </c>
      <c r="E162" s="4" t="s">
        <v>1680</v>
      </c>
      <c r="F162" s="4" t="s">
        <v>1678</v>
      </c>
      <c r="G162" s="4" t="s">
        <v>1690</v>
      </c>
      <c r="H162" s="4" t="s">
        <v>1689</v>
      </c>
      <c r="I162" s="4"/>
      <c r="J162" s="4"/>
      <c r="K162" s="4" t="s">
        <v>491</v>
      </c>
      <c r="L162" s="3">
        <v>0</v>
      </c>
      <c r="M162" s="12" t="s">
        <v>2462</v>
      </c>
      <c r="N162" s="4" t="s">
        <v>483</v>
      </c>
      <c r="O162" s="3" t="s">
        <v>494</v>
      </c>
      <c r="P162" s="4" t="s">
        <v>483</v>
      </c>
      <c r="Q162" s="4" t="s">
        <v>485</v>
      </c>
      <c r="R162" s="16" t="s">
        <v>500</v>
      </c>
      <c r="S162" s="59" t="s">
        <v>496</v>
      </c>
      <c r="T162" s="12" t="s">
        <v>175</v>
      </c>
      <c r="U162" s="4" t="s">
        <v>493</v>
      </c>
      <c r="V162" s="26">
        <v>20</v>
      </c>
      <c r="W162" s="24">
        <v>25</v>
      </c>
      <c r="X162" s="61">
        <v>0</v>
      </c>
      <c r="Y162" s="61">
        <f t="shared" si="4"/>
        <v>0</v>
      </c>
      <c r="Z162" s="4"/>
      <c r="AA162" s="40" t="s">
        <v>1318</v>
      </c>
      <c r="AB162" s="30">
        <v>11</v>
      </c>
    </row>
    <row r="163" spans="1:28" ht="60" customHeight="1">
      <c r="A163" s="3" t="s">
        <v>3076</v>
      </c>
      <c r="B163" s="4" t="s">
        <v>478</v>
      </c>
      <c r="C163" s="4" t="s">
        <v>479</v>
      </c>
      <c r="D163" s="4" t="s">
        <v>1688</v>
      </c>
      <c r="E163" s="4" t="s">
        <v>1680</v>
      </c>
      <c r="F163" s="4" t="s">
        <v>1678</v>
      </c>
      <c r="G163" s="4" t="s">
        <v>1690</v>
      </c>
      <c r="H163" s="4" t="s">
        <v>1689</v>
      </c>
      <c r="I163" s="4"/>
      <c r="J163" s="4"/>
      <c r="K163" s="4" t="s">
        <v>491</v>
      </c>
      <c r="L163" s="3">
        <v>0</v>
      </c>
      <c r="M163" s="12" t="s">
        <v>2462</v>
      </c>
      <c r="N163" s="4" t="s">
        <v>483</v>
      </c>
      <c r="O163" s="4" t="s">
        <v>1475</v>
      </c>
      <c r="P163" s="4" t="s">
        <v>483</v>
      </c>
      <c r="Q163" s="4" t="s">
        <v>485</v>
      </c>
      <c r="R163" s="16" t="s">
        <v>500</v>
      </c>
      <c r="S163" s="59" t="s">
        <v>496</v>
      </c>
      <c r="T163" s="12" t="s">
        <v>175</v>
      </c>
      <c r="U163" s="4" t="s">
        <v>493</v>
      </c>
      <c r="V163" s="26">
        <v>20</v>
      </c>
      <c r="W163" s="24">
        <v>25</v>
      </c>
      <c r="X163" s="61">
        <f t="shared" si="6"/>
        <v>500</v>
      </c>
      <c r="Y163" s="61">
        <f t="shared" si="4"/>
        <v>560</v>
      </c>
      <c r="Z163" s="4"/>
      <c r="AA163" s="40" t="s">
        <v>1318</v>
      </c>
      <c r="AB163" s="30"/>
    </row>
    <row r="164" spans="1:28" ht="65.25" customHeight="1">
      <c r="A164" s="3" t="s">
        <v>2162</v>
      </c>
      <c r="B164" s="4" t="s">
        <v>478</v>
      </c>
      <c r="C164" s="4" t="s">
        <v>479</v>
      </c>
      <c r="D164" s="4" t="s">
        <v>1691</v>
      </c>
      <c r="E164" s="4" t="s">
        <v>1135</v>
      </c>
      <c r="F164" s="4" t="s">
        <v>1135</v>
      </c>
      <c r="G164" s="4" t="s">
        <v>3203</v>
      </c>
      <c r="H164" s="4" t="s">
        <v>698</v>
      </c>
      <c r="I164" s="4"/>
      <c r="J164" s="4"/>
      <c r="K164" s="4" t="s">
        <v>491</v>
      </c>
      <c r="L164" s="3">
        <v>0</v>
      </c>
      <c r="M164" s="12" t="s">
        <v>2462</v>
      </c>
      <c r="N164" s="4" t="s">
        <v>483</v>
      </c>
      <c r="O164" s="3" t="s">
        <v>494</v>
      </c>
      <c r="P164" s="4" t="s">
        <v>483</v>
      </c>
      <c r="Q164" s="4" t="s">
        <v>485</v>
      </c>
      <c r="R164" s="16" t="s">
        <v>500</v>
      </c>
      <c r="S164" s="59" t="s">
        <v>496</v>
      </c>
      <c r="T164" s="12" t="s">
        <v>181</v>
      </c>
      <c r="U164" s="4" t="s">
        <v>924</v>
      </c>
      <c r="V164" s="26">
        <v>50</v>
      </c>
      <c r="W164" s="24">
        <v>60</v>
      </c>
      <c r="X164" s="61">
        <v>0</v>
      </c>
      <c r="Y164" s="61">
        <f t="shared" si="4"/>
        <v>0</v>
      </c>
      <c r="Z164" s="4"/>
      <c r="AA164" s="40" t="s">
        <v>1318</v>
      </c>
      <c r="AB164" s="30">
        <v>11</v>
      </c>
    </row>
    <row r="165" spans="1:28" ht="65.25" customHeight="1">
      <c r="A165" s="3" t="s">
        <v>3077</v>
      </c>
      <c r="B165" s="4" t="s">
        <v>478</v>
      </c>
      <c r="C165" s="4" t="s">
        <v>479</v>
      </c>
      <c r="D165" s="4" t="s">
        <v>1691</v>
      </c>
      <c r="E165" s="4" t="s">
        <v>1135</v>
      </c>
      <c r="F165" s="4" t="s">
        <v>1135</v>
      </c>
      <c r="G165" s="4" t="s">
        <v>3203</v>
      </c>
      <c r="H165" s="4" t="s">
        <v>698</v>
      </c>
      <c r="I165" s="4"/>
      <c r="J165" s="4"/>
      <c r="K165" s="4" t="s">
        <v>491</v>
      </c>
      <c r="L165" s="3">
        <v>0</v>
      </c>
      <c r="M165" s="12" t="s">
        <v>2462</v>
      </c>
      <c r="N165" s="4" t="s">
        <v>483</v>
      </c>
      <c r="O165" s="4" t="s">
        <v>1475</v>
      </c>
      <c r="P165" s="4" t="s">
        <v>483</v>
      </c>
      <c r="Q165" s="4" t="s">
        <v>485</v>
      </c>
      <c r="R165" s="16" t="s">
        <v>500</v>
      </c>
      <c r="S165" s="59" t="s">
        <v>496</v>
      </c>
      <c r="T165" s="12" t="s">
        <v>181</v>
      </c>
      <c r="U165" s="4" t="s">
        <v>924</v>
      </c>
      <c r="V165" s="26">
        <v>50</v>
      </c>
      <c r="W165" s="24">
        <v>60</v>
      </c>
      <c r="X165" s="61">
        <f t="shared" si="6"/>
        <v>3000</v>
      </c>
      <c r="Y165" s="61">
        <f t="shared" si="4"/>
        <v>3360.0000000000005</v>
      </c>
      <c r="Z165" s="4"/>
      <c r="AA165" s="40" t="s">
        <v>1318</v>
      </c>
      <c r="AB165" s="30"/>
    </row>
    <row r="166" spans="1:28" ht="74.25" customHeight="1">
      <c r="A166" s="3" t="s">
        <v>2163</v>
      </c>
      <c r="B166" s="4" t="s">
        <v>478</v>
      </c>
      <c r="C166" s="4" t="s">
        <v>479</v>
      </c>
      <c r="D166" s="4" t="s">
        <v>928</v>
      </c>
      <c r="E166" s="4" t="s">
        <v>929</v>
      </c>
      <c r="F166" s="4" t="s">
        <v>929</v>
      </c>
      <c r="G166" s="4" t="s">
        <v>3203</v>
      </c>
      <c r="H166" s="4" t="s">
        <v>698</v>
      </c>
      <c r="I166" s="4" t="s">
        <v>930</v>
      </c>
      <c r="J166" s="4"/>
      <c r="K166" s="4" t="s">
        <v>491</v>
      </c>
      <c r="L166" s="3">
        <v>0</v>
      </c>
      <c r="M166" s="12" t="s">
        <v>2462</v>
      </c>
      <c r="N166" s="4" t="s">
        <v>483</v>
      </c>
      <c r="O166" s="3" t="s">
        <v>494</v>
      </c>
      <c r="P166" s="4" t="s">
        <v>483</v>
      </c>
      <c r="Q166" s="4" t="s">
        <v>485</v>
      </c>
      <c r="R166" s="16" t="s">
        <v>500</v>
      </c>
      <c r="S166" s="59" t="s">
        <v>496</v>
      </c>
      <c r="T166" s="12">
        <v>796</v>
      </c>
      <c r="U166" s="4" t="s">
        <v>493</v>
      </c>
      <c r="V166" s="26">
        <v>5</v>
      </c>
      <c r="W166" s="24">
        <v>250</v>
      </c>
      <c r="X166" s="61">
        <v>0</v>
      </c>
      <c r="Y166" s="61">
        <f t="shared" si="4"/>
        <v>0</v>
      </c>
      <c r="Z166" s="4"/>
      <c r="AA166" s="40" t="s">
        <v>1318</v>
      </c>
      <c r="AB166" s="30">
        <v>11</v>
      </c>
    </row>
    <row r="167" spans="1:28" ht="72" customHeight="1">
      <c r="A167" s="3" t="s">
        <v>3078</v>
      </c>
      <c r="B167" s="4" t="s">
        <v>478</v>
      </c>
      <c r="C167" s="4" t="s">
        <v>479</v>
      </c>
      <c r="D167" s="4" t="s">
        <v>928</v>
      </c>
      <c r="E167" s="4" t="s">
        <v>929</v>
      </c>
      <c r="F167" s="4" t="s">
        <v>929</v>
      </c>
      <c r="G167" s="4" t="s">
        <v>3203</v>
      </c>
      <c r="H167" s="4" t="s">
        <v>698</v>
      </c>
      <c r="I167" s="4" t="s">
        <v>930</v>
      </c>
      <c r="J167" s="4"/>
      <c r="K167" s="4" t="s">
        <v>491</v>
      </c>
      <c r="L167" s="3">
        <v>0</v>
      </c>
      <c r="M167" s="12" t="s">
        <v>2462</v>
      </c>
      <c r="N167" s="4" t="s">
        <v>483</v>
      </c>
      <c r="O167" s="4" t="s">
        <v>1475</v>
      </c>
      <c r="P167" s="4" t="s">
        <v>483</v>
      </c>
      <c r="Q167" s="4" t="s">
        <v>485</v>
      </c>
      <c r="R167" s="16" t="s">
        <v>500</v>
      </c>
      <c r="S167" s="59" t="s">
        <v>496</v>
      </c>
      <c r="T167" s="12">
        <v>796</v>
      </c>
      <c r="U167" s="4" t="s">
        <v>493</v>
      </c>
      <c r="V167" s="26">
        <v>5</v>
      </c>
      <c r="W167" s="24">
        <v>250</v>
      </c>
      <c r="X167" s="61">
        <f>V167*W167</f>
        <v>1250</v>
      </c>
      <c r="Y167" s="61">
        <f t="shared" si="4"/>
        <v>1400.0000000000002</v>
      </c>
      <c r="Z167" s="4"/>
      <c r="AA167" s="40" t="s">
        <v>1318</v>
      </c>
      <c r="AB167" s="30"/>
    </row>
    <row r="168" spans="1:28" ht="39.75" customHeight="1">
      <c r="A168" s="3" t="s">
        <v>2164</v>
      </c>
      <c r="B168" s="4" t="s">
        <v>478</v>
      </c>
      <c r="C168" s="4" t="s">
        <v>479</v>
      </c>
      <c r="D168" s="4" t="s">
        <v>931</v>
      </c>
      <c r="E168" s="4" t="s">
        <v>932</v>
      </c>
      <c r="F168" s="4" t="s">
        <v>932</v>
      </c>
      <c r="G168" s="4" t="s">
        <v>3210</v>
      </c>
      <c r="H168" s="4" t="s">
        <v>3209</v>
      </c>
      <c r="I168" s="4" t="s">
        <v>933</v>
      </c>
      <c r="J168" s="4"/>
      <c r="K168" s="4" t="s">
        <v>491</v>
      </c>
      <c r="L168" s="3">
        <v>0</v>
      </c>
      <c r="M168" s="12" t="s">
        <v>2462</v>
      </c>
      <c r="N168" s="4" t="s">
        <v>483</v>
      </c>
      <c r="O168" s="3" t="s">
        <v>494</v>
      </c>
      <c r="P168" s="4" t="s">
        <v>483</v>
      </c>
      <c r="Q168" s="4" t="s">
        <v>485</v>
      </c>
      <c r="R168" s="16" t="s">
        <v>500</v>
      </c>
      <c r="S168" s="59" t="s">
        <v>496</v>
      </c>
      <c r="T168" s="12" t="s">
        <v>540</v>
      </c>
      <c r="U168" s="4" t="s">
        <v>541</v>
      </c>
      <c r="V168" s="26">
        <v>2</v>
      </c>
      <c r="W168" s="24">
        <v>200</v>
      </c>
      <c r="X168" s="61">
        <v>0</v>
      </c>
      <c r="Y168" s="61">
        <f t="shared" si="4"/>
        <v>0</v>
      </c>
      <c r="Z168" s="4"/>
      <c r="AA168" s="40" t="s">
        <v>1318</v>
      </c>
      <c r="AB168" s="30">
        <v>11</v>
      </c>
    </row>
    <row r="169" spans="1:28" ht="50.25" customHeight="1">
      <c r="A169" s="3" t="s">
        <v>3079</v>
      </c>
      <c r="B169" s="4" t="s">
        <v>478</v>
      </c>
      <c r="C169" s="4" t="s">
        <v>479</v>
      </c>
      <c r="D169" s="4" t="s">
        <v>931</v>
      </c>
      <c r="E169" s="4" t="s">
        <v>932</v>
      </c>
      <c r="F169" s="4" t="s">
        <v>932</v>
      </c>
      <c r="G169" s="4" t="s">
        <v>3210</v>
      </c>
      <c r="H169" s="4" t="s">
        <v>3209</v>
      </c>
      <c r="I169" s="4" t="s">
        <v>933</v>
      </c>
      <c r="J169" s="4"/>
      <c r="K169" s="4" t="s">
        <v>491</v>
      </c>
      <c r="L169" s="3">
        <v>0</v>
      </c>
      <c r="M169" s="12" t="s">
        <v>2462</v>
      </c>
      <c r="N169" s="4" t="s">
        <v>483</v>
      </c>
      <c r="O169" s="4" t="s">
        <v>1475</v>
      </c>
      <c r="P169" s="4" t="s">
        <v>483</v>
      </c>
      <c r="Q169" s="4" t="s">
        <v>485</v>
      </c>
      <c r="R169" s="16" t="s">
        <v>500</v>
      </c>
      <c r="S169" s="59" t="s">
        <v>496</v>
      </c>
      <c r="T169" s="12" t="s">
        <v>540</v>
      </c>
      <c r="U169" s="4" t="s">
        <v>541</v>
      </c>
      <c r="V169" s="26">
        <v>2</v>
      </c>
      <c r="W169" s="24">
        <v>200</v>
      </c>
      <c r="X169" s="61">
        <f>V169*W169</f>
        <v>400</v>
      </c>
      <c r="Y169" s="61">
        <f t="shared" si="4"/>
        <v>448.00000000000006</v>
      </c>
      <c r="Z169" s="4"/>
      <c r="AA169" s="40" t="s">
        <v>1318</v>
      </c>
      <c r="AB169" s="30"/>
    </row>
    <row r="170" spans="1:28" ht="92.25" customHeight="1">
      <c r="A170" s="3" t="s">
        <v>2165</v>
      </c>
      <c r="B170" s="4" t="s">
        <v>478</v>
      </c>
      <c r="C170" s="4" t="s">
        <v>479</v>
      </c>
      <c r="D170" s="4" t="s">
        <v>3222</v>
      </c>
      <c r="E170" s="4" t="s">
        <v>934</v>
      </c>
      <c r="F170" s="4" t="s">
        <v>934</v>
      </c>
      <c r="G170" s="4" t="s">
        <v>3210</v>
      </c>
      <c r="H170" s="4" t="s">
        <v>3209</v>
      </c>
      <c r="I170" s="4" t="s">
        <v>935</v>
      </c>
      <c r="J170" s="4"/>
      <c r="K170" s="4" t="s">
        <v>491</v>
      </c>
      <c r="L170" s="3">
        <v>0</v>
      </c>
      <c r="M170" s="12" t="s">
        <v>2462</v>
      </c>
      <c r="N170" s="4" t="s">
        <v>483</v>
      </c>
      <c r="O170" s="3" t="s">
        <v>494</v>
      </c>
      <c r="P170" s="4" t="s">
        <v>483</v>
      </c>
      <c r="Q170" s="4" t="s">
        <v>485</v>
      </c>
      <c r="R170" s="16" t="s">
        <v>500</v>
      </c>
      <c r="S170" s="59" t="s">
        <v>496</v>
      </c>
      <c r="T170" s="12" t="s">
        <v>540</v>
      </c>
      <c r="U170" s="4" t="s">
        <v>541</v>
      </c>
      <c r="V170" s="26">
        <v>50</v>
      </c>
      <c r="W170" s="24">
        <v>40</v>
      </c>
      <c r="X170" s="61">
        <v>0</v>
      </c>
      <c r="Y170" s="61">
        <f t="shared" si="4"/>
        <v>0</v>
      </c>
      <c r="Z170" s="4"/>
      <c r="AA170" s="40" t="s">
        <v>1318</v>
      </c>
      <c r="AB170" s="30">
        <v>11</v>
      </c>
    </row>
    <row r="171" spans="1:28" ht="42" customHeight="1">
      <c r="A171" s="3" t="s">
        <v>3080</v>
      </c>
      <c r="B171" s="4" t="s">
        <v>478</v>
      </c>
      <c r="C171" s="4" t="s">
        <v>479</v>
      </c>
      <c r="D171" s="4" t="s">
        <v>3222</v>
      </c>
      <c r="E171" s="4" t="s">
        <v>934</v>
      </c>
      <c r="F171" s="4" t="s">
        <v>934</v>
      </c>
      <c r="G171" s="4" t="s">
        <v>3210</v>
      </c>
      <c r="H171" s="4" t="s">
        <v>3209</v>
      </c>
      <c r="I171" s="4" t="s">
        <v>935</v>
      </c>
      <c r="J171" s="4"/>
      <c r="K171" s="4" t="s">
        <v>491</v>
      </c>
      <c r="L171" s="3">
        <v>0</v>
      </c>
      <c r="M171" s="12" t="s">
        <v>2462</v>
      </c>
      <c r="N171" s="4" t="s">
        <v>483</v>
      </c>
      <c r="O171" s="4" t="s">
        <v>1475</v>
      </c>
      <c r="P171" s="4" t="s">
        <v>483</v>
      </c>
      <c r="Q171" s="4" t="s">
        <v>485</v>
      </c>
      <c r="R171" s="16" t="s">
        <v>500</v>
      </c>
      <c r="S171" s="59" t="s">
        <v>496</v>
      </c>
      <c r="T171" s="12" t="s">
        <v>540</v>
      </c>
      <c r="U171" s="4" t="s">
        <v>541</v>
      </c>
      <c r="V171" s="26">
        <v>50</v>
      </c>
      <c r="W171" s="24">
        <v>40</v>
      </c>
      <c r="X171" s="61">
        <f>V171*W171</f>
        <v>2000</v>
      </c>
      <c r="Y171" s="61">
        <f t="shared" si="4"/>
        <v>2240</v>
      </c>
      <c r="Z171" s="4"/>
      <c r="AA171" s="40" t="s">
        <v>1318</v>
      </c>
      <c r="AB171" s="30"/>
    </row>
    <row r="172" spans="1:28" ht="47.25" customHeight="1">
      <c r="A172" s="3" t="s">
        <v>2166</v>
      </c>
      <c r="B172" s="4" t="s">
        <v>478</v>
      </c>
      <c r="C172" s="4" t="s">
        <v>479</v>
      </c>
      <c r="D172" s="4" t="s">
        <v>1692</v>
      </c>
      <c r="E172" s="4" t="s">
        <v>1136</v>
      </c>
      <c r="F172" s="4" t="s">
        <v>1693</v>
      </c>
      <c r="G172" s="4" t="s">
        <v>3203</v>
      </c>
      <c r="H172" s="4" t="s">
        <v>698</v>
      </c>
      <c r="I172" s="4" t="s">
        <v>1137</v>
      </c>
      <c r="J172" s="4"/>
      <c r="K172" s="4" t="s">
        <v>491</v>
      </c>
      <c r="L172" s="3">
        <v>0</v>
      </c>
      <c r="M172" s="12" t="s">
        <v>2462</v>
      </c>
      <c r="N172" s="4" t="s">
        <v>483</v>
      </c>
      <c r="O172" s="3" t="s">
        <v>494</v>
      </c>
      <c r="P172" s="4" t="s">
        <v>483</v>
      </c>
      <c r="Q172" s="4" t="s">
        <v>485</v>
      </c>
      <c r="R172" s="16" t="s">
        <v>500</v>
      </c>
      <c r="S172" s="59" t="s">
        <v>496</v>
      </c>
      <c r="T172" s="12" t="s">
        <v>181</v>
      </c>
      <c r="U172" s="4" t="s">
        <v>625</v>
      </c>
      <c r="V172" s="24">
        <v>50</v>
      </c>
      <c r="W172" s="24">
        <v>60</v>
      </c>
      <c r="X172" s="61">
        <v>0</v>
      </c>
      <c r="Y172" s="61">
        <f t="shared" si="4"/>
        <v>0</v>
      </c>
      <c r="Z172" s="4"/>
      <c r="AA172" s="40" t="s">
        <v>1318</v>
      </c>
      <c r="AB172" s="30">
        <v>11</v>
      </c>
    </row>
    <row r="173" spans="1:28" ht="50.25" customHeight="1">
      <c r="A173" s="3" t="s">
        <v>3081</v>
      </c>
      <c r="B173" s="4" t="s">
        <v>478</v>
      </c>
      <c r="C173" s="4" t="s">
        <v>479</v>
      </c>
      <c r="D173" s="4" t="s">
        <v>1692</v>
      </c>
      <c r="E173" s="4" t="s">
        <v>1136</v>
      </c>
      <c r="F173" s="4" t="s">
        <v>1693</v>
      </c>
      <c r="G173" s="4" t="s">
        <v>3203</v>
      </c>
      <c r="H173" s="4" t="s">
        <v>698</v>
      </c>
      <c r="I173" s="4" t="s">
        <v>1137</v>
      </c>
      <c r="J173" s="4"/>
      <c r="K173" s="4" t="s">
        <v>491</v>
      </c>
      <c r="L173" s="3">
        <v>0</v>
      </c>
      <c r="M173" s="12" t="s">
        <v>2462</v>
      </c>
      <c r="N173" s="4" t="s">
        <v>483</v>
      </c>
      <c r="O173" s="4" t="s">
        <v>1475</v>
      </c>
      <c r="P173" s="4" t="s">
        <v>483</v>
      </c>
      <c r="Q173" s="4" t="s">
        <v>485</v>
      </c>
      <c r="R173" s="16" t="s">
        <v>500</v>
      </c>
      <c r="S173" s="59" t="s">
        <v>496</v>
      </c>
      <c r="T173" s="12" t="s">
        <v>181</v>
      </c>
      <c r="U173" s="4" t="s">
        <v>625</v>
      </c>
      <c r="V173" s="24">
        <v>50</v>
      </c>
      <c r="W173" s="24">
        <v>60</v>
      </c>
      <c r="X173" s="61">
        <f>V173*W173</f>
        <v>3000</v>
      </c>
      <c r="Y173" s="61">
        <f t="shared" si="4"/>
        <v>3360.0000000000005</v>
      </c>
      <c r="Z173" s="4"/>
      <c r="AA173" s="40" t="s">
        <v>1318</v>
      </c>
      <c r="AB173" s="30"/>
    </row>
    <row r="174" spans="1:28" ht="127.5" customHeight="1">
      <c r="A174" s="3" t="s">
        <v>2167</v>
      </c>
      <c r="B174" s="4" t="s">
        <v>478</v>
      </c>
      <c r="C174" s="4" t="s">
        <v>479</v>
      </c>
      <c r="D174" s="4" t="s">
        <v>936</v>
      </c>
      <c r="E174" s="4" t="s">
        <v>3218</v>
      </c>
      <c r="F174" s="4" t="s">
        <v>3217</v>
      </c>
      <c r="G174" s="4" t="s">
        <v>3203</v>
      </c>
      <c r="H174" s="4" t="s">
        <v>698</v>
      </c>
      <c r="I174" s="4" t="s">
        <v>937</v>
      </c>
      <c r="J174" s="4"/>
      <c r="K174" s="4" t="s">
        <v>491</v>
      </c>
      <c r="L174" s="3">
        <v>0</v>
      </c>
      <c r="M174" s="12" t="s">
        <v>2462</v>
      </c>
      <c r="N174" s="4" t="s">
        <v>483</v>
      </c>
      <c r="O174" s="3" t="s">
        <v>494</v>
      </c>
      <c r="P174" s="4" t="s">
        <v>483</v>
      </c>
      <c r="Q174" s="4" t="s">
        <v>485</v>
      </c>
      <c r="R174" s="16" t="s">
        <v>500</v>
      </c>
      <c r="S174" s="59" t="s">
        <v>496</v>
      </c>
      <c r="T174" s="12" t="s">
        <v>181</v>
      </c>
      <c r="U174" s="4" t="s">
        <v>625</v>
      </c>
      <c r="V174" s="26">
        <v>5</v>
      </c>
      <c r="W174" s="24">
        <v>600</v>
      </c>
      <c r="X174" s="61">
        <v>0</v>
      </c>
      <c r="Y174" s="61">
        <f t="shared" si="4"/>
        <v>0</v>
      </c>
      <c r="Z174" s="4"/>
      <c r="AA174" s="40" t="s">
        <v>1318</v>
      </c>
      <c r="AB174" s="30">
        <v>11</v>
      </c>
    </row>
    <row r="175" spans="1:28" ht="52.5" customHeight="1">
      <c r="A175" s="3" t="s">
        <v>3082</v>
      </c>
      <c r="B175" s="4" t="s">
        <v>478</v>
      </c>
      <c r="C175" s="4" t="s">
        <v>479</v>
      </c>
      <c r="D175" s="4" t="s">
        <v>936</v>
      </c>
      <c r="E175" s="4" t="s">
        <v>3218</v>
      </c>
      <c r="F175" s="4" t="s">
        <v>3217</v>
      </c>
      <c r="G175" s="4" t="s">
        <v>3203</v>
      </c>
      <c r="H175" s="4" t="s">
        <v>698</v>
      </c>
      <c r="I175" s="4" t="s">
        <v>937</v>
      </c>
      <c r="J175" s="4"/>
      <c r="K175" s="4" t="s">
        <v>491</v>
      </c>
      <c r="L175" s="3">
        <v>0</v>
      </c>
      <c r="M175" s="12" t="s">
        <v>2462</v>
      </c>
      <c r="N175" s="4" t="s">
        <v>483</v>
      </c>
      <c r="O175" s="4" t="s">
        <v>1475</v>
      </c>
      <c r="P175" s="4" t="s">
        <v>483</v>
      </c>
      <c r="Q175" s="4" t="s">
        <v>485</v>
      </c>
      <c r="R175" s="16" t="s">
        <v>500</v>
      </c>
      <c r="S175" s="59" t="s">
        <v>496</v>
      </c>
      <c r="T175" s="12" t="s">
        <v>181</v>
      </c>
      <c r="U175" s="4" t="s">
        <v>625</v>
      </c>
      <c r="V175" s="26">
        <v>5</v>
      </c>
      <c r="W175" s="24">
        <v>600</v>
      </c>
      <c r="X175" s="61">
        <f>V175*W175</f>
        <v>3000</v>
      </c>
      <c r="Y175" s="61">
        <f t="shared" si="4"/>
        <v>3360.0000000000005</v>
      </c>
      <c r="Z175" s="4"/>
      <c r="AA175" s="40" t="s">
        <v>1318</v>
      </c>
      <c r="AB175" s="30"/>
    </row>
    <row r="176" spans="1:28" ht="63" customHeight="1">
      <c r="A176" s="3" t="s">
        <v>2168</v>
      </c>
      <c r="B176" s="4" t="s">
        <v>478</v>
      </c>
      <c r="C176" s="4" t="s">
        <v>479</v>
      </c>
      <c r="D176" s="4" t="s">
        <v>938</v>
      </c>
      <c r="E176" s="4" t="s">
        <v>939</v>
      </c>
      <c r="F176" s="4" t="s">
        <v>939</v>
      </c>
      <c r="G176" s="4" t="s">
        <v>940</v>
      </c>
      <c r="H176" s="10" t="s">
        <v>1138</v>
      </c>
      <c r="I176" s="4" t="s">
        <v>941</v>
      </c>
      <c r="J176" s="4"/>
      <c r="K176" s="4" t="s">
        <v>491</v>
      </c>
      <c r="L176" s="3">
        <v>0</v>
      </c>
      <c r="M176" s="12" t="s">
        <v>2462</v>
      </c>
      <c r="N176" s="4" t="s">
        <v>483</v>
      </c>
      <c r="O176" s="3" t="s">
        <v>494</v>
      </c>
      <c r="P176" s="4" t="s">
        <v>483</v>
      </c>
      <c r="Q176" s="4" t="s">
        <v>485</v>
      </c>
      <c r="R176" s="16" t="s">
        <v>500</v>
      </c>
      <c r="S176" s="59" t="s">
        <v>496</v>
      </c>
      <c r="T176" s="12" t="s">
        <v>540</v>
      </c>
      <c r="U176" s="4" t="s">
        <v>541</v>
      </c>
      <c r="V176" s="26">
        <v>50</v>
      </c>
      <c r="W176" s="24">
        <v>30</v>
      </c>
      <c r="X176" s="61">
        <v>0</v>
      </c>
      <c r="Y176" s="61">
        <f t="shared" si="4"/>
        <v>0</v>
      </c>
      <c r="Z176" s="4"/>
      <c r="AA176" s="40" t="s">
        <v>1318</v>
      </c>
      <c r="AB176" s="30">
        <v>11</v>
      </c>
    </row>
    <row r="177" spans="1:28" ht="55.5" customHeight="1">
      <c r="A177" s="3" t="s">
        <v>3083</v>
      </c>
      <c r="B177" s="4" t="s">
        <v>478</v>
      </c>
      <c r="C177" s="4" t="s">
        <v>479</v>
      </c>
      <c r="D177" s="4" t="s">
        <v>938</v>
      </c>
      <c r="E177" s="4" t="s">
        <v>939</v>
      </c>
      <c r="F177" s="4" t="s">
        <v>939</v>
      </c>
      <c r="G177" s="4" t="s">
        <v>940</v>
      </c>
      <c r="H177" s="10" t="s">
        <v>1138</v>
      </c>
      <c r="I177" s="4" t="s">
        <v>941</v>
      </c>
      <c r="J177" s="4"/>
      <c r="K177" s="4" t="s">
        <v>491</v>
      </c>
      <c r="L177" s="3">
        <v>0</v>
      </c>
      <c r="M177" s="12" t="s">
        <v>2462</v>
      </c>
      <c r="N177" s="4" t="s">
        <v>483</v>
      </c>
      <c r="O177" s="4" t="s">
        <v>1475</v>
      </c>
      <c r="P177" s="4" t="s">
        <v>483</v>
      </c>
      <c r="Q177" s="4" t="s">
        <v>485</v>
      </c>
      <c r="R177" s="16" t="s">
        <v>500</v>
      </c>
      <c r="S177" s="59" t="s">
        <v>496</v>
      </c>
      <c r="T177" s="12" t="s">
        <v>540</v>
      </c>
      <c r="U177" s="4" t="s">
        <v>541</v>
      </c>
      <c r="V177" s="26">
        <v>50</v>
      </c>
      <c r="W177" s="24">
        <v>30</v>
      </c>
      <c r="X177" s="61">
        <f>V177*W177</f>
        <v>1500</v>
      </c>
      <c r="Y177" s="61">
        <f t="shared" si="4"/>
        <v>1680.0000000000002</v>
      </c>
      <c r="Z177" s="4"/>
      <c r="AA177" s="40" t="s">
        <v>1318</v>
      </c>
      <c r="AB177" s="30"/>
    </row>
    <row r="178" spans="1:28" ht="96.75" customHeight="1">
      <c r="A178" s="3" t="s">
        <v>2169</v>
      </c>
      <c r="B178" s="4" t="s">
        <v>478</v>
      </c>
      <c r="C178" s="4" t="s">
        <v>479</v>
      </c>
      <c r="D178" s="4" t="s">
        <v>942</v>
      </c>
      <c r="E178" s="4" t="s">
        <v>943</v>
      </c>
      <c r="F178" s="10" t="s">
        <v>1139</v>
      </c>
      <c r="G178" s="4" t="s">
        <v>944</v>
      </c>
      <c r="H178" s="10" t="s">
        <v>1140</v>
      </c>
      <c r="I178" s="4" t="s">
        <v>945</v>
      </c>
      <c r="J178" s="4"/>
      <c r="K178" s="4" t="s">
        <v>491</v>
      </c>
      <c r="L178" s="3">
        <v>0</v>
      </c>
      <c r="M178" s="12" t="s">
        <v>2462</v>
      </c>
      <c r="N178" s="4" t="s">
        <v>483</v>
      </c>
      <c r="O178" s="3" t="s">
        <v>494</v>
      </c>
      <c r="P178" s="4" t="s">
        <v>483</v>
      </c>
      <c r="Q178" s="4" t="s">
        <v>485</v>
      </c>
      <c r="R178" s="16" t="s">
        <v>500</v>
      </c>
      <c r="S178" s="59" t="s">
        <v>496</v>
      </c>
      <c r="T178" s="12" t="s">
        <v>540</v>
      </c>
      <c r="U178" s="4" t="s">
        <v>541</v>
      </c>
      <c r="V178" s="26">
        <v>3</v>
      </c>
      <c r="W178" s="24">
        <v>1000</v>
      </c>
      <c r="X178" s="61">
        <v>0</v>
      </c>
      <c r="Y178" s="61">
        <f t="shared" si="4"/>
        <v>0</v>
      </c>
      <c r="Z178" s="4"/>
      <c r="AA178" s="40" t="s">
        <v>1318</v>
      </c>
      <c r="AB178" s="30">
        <v>11</v>
      </c>
    </row>
    <row r="179" spans="1:28" ht="91.5" customHeight="1">
      <c r="A179" s="3" t="s">
        <v>3084</v>
      </c>
      <c r="B179" s="4" t="s">
        <v>478</v>
      </c>
      <c r="C179" s="4" t="s">
        <v>479</v>
      </c>
      <c r="D179" s="4" t="s">
        <v>942</v>
      </c>
      <c r="E179" s="4" t="s">
        <v>943</v>
      </c>
      <c r="F179" s="10" t="s">
        <v>1139</v>
      </c>
      <c r="G179" s="4" t="s">
        <v>944</v>
      </c>
      <c r="H179" s="10" t="s">
        <v>1140</v>
      </c>
      <c r="I179" s="4" t="s">
        <v>945</v>
      </c>
      <c r="J179" s="4"/>
      <c r="K179" s="4" t="s">
        <v>491</v>
      </c>
      <c r="L179" s="3">
        <v>0</v>
      </c>
      <c r="M179" s="12" t="s">
        <v>2462</v>
      </c>
      <c r="N179" s="4" t="s">
        <v>483</v>
      </c>
      <c r="O179" s="4" t="s">
        <v>1475</v>
      </c>
      <c r="P179" s="4" t="s">
        <v>483</v>
      </c>
      <c r="Q179" s="4" t="s">
        <v>485</v>
      </c>
      <c r="R179" s="16" t="s">
        <v>500</v>
      </c>
      <c r="S179" s="59" t="s">
        <v>496</v>
      </c>
      <c r="T179" s="12" t="s">
        <v>540</v>
      </c>
      <c r="U179" s="4" t="s">
        <v>541</v>
      </c>
      <c r="V179" s="26">
        <v>3</v>
      </c>
      <c r="W179" s="24">
        <v>1000</v>
      </c>
      <c r="X179" s="61">
        <f>V179*W179</f>
        <v>3000</v>
      </c>
      <c r="Y179" s="61">
        <f t="shared" si="4"/>
        <v>3360.0000000000005</v>
      </c>
      <c r="Z179" s="4"/>
      <c r="AA179" s="40" t="s">
        <v>1318</v>
      </c>
      <c r="AB179" s="30"/>
    </row>
    <row r="180" spans="1:28" ht="54.75" customHeight="1">
      <c r="A180" s="3" t="s">
        <v>2170</v>
      </c>
      <c r="B180" s="4" t="s">
        <v>478</v>
      </c>
      <c r="C180" s="4" t="s">
        <v>479</v>
      </c>
      <c r="D180" s="65" t="s">
        <v>946</v>
      </c>
      <c r="E180" s="3" t="s">
        <v>1141</v>
      </c>
      <c r="F180" s="10" t="s">
        <v>3224</v>
      </c>
      <c r="G180" s="4" t="s">
        <v>3223</v>
      </c>
      <c r="H180" s="10" t="s">
        <v>3223</v>
      </c>
      <c r="I180" s="4" t="s">
        <v>1142</v>
      </c>
      <c r="J180" s="4"/>
      <c r="K180" s="4" t="s">
        <v>491</v>
      </c>
      <c r="L180" s="4">
        <v>0</v>
      </c>
      <c r="M180" s="12" t="s">
        <v>2462</v>
      </c>
      <c r="N180" s="4" t="s">
        <v>483</v>
      </c>
      <c r="O180" s="4" t="s">
        <v>494</v>
      </c>
      <c r="P180" s="4" t="s">
        <v>483</v>
      </c>
      <c r="Q180" s="4" t="s">
        <v>485</v>
      </c>
      <c r="R180" s="16" t="s">
        <v>500</v>
      </c>
      <c r="S180" s="59" t="s">
        <v>496</v>
      </c>
      <c r="T180" s="12" t="s">
        <v>181</v>
      </c>
      <c r="U180" s="4" t="s">
        <v>625</v>
      </c>
      <c r="V180" s="24">
        <v>2</v>
      </c>
      <c r="W180" s="24">
        <v>1500</v>
      </c>
      <c r="X180" s="61">
        <v>0</v>
      </c>
      <c r="Y180" s="61">
        <f t="shared" si="4"/>
        <v>0</v>
      </c>
      <c r="Z180" s="4"/>
      <c r="AA180" s="40" t="s">
        <v>1318</v>
      </c>
      <c r="AB180" s="30">
        <v>11</v>
      </c>
    </row>
    <row r="181" spans="1:28" ht="54.75" customHeight="1">
      <c r="A181" s="3" t="s">
        <v>3085</v>
      </c>
      <c r="B181" s="4" t="s">
        <v>478</v>
      </c>
      <c r="C181" s="4" t="s">
        <v>479</v>
      </c>
      <c r="D181" s="65" t="s">
        <v>946</v>
      </c>
      <c r="E181" s="3" t="s">
        <v>1141</v>
      </c>
      <c r="F181" s="10" t="s">
        <v>3224</v>
      </c>
      <c r="G181" s="4" t="s">
        <v>3223</v>
      </c>
      <c r="H181" s="10" t="s">
        <v>3223</v>
      </c>
      <c r="I181" s="4" t="s">
        <v>1142</v>
      </c>
      <c r="J181" s="4"/>
      <c r="K181" s="4" t="s">
        <v>491</v>
      </c>
      <c r="L181" s="4">
        <v>0</v>
      </c>
      <c r="M181" s="12" t="s">
        <v>2462</v>
      </c>
      <c r="N181" s="4" t="s">
        <v>483</v>
      </c>
      <c r="O181" s="4" t="s">
        <v>1475</v>
      </c>
      <c r="P181" s="4" t="s">
        <v>483</v>
      </c>
      <c r="Q181" s="4" t="s">
        <v>485</v>
      </c>
      <c r="R181" s="16" t="s">
        <v>500</v>
      </c>
      <c r="S181" s="59" t="s">
        <v>496</v>
      </c>
      <c r="T181" s="12" t="s">
        <v>181</v>
      </c>
      <c r="U181" s="4" t="s">
        <v>625</v>
      </c>
      <c r="V181" s="24">
        <v>2</v>
      </c>
      <c r="W181" s="24">
        <v>1500</v>
      </c>
      <c r="X181" s="61">
        <f>V181*W181</f>
        <v>3000</v>
      </c>
      <c r="Y181" s="61">
        <f t="shared" si="4"/>
        <v>3360.0000000000005</v>
      </c>
      <c r="Z181" s="4"/>
      <c r="AA181" s="40" t="s">
        <v>1318</v>
      </c>
      <c r="AB181" s="30"/>
    </row>
    <row r="182" spans="1:28" ht="54.75" customHeight="1">
      <c r="A182" s="3" t="s">
        <v>2171</v>
      </c>
      <c r="B182" s="4" t="s">
        <v>478</v>
      </c>
      <c r="C182" s="4" t="s">
        <v>479</v>
      </c>
      <c r="D182" s="4" t="s">
        <v>947</v>
      </c>
      <c r="E182" s="3" t="s">
        <v>3225</v>
      </c>
      <c r="F182" s="10" t="s">
        <v>3225</v>
      </c>
      <c r="G182" s="4" t="s">
        <v>3210</v>
      </c>
      <c r="H182" s="10" t="s">
        <v>3209</v>
      </c>
      <c r="I182" s="4" t="s">
        <v>948</v>
      </c>
      <c r="J182" s="4"/>
      <c r="K182" s="4" t="s">
        <v>491</v>
      </c>
      <c r="L182" s="11">
        <v>0</v>
      </c>
      <c r="M182" s="12" t="s">
        <v>2462</v>
      </c>
      <c r="N182" s="4" t="s">
        <v>483</v>
      </c>
      <c r="O182" s="4" t="s">
        <v>494</v>
      </c>
      <c r="P182" s="4" t="s">
        <v>483</v>
      </c>
      <c r="Q182" s="4" t="s">
        <v>485</v>
      </c>
      <c r="R182" s="16" t="s">
        <v>500</v>
      </c>
      <c r="S182" s="59" t="s">
        <v>496</v>
      </c>
      <c r="T182" s="12" t="s">
        <v>540</v>
      </c>
      <c r="U182" s="4" t="s">
        <v>541</v>
      </c>
      <c r="V182" s="24">
        <v>10</v>
      </c>
      <c r="W182" s="24">
        <v>150</v>
      </c>
      <c r="X182" s="61">
        <v>0</v>
      </c>
      <c r="Y182" s="61">
        <f t="shared" si="4"/>
        <v>0</v>
      </c>
      <c r="Z182" s="4"/>
      <c r="AA182" s="40" t="s">
        <v>1318</v>
      </c>
      <c r="AB182" s="30">
        <v>11</v>
      </c>
    </row>
    <row r="183" spans="1:28" ht="54.75" customHeight="1">
      <c r="A183" s="3" t="s">
        <v>3086</v>
      </c>
      <c r="B183" s="4" t="s">
        <v>478</v>
      </c>
      <c r="C183" s="4" t="s">
        <v>479</v>
      </c>
      <c r="D183" s="4" t="s">
        <v>947</v>
      </c>
      <c r="E183" s="3" t="s">
        <v>3225</v>
      </c>
      <c r="F183" s="10" t="s">
        <v>3225</v>
      </c>
      <c r="G183" s="4" t="s">
        <v>3210</v>
      </c>
      <c r="H183" s="10" t="s">
        <v>3209</v>
      </c>
      <c r="I183" s="4" t="s">
        <v>948</v>
      </c>
      <c r="J183" s="4"/>
      <c r="K183" s="4" t="s">
        <v>491</v>
      </c>
      <c r="L183" s="11">
        <v>0</v>
      </c>
      <c r="M183" s="12" t="s">
        <v>2462</v>
      </c>
      <c r="N183" s="4" t="s">
        <v>483</v>
      </c>
      <c r="O183" s="4" t="s">
        <v>1475</v>
      </c>
      <c r="P183" s="4" t="s">
        <v>483</v>
      </c>
      <c r="Q183" s="4" t="s">
        <v>485</v>
      </c>
      <c r="R183" s="16" t="s">
        <v>500</v>
      </c>
      <c r="S183" s="59" t="s">
        <v>496</v>
      </c>
      <c r="T183" s="12" t="s">
        <v>540</v>
      </c>
      <c r="U183" s="4" t="s">
        <v>541</v>
      </c>
      <c r="V183" s="24">
        <v>10</v>
      </c>
      <c r="W183" s="24">
        <v>150</v>
      </c>
      <c r="X183" s="61">
        <f>V183*W183</f>
        <v>1500</v>
      </c>
      <c r="Y183" s="61">
        <f t="shared" si="4"/>
        <v>1680.0000000000002</v>
      </c>
      <c r="Z183" s="4"/>
      <c r="AA183" s="40" t="s">
        <v>1318</v>
      </c>
      <c r="AB183" s="30"/>
    </row>
    <row r="184" spans="1:28" ht="110.25" customHeight="1">
      <c r="A184" s="3" t="s">
        <v>2172</v>
      </c>
      <c r="B184" s="4" t="s">
        <v>478</v>
      </c>
      <c r="C184" s="4" t="s">
        <v>479</v>
      </c>
      <c r="D184" s="4" t="s">
        <v>3232</v>
      </c>
      <c r="E184" s="3" t="s">
        <v>3234</v>
      </c>
      <c r="F184" s="3" t="s">
        <v>3233</v>
      </c>
      <c r="G184" s="3" t="s">
        <v>3210</v>
      </c>
      <c r="H184" s="4" t="s">
        <v>3209</v>
      </c>
      <c r="I184" s="4"/>
      <c r="J184" s="4"/>
      <c r="K184" s="4" t="s">
        <v>491</v>
      </c>
      <c r="L184" s="11">
        <v>0</v>
      </c>
      <c r="M184" s="12" t="s">
        <v>2462</v>
      </c>
      <c r="N184" s="4" t="s">
        <v>483</v>
      </c>
      <c r="O184" s="4" t="s">
        <v>494</v>
      </c>
      <c r="P184" s="4" t="s">
        <v>483</v>
      </c>
      <c r="Q184" s="4" t="s">
        <v>485</v>
      </c>
      <c r="R184" s="16" t="s">
        <v>500</v>
      </c>
      <c r="S184" s="59" t="s">
        <v>496</v>
      </c>
      <c r="T184" s="12" t="s">
        <v>540</v>
      </c>
      <c r="U184" s="4" t="s">
        <v>541</v>
      </c>
      <c r="V184" s="24">
        <v>50</v>
      </c>
      <c r="W184" s="24">
        <v>40</v>
      </c>
      <c r="X184" s="61">
        <v>0</v>
      </c>
      <c r="Y184" s="61">
        <f t="shared" si="4"/>
        <v>0</v>
      </c>
      <c r="Z184" s="4"/>
      <c r="AA184" s="40" t="s">
        <v>1318</v>
      </c>
      <c r="AB184" s="30">
        <v>11</v>
      </c>
    </row>
    <row r="185" spans="1:28" ht="110.25" customHeight="1">
      <c r="A185" s="3" t="s">
        <v>3087</v>
      </c>
      <c r="B185" s="4" t="s">
        <v>478</v>
      </c>
      <c r="C185" s="4" t="s">
        <v>479</v>
      </c>
      <c r="D185" s="4" t="s">
        <v>3232</v>
      </c>
      <c r="E185" s="3" t="s">
        <v>3234</v>
      </c>
      <c r="F185" s="3" t="s">
        <v>3233</v>
      </c>
      <c r="G185" s="3" t="s">
        <v>3210</v>
      </c>
      <c r="H185" s="4" t="s">
        <v>3209</v>
      </c>
      <c r="I185" s="4"/>
      <c r="J185" s="4"/>
      <c r="K185" s="4" t="s">
        <v>491</v>
      </c>
      <c r="L185" s="11">
        <v>0</v>
      </c>
      <c r="M185" s="12" t="s">
        <v>2462</v>
      </c>
      <c r="N185" s="4" t="s">
        <v>483</v>
      </c>
      <c r="O185" s="4" t="s">
        <v>1475</v>
      </c>
      <c r="P185" s="4" t="s">
        <v>483</v>
      </c>
      <c r="Q185" s="4" t="s">
        <v>485</v>
      </c>
      <c r="R185" s="16" t="s">
        <v>500</v>
      </c>
      <c r="S185" s="59" t="s">
        <v>496</v>
      </c>
      <c r="T185" s="12" t="s">
        <v>540</v>
      </c>
      <c r="U185" s="4" t="s">
        <v>541</v>
      </c>
      <c r="V185" s="24">
        <v>50</v>
      </c>
      <c r="W185" s="24">
        <v>40</v>
      </c>
      <c r="X185" s="61">
        <f>V185*W185</f>
        <v>2000</v>
      </c>
      <c r="Y185" s="61">
        <f t="shared" si="4"/>
        <v>2240</v>
      </c>
      <c r="Z185" s="4"/>
      <c r="AA185" s="40" t="s">
        <v>1318</v>
      </c>
      <c r="AB185" s="30"/>
    </row>
    <row r="186" spans="1:28" ht="69.75" customHeight="1">
      <c r="A186" s="3" t="s">
        <v>2173</v>
      </c>
      <c r="B186" s="4" t="s">
        <v>478</v>
      </c>
      <c r="C186" s="4" t="s">
        <v>479</v>
      </c>
      <c r="D186" s="3" t="s">
        <v>981</v>
      </c>
      <c r="E186" s="3" t="s">
        <v>204</v>
      </c>
      <c r="F186" s="3" t="s">
        <v>204</v>
      </c>
      <c r="G186" s="3" t="s">
        <v>983</v>
      </c>
      <c r="H186" s="3" t="s">
        <v>982</v>
      </c>
      <c r="I186" s="3" t="s">
        <v>984</v>
      </c>
      <c r="J186" s="3"/>
      <c r="K186" s="4" t="s">
        <v>491</v>
      </c>
      <c r="L186" s="11">
        <v>0</v>
      </c>
      <c r="M186" s="12" t="s">
        <v>2462</v>
      </c>
      <c r="N186" s="4" t="s">
        <v>483</v>
      </c>
      <c r="O186" s="4" t="s">
        <v>494</v>
      </c>
      <c r="P186" s="4" t="s">
        <v>483</v>
      </c>
      <c r="Q186" s="4" t="s">
        <v>485</v>
      </c>
      <c r="R186" s="16" t="s">
        <v>500</v>
      </c>
      <c r="S186" s="59" t="s">
        <v>496</v>
      </c>
      <c r="T186" s="12">
        <v>796</v>
      </c>
      <c r="U186" s="4" t="s">
        <v>493</v>
      </c>
      <c r="V186" s="24">
        <v>1</v>
      </c>
      <c r="W186" s="24">
        <v>4000</v>
      </c>
      <c r="X186" s="61">
        <v>0</v>
      </c>
      <c r="Y186" s="61">
        <f t="shared" si="4"/>
        <v>0</v>
      </c>
      <c r="Z186" s="4"/>
      <c r="AA186" s="40" t="s">
        <v>1318</v>
      </c>
      <c r="AB186" s="30">
        <v>11</v>
      </c>
    </row>
    <row r="187" spans="1:28" ht="87.75" customHeight="1">
      <c r="A187" s="3" t="s">
        <v>3088</v>
      </c>
      <c r="B187" s="4" t="s">
        <v>478</v>
      </c>
      <c r="C187" s="4" t="s">
        <v>479</v>
      </c>
      <c r="D187" s="3" t="s">
        <v>981</v>
      </c>
      <c r="E187" s="3" t="s">
        <v>204</v>
      </c>
      <c r="F187" s="3" t="s">
        <v>204</v>
      </c>
      <c r="G187" s="3" t="s">
        <v>983</v>
      </c>
      <c r="H187" s="3" t="s">
        <v>982</v>
      </c>
      <c r="I187" s="3" t="s">
        <v>984</v>
      </c>
      <c r="J187" s="3"/>
      <c r="K187" s="4" t="s">
        <v>491</v>
      </c>
      <c r="L187" s="11">
        <v>0</v>
      </c>
      <c r="M187" s="12" t="s">
        <v>2462</v>
      </c>
      <c r="N187" s="4" t="s">
        <v>483</v>
      </c>
      <c r="O187" s="4" t="s">
        <v>1475</v>
      </c>
      <c r="P187" s="4" t="s">
        <v>483</v>
      </c>
      <c r="Q187" s="4" t="s">
        <v>485</v>
      </c>
      <c r="R187" s="16" t="s">
        <v>500</v>
      </c>
      <c r="S187" s="59" t="s">
        <v>496</v>
      </c>
      <c r="T187" s="12">
        <v>796</v>
      </c>
      <c r="U187" s="4" t="s">
        <v>493</v>
      </c>
      <c r="V187" s="24">
        <v>1</v>
      </c>
      <c r="W187" s="24">
        <v>4000</v>
      </c>
      <c r="X187" s="61">
        <f>V187*W187</f>
        <v>4000</v>
      </c>
      <c r="Y187" s="61">
        <f t="shared" si="4"/>
        <v>4480</v>
      </c>
      <c r="Z187" s="4"/>
      <c r="AA187" s="40" t="s">
        <v>1318</v>
      </c>
      <c r="AB187" s="30"/>
    </row>
    <row r="188" spans="1:28" ht="80.25" customHeight="1">
      <c r="A188" s="3" t="s">
        <v>2174</v>
      </c>
      <c r="B188" s="4" t="s">
        <v>478</v>
      </c>
      <c r="C188" s="4" t="s">
        <v>479</v>
      </c>
      <c r="D188" s="3" t="s">
        <v>1694</v>
      </c>
      <c r="E188" s="3" t="s">
        <v>1696</v>
      </c>
      <c r="F188" s="3" t="s">
        <v>1695</v>
      </c>
      <c r="G188" s="3" t="s">
        <v>1696</v>
      </c>
      <c r="H188" s="3" t="s">
        <v>1697</v>
      </c>
      <c r="I188" s="4"/>
      <c r="J188" s="4"/>
      <c r="K188" s="4" t="s">
        <v>491</v>
      </c>
      <c r="L188" s="11">
        <v>0</v>
      </c>
      <c r="M188" s="12" t="s">
        <v>2462</v>
      </c>
      <c r="N188" s="4" t="s">
        <v>483</v>
      </c>
      <c r="O188" s="4" t="s">
        <v>494</v>
      </c>
      <c r="P188" s="4" t="s">
        <v>483</v>
      </c>
      <c r="Q188" s="4" t="s">
        <v>485</v>
      </c>
      <c r="R188" s="16" t="s">
        <v>500</v>
      </c>
      <c r="S188" s="59" t="s">
        <v>496</v>
      </c>
      <c r="T188" s="4">
        <v>778</v>
      </c>
      <c r="U188" s="4" t="s">
        <v>541</v>
      </c>
      <c r="V188" s="24" t="s">
        <v>1143</v>
      </c>
      <c r="W188" s="24">
        <v>8</v>
      </c>
      <c r="X188" s="61">
        <v>0</v>
      </c>
      <c r="Y188" s="61">
        <f t="shared" si="4"/>
        <v>0</v>
      </c>
      <c r="Z188" s="4"/>
      <c r="AA188" s="40" t="s">
        <v>1318</v>
      </c>
      <c r="AB188" s="30">
        <v>11</v>
      </c>
    </row>
    <row r="189" spans="1:28" ht="89.25">
      <c r="A189" s="3" t="s">
        <v>3089</v>
      </c>
      <c r="B189" s="4" t="s">
        <v>478</v>
      </c>
      <c r="C189" s="4" t="s">
        <v>479</v>
      </c>
      <c r="D189" s="3" t="s">
        <v>1694</v>
      </c>
      <c r="E189" s="3" t="s">
        <v>1696</v>
      </c>
      <c r="F189" s="3" t="s">
        <v>1695</v>
      </c>
      <c r="G189" s="3" t="s">
        <v>1696</v>
      </c>
      <c r="H189" s="3" t="s">
        <v>1697</v>
      </c>
      <c r="I189" s="4"/>
      <c r="J189" s="4"/>
      <c r="K189" s="4" t="s">
        <v>491</v>
      </c>
      <c r="L189" s="11">
        <v>0</v>
      </c>
      <c r="M189" s="12" t="s">
        <v>2462</v>
      </c>
      <c r="N189" s="4" t="s">
        <v>483</v>
      </c>
      <c r="O189" s="4" t="s">
        <v>1475</v>
      </c>
      <c r="P189" s="4" t="s">
        <v>483</v>
      </c>
      <c r="Q189" s="4" t="s">
        <v>485</v>
      </c>
      <c r="R189" s="16" t="s">
        <v>500</v>
      </c>
      <c r="S189" s="59" t="s">
        <v>496</v>
      </c>
      <c r="T189" s="4">
        <v>778</v>
      </c>
      <c r="U189" s="4" t="s">
        <v>541</v>
      </c>
      <c r="V189" s="24" t="s">
        <v>1143</v>
      </c>
      <c r="W189" s="24">
        <v>8</v>
      </c>
      <c r="X189" s="61">
        <f>V189*W189</f>
        <v>4000</v>
      </c>
      <c r="Y189" s="61">
        <f t="shared" si="4"/>
        <v>4480</v>
      </c>
      <c r="Z189" s="4"/>
      <c r="AA189" s="40" t="s">
        <v>1318</v>
      </c>
      <c r="AB189" s="30"/>
    </row>
    <row r="190" spans="1:28" ht="87.75" customHeight="1">
      <c r="A190" s="3" t="s">
        <v>2175</v>
      </c>
      <c r="B190" s="4" t="s">
        <v>478</v>
      </c>
      <c r="C190" s="4" t="s">
        <v>479</v>
      </c>
      <c r="D190" s="4" t="s">
        <v>950</v>
      </c>
      <c r="E190" s="3" t="s">
        <v>3226</v>
      </c>
      <c r="F190" s="3" t="s">
        <v>3226</v>
      </c>
      <c r="G190" s="3" t="s">
        <v>3203</v>
      </c>
      <c r="H190" s="3" t="s">
        <v>698</v>
      </c>
      <c r="I190" s="4" t="s">
        <v>951</v>
      </c>
      <c r="J190" s="4"/>
      <c r="K190" s="4" t="s">
        <v>491</v>
      </c>
      <c r="L190" s="11">
        <v>0</v>
      </c>
      <c r="M190" s="12" t="s">
        <v>2462</v>
      </c>
      <c r="N190" s="4" t="s">
        <v>483</v>
      </c>
      <c r="O190" s="4" t="s">
        <v>494</v>
      </c>
      <c r="P190" s="4" t="s">
        <v>483</v>
      </c>
      <c r="Q190" s="4" t="s">
        <v>485</v>
      </c>
      <c r="R190" s="16" t="s">
        <v>500</v>
      </c>
      <c r="S190" s="59" t="s">
        <v>496</v>
      </c>
      <c r="T190" s="12" t="s">
        <v>540</v>
      </c>
      <c r="U190" s="4" t="s">
        <v>541</v>
      </c>
      <c r="V190" s="24">
        <v>10</v>
      </c>
      <c r="W190" s="24">
        <v>150</v>
      </c>
      <c r="X190" s="61">
        <v>0</v>
      </c>
      <c r="Y190" s="61">
        <f t="shared" si="4"/>
        <v>0</v>
      </c>
      <c r="Z190" s="4"/>
      <c r="AA190" s="40" t="s">
        <v>1318</v>
      </c>
      <c r="AB190" s="30">
        <v>11</v>
      </c>
    </row>
    <row r="191" spans="1:28" ht="67.5" customHeight="1">
      <c r="A191" s="3" t="s">
        <v>3090</v>
      </c>
      <c r="B191" s="4" t="s">
        <v>478</v>
      </c>
      <c r="C191" s="4" t="s">
        <v>479</v>
      </c>
      <c r="D191" s="4" t="s">
        <v>950</v>
      </c>
      <c r="E191" s="3" t="s">
        <v>3226</v>
      </c>
      <c r="F191" s="3" t="s">
        <v>3226</v>
      </c>
      <c r="G191" s="3" t="s">
        <v>3203</v>
      </c>
      <c r="H191" s="3" t="s">
        <v>698</v>
      </c>
      <c r="I191" s="4" t="s">
        <v>951</v>
      </c>
      <c r="J191" s="4"/>
      <c r="K191" s="4" t="s">
        <v>491</v>
      </c>
      <c r="L191" s="11">
        <v>0</v>
      </c>
      <c r="M191" s="12" t="s">
        <v>2462</v>
      </c>
      <c r="N191" s="4" t="s">
        <v>483</v>
      </c>
      <c r="O191" s="4" t="s">
        <v>1475</v>
      </c>
      <c r="P191" s="4" t="s">
        <v>483</v>
      </c>
      <c r="Q191" s="4" t="s">
        <v>485</v>
      </c>
      <c r="R191" s="16" t="s">
        <v>500</v>
      </c>
      <c r="S191" s="59" t="s">
        <v>496</v>
      </c>
      <c r="T191" s="12" t="s">
        <v>540</v>
      </c>
      <c r="U191" s="4" t="s">
        <v>541</v>
      </c>
      <c r="V191" s="24">
        <v>10</v>
      </c>
      <c r="W191" s="24">
        <v>150</v>
      </c>
      <c r="X191" s="61">
        <f>V191*W191</f>
        <v>1500</v>
      </c>
      <c r="Y191" s="61">
        <f t="shared" si="4"/>
        <v>1680.0000000000002</v>
      </c>
      <c r="Z191" s="4"/>
      <c r="AA191" s="40" t="s">
        <v>1318</v>
      </c>
      <c r="AB191" s="30"/>
    </row>
    <row r="192" spans="1:29" s="6" customFormat="1" ht="69.75" customHeight="1">
      <c r="A192" s="3" t="s">
        <v>2176</v>
      </c>
      <c r="B192" s="4" t="s">
        <v>478</v>
      </c>
      <c r="C192" s="4" t="s">
        <v>479</v>
      </c>
      <c r="D192" s="4" t="s">
        <v>952</v>
      </c>
      <c r="E192" s="4" t="s">
        <v>3204</v>
      </c>
      <c r="F192" s="4" t="s">
        <v>3204</v>
      </c>
      <c r="G192" s="4" t="s">
        <v>3205</v>
      </c>
      <c r="H192" s="4" t="s">
        <v>3206</v>
      </c>
      <c r="I192" s="4" t="s">
        <v>951</v>
      </c>
      <c r="J192" s="4"/>
      <c r="K192" s="4" t="s">
        <v>491</v>
      </c>
      <c r="L192" s="11">
        <v>0</v>
      </c>
      <c r="M192" s="12" t="s">
        <v>2462</v>
      </c>
      <c r="N192" s="4" t="s">
        <v>483</v>
      </c>
      <c r="O192" s="4" t="s">
        <v>494</v>
      </c>
      <c r="P192" s="4" t="s">
        <v>483</v>
      </c>
      <c r="Q192" s="4" t="s">
        <v>485</v>
      </c>
      <c r="R192" s="16" t="s">
        <v>500</v>
      </c>
      <c r="S192" s="59" t="s">
        <v>496</v>
      </c>
      <c r="T192" s="4">
        <v>778</v>
      </c>
      <c r="U192" s="4" t="s">
        <v>541</v>
      </c>
      <c r="V192" s="24">
        <v>10</v>
      </c>
      <c r="W192" s="24">
        <v>150</v>
      </c>
      <c r="X192" s="61">
        <v>0</v>
      </c>
      <c r="Y192" s="61">
        <f t="shared" si="4"/>
        <v>0</v>
      </c>
      <c r="Z192" s="4"/>
      <c r="AA192" s="40" t="s">
        <v>1318</v>
      </c>
      <c r="AB192" s="30">
        <v>11</v>
      </c>
      <c r="AC192" s="111"/>
    </row>
    <row r="193" spans="1:29" s="6" customFormat="1" ht="51.75" customHeight="1">
      <c r="A193" s="3" t="s">
        <v>3091</v>
      </c>
      <c r="B193" s="4" t="s">
        <v>478</v>
      </c>
      <c r="C193" s="4" t="s">
        <v>479</v>
      </c>
      <c r="D193" s="4" t="s">
        <v>952</v>
      </c>
      <c r="E193" s="4" t="s">
        <v>3204</v>
      </c>
      <c r="F193" s="4" t="s">
        <v>3204</v>
      </c>
      <c r="G193" s="4" t="s">
        <v>3205</v>
      </c>
      <c r="H193" s="4" t="s">
        <v>3206</v>
      </c>
      <c r="I193" s="4" t="s">
        <v>951</v>
      </c>
      <c r="J193" s="4"/>
      <c r="K193" s="4" t="s">
        <v>491</v>
      </c>
      <c r="L193" s="11">
        <v>0</v>
      </c>
      <c r="M193" s="12" t="s">
        <v>2462</v>
      </c>
      <c r="N193" s="4" t="s">
        <v>483</v>
      </c>
      <c r="O193" s="4" t="s">
        <v>1475</v>
      </c>
      <c r="P193" s="4" t="s">
        <v>483</v>
      </c>
      <c r="Q193" s="4" t="s">
        <v>485</v>
      </c>
      <c r="R193" s="16" t="s">
        <v>500</v>
      </c>
      <c r="S193" s="59" t="s">
        <v>496</v>
      </c>
      <c r="T193" s="4">
        <v>778</v>
      </c>
      <c r="U193" s="4" t="s">
        <v>541</v>
      </c>
      <c r="V193" s="24">
        <v>10</v>
      </c>
      <c r="W193" s="24">
        <v>150</v>
      </c>
      <c r="X193" s="61">
        <f>V193*W193</f>
        <v>1500</v>
      </c>
      <c r="Y193" s="61">
        <f t="shared" si="4"/>
        <v>1680.0000000000002</v>
      </c>
      <c r="Z193" s="4"/>
      <c r="AA193" s="40" t="s">
        <v>1318</v>
      </c>
      <c r="AB193" s="30"/>
      <c r="AC193" s="111"/>
    </row>
    <row r="194" spans="1:29" s="6" customFormat="1" ht="54.75" customHeight="1">
      <c r="A194" s="3" t="s">
        <v>2177</v>
      </c>
      <c r="B194" s="4" t="s">
        <v>478</v>
      </c>
      <c r="C194" s="4" t="s">
        <v>479</v>
      </c>
      <c r="D194" s="4" t="s">
        <v>979</v>
      </c>
      <c r="E194" s="4" t="s">
        <v>3228</v>
      </c>
      <c r="F194" s="4" t="s">
        <v>3227</v>
      </c>
      <c r="G194" s="4" t="s">
        <v>3210</v>
      </c>
      <c r="H194" s="4" t="s">
        <v>3209</v>
      </c>
      <c r="I194" s="4" t="s">
        <v>980</v>
      </c>
      <c r="J194" s="4"/>
      <c r="K194" s="4" t="s">
        <v>491</v>
      </c>
      <c r="L194" s="11">
        <v>0</v>
      </c>
      <c r="M194" s="12" t="s">
        <v>2462</v>
      </c>
      <c r="N194" s="4" t="s">
        <v>483</v>
      </c>
      <c r="O194" s="4" t="s">
        <v>494</v>
      </c>
      <c r="P194" s="4" t="s">
        <v>483</v>
      </c>
      <c r="Q194" s="4" t="s">
        <v>485</v>
      </c>
      <c r="R194" s="16" t="s">
        <v>500</v>
      </c>
      <c r="S194" s="59" t="s">
        <v>496</v>
      </c>
      <c r="T194" s="4">
        <v>778</v>
      </c>
      <c r="U194" s="4" t="s">
        <v>541</v>
      </c>
      <c r="V194" s="24" t="s">
        <v>835</v>
      </c>
      <c r="W194" s="24">
        <v>70</v>
      </c>
      <c r="X194" s="61">
        <v>0</v>
      </c>
      <c r="Y194" s="61">
        <f t="shared" si="4"/>
        <v>0</v>
      </c>
      <c r="Z194" s="4"/>
      <c r="AA194" s="40" t="s">
        <v>1318</v>
      </c>
      <c r="AB194" s="30">
        <v>11</v>
      </c>
      <c r="AC194" s="111"/>
    </row>
    <row r="195" spans="1:29" s="6" customFormat="1" ht="45" customHeight="1">
      <c r="A195" s="3" t="s">
        <v>3092</v>
      </c>
      <c r="B195" s="4" t="s">
        <v>478</v>
      </c>
      <c r="C195" s="4" t="s">
        <v>479</v>
      </c>
      <c r="D195" s="4" t="s">
        <v>979</v>
      </c>
      <c r="E195" s="4" t="s">
        <v>3228</v>
      </c>
      <c r="F195" s="4" t="s">
        <v>3227</v>
      </c>
      <c r="G195" s="4" t="s">
        <v>3210</v>
      </c>
      <c r="H195" s="4" t="s">
        <v>3209</v>
      </c>
      <c r="I195" s="4" t="s">
        <v>980</v>
      </c>
      <c r="J195" s="4"/>
      <c r="K195" s="4" t="s">
        <v>491</v>
      </c>
      <c r="L195" s="11">
        <v>0</v>
      </c>
      <c r="M195" s="12" t="s">
        <v>2462</v>
      </c>
      <c r="N195" s="4" t="s">
        <v>483</v>
      </c>
      <c r="O195" s="4" t="s">
        <v>1475</v>
      </c>
      <c r="P195" s="4" t="s">
        <v>483</v>
      </c>
      <c r="Q195" s="4" t="s">
        <v>485</v>
      </c>
      <c r="R195" s="16" t="s">
        <v>500</v>
      </c>
      <c r="S195" s="59" t="s">
        <v>496</v>
      </c>
      <c r="T195" s="4">
        <v>778</v>
      </c>
      <c r="U195" s="4" t="s">
        <v>541</v>
      </c>
      <c r="V195" s="24" t="s">
        <v>835</v>
      </c>
      <c r="W195" s="24">
        <v>70</v>
      </c>
      <c r="X195" s="61">
        <f>V195*W195</f>
        <v>3500</v>
      </c>
      <c r="Y195" s="61">
        <f t="shared" si="4"/>
        <v>3920.0000000000005</v>
      </c>
      <c r="Z195" s="4"/>
      <c r="AA195" s="40" t="s">
        <v>1318</v>
      </c>
      <c r="AB195" s="30"/>
      <c r="AC195" s="111"/>
    </row>
    <row r="196" spans="1:29" s="6" customFormat="1" ht="66.75" customHeight="1">
      <c r="A196" s="3" t="s">
        <v>2178</v>
      </c>
      <c r="B196" s="4" t="s">
        <v>478</v>
      </c>
      <c r="C196" s="4" t="s">
        <v>479</v>
      </c>
      <c r="D196" s="4" t="s">
        <v>1702</v>
      </c>
      <c r="E196" s="4" t="s">
        <v>1700</v>
      </c>
      <c r="F196" s="4" t="s">
        <v>1701</v>
      </c>
      <c r="G196" s="4" t="s">
        <v>1698</v>
      </c>
      <c r="H196" s="4" t="s">
        <v>1699</v>
      </c>
      <c r="I196" s="4" t="s">
        <v>1144</v>
      </c>
      <c r="J196" s="4"/>
      <c r="K196" s="4" t="s">
        <v>491</v>
      </c>
      <c r="L196" s="11">
        <v>0</v>
      </c>
      <c r="M196" s="12" t="s">
        <v>2462</v>
      </c>
      <c r="N196" s="4" t="s">
        <v>483</v>
      </c>
      <c r="O196" s="4" t="s">
        <v>494</v>
      </c>
      <c r="P196" s="4" t="s">
        <v>483</v>
      </c>
      <c r="Q196" s="4" t="s">
        <v>485</v>
      </c>
      <c r="R196" s="16" t="s">
        <v>500</v>
      </c>
      <c r="S196" s="59" t="s">
        <v>496</v>
      </c>
      <c r="T196" s="4">
        <v>796</v>
      </c>
      <c r="U196" s="4" t="s">
        <v>493</v>
      </c>
      <c r="V196" s="24">
        <v>100</v>
      </c>
      <c r="W196" s="24">
        <v>120</v>
      </c>
      <c r="X196" s="61">
        <v>0</v>
      </c>
      <c r="Y196" s="61">
        <f t="shared" si="4"/>
        <v>0</v>
      </c>
      <c r="Z196" s="4"/>
      <c r="AA196" s="40" t="s">
        <v>1318</v>
      </c>
      <c r="AB196" s="30">
        <v>11</v>
      </c>
      <c r="AC196" s="111"/>
    </row>
    <row r="197" spans="1:29" s="6" customFormat="1" ht="60.75" customHeight="1">
      <c r="A197" s="3" t="s">
        <v>3093</v>
      </c>
      <c r="B197" s="4" t="s">
        <v>478</v>
      </c>
      <c r="C197" s="4" t="s">
        <v>479</v>
      </c>
      <c r="D197" s="4" t="s">
        <v>1702</v>
      </c>
      <c r="E197" s="4" t="s">
        <v>1700</v>
      </c>
      <c r="F197" s="4" t="s">
        <v>1701</v>
      </c>
      <c r="G197" s="4" t="s">
        <v>1698</v>
      </c>
      <c r="H197" s="4" t="s">
        <v>1699</v>
      </c>
      <c r="I197" s="4" t="s">
        <v>1144</v>
      </c>
      <c r="J197" s="4"/>
      <c r="K197" s="4" t="s">
        <v>491</v>
      </c>
      <c r="L197" s="11">
        <v>0</v>
      </c>
      <c r="M197" s="12" t="s">
        <v>2462</v>
      </c>
      <c r="N197" s="4" t="s">
        <v>483</v>
      </c>
      <c r="O197" s="4" t="s">
        <v>1475</v>
      </c>
      <c r="P197" s="4" t="s">
        <v>483</v>
      </c>
      <c r="Q197" s="4" t="s">
        <v>485</v>
      </c>
      <c r="R197" s="16" t="s">
        <v>500</v>
      </c>
      <c r="S197" s="59" t="s">
        <v>496</v>
      </c>
      <c r="T197" s="4">
        <v>796</v>
      </c>
      <c r="U197" s="4" t="s">
        <v>493</v>
      </c>
      <c r="V197" s="24">
        <v>100</v>
      </c>
      <c r="W197" s="24">
        <v>120</v>
      </c>
      <c r="X197" s="61">
        <f>V197*W197</f>
        <v>12000</v>
      </c>
      <c r="Y197" s="61">
        <f t="shared" si="4"/>
        <v>13440.000000000002</v>
      </c>
      <c r="Z197" s="4"/>
      <c r="AA197" s="40" t="s">
        <v>1318</v>
      </c>
      <c r="AB197" s="30"/>
      <c r="AC197" s="111"/>
    </row>
    <row r="198" spans="1:29" s="6" customFormat="1" ht="77.25" customHeight="1">
      <c r="A198" s="3" t="s">
        <v>2179</v>
      </c>
      <c r="B198" s="4" t="s">
        <v>478</v>
      </c>
      <c r="C198" s="4" t="s">
        <v>479</v>
      </c>
      <c r="D198" s="4" t="s">
        <v>1703</v>
      </c>
      <c r="E198" s="4" t="s">
        <v>1704</v>
      </c>
      <c r="F198" s="4" t="s">
        <v>1705</v>
      </c>
      <c r="G198" s="4" t="s">
        <v>3229</v>
      </c>
      <c r="H198" s="4" t="s">
        <v>494</v>
      </c>
      <c r="I198" s="4"/>
      <c r="J198" s="4"/>
      <c r="K198" s="4" t="s">
        <v>491</v>
      </c>
      <c r="L198" s="11">
        <v>0</v>
      </c>
      <c r="M198" s="12" t="s">
        <v>2462</v>
      </c>
      <c r="N198" s="4" t="s">
        <v>483</v>
      </c>
      <c r="O198" s="4" t="s">
        <v>494</v>
      </c>
      <c r="P198" s="4" t="s">
        <v>483</v>
      </c>
      <c r="Q198" s="4" t="s">
        <v>485</v>
      </c>
      <c r="R198" s="16" t="s">
        <v>500</v>
      </c>
      <c r="S198" s="59" t="s">
        <v>496</v>
      </c>
      <c r="T198" s="4">
        <v>778</v>
      </c>
      <c r="U198" s="4" t="s">
        <v>541</v>
      </c>
      <c r="V198" s="24" t="s">
        <v>953</v>
      </c>
      <c r="W198" s="24">
        <v>900</v>
      </c>
      <c r="X198" s="61">
        <v>0</v>
      </c>
      <c r="Y198" s="61">
        <f t="shared" si="4"/>
        <v>0</v>
      </c>
      <c r="Z198" s="4"/>
      <c r="AA198" s="40" t="s">
        <v>1318</v>
      </c>
      <c r="AB198" s="30">
        <v>11</v>
      </c>
      <c r="AC198" s="111"/>
    </row>
    <row r="199" spans="1:29" s="6" customFormat="1" ht="66.75" customHeight="1">
      <c r="A199" s="3" t="s">
        <v>3094</v>
      </c>
      <c r="B199" s="4" t="s">
        <v>478</v>
      </c>
      <c r="C199" s="4" t="s">
        <v>479</v>
      </c>
      <c r="D199" s="4" t="s">
        <v>1703</v>
      </c>
      <c r="E199" s="4" t="s">
        <v>1704</v>
      </c>
      <c r="F199" s="4" t="s">
        <v>1705</v>
      </c>
      <c r="G199" s="4" t="s">
        <v>3229</v>
      </c>
      <c r="H199" s="4" t="s">
        <v>494</v>
      </c>
      <c r="I199" s="4"/>
      <c r="J199" s="4"/>
      <c r="K199" s="4" t="s">
        <v>491</v>
      </c>
      <c r="L199" s="11">
        <v>0</v>
      </c>
      <c r="M199" s="12" t="s">
        <v>2462</v>
      </c>
      <c r="N199" s="4" t="s">
        <v>483</v>
      </c>
      <c r="O199" s="4" t="s">
        <v>1475</v>
      </c>
      <c r="P199" s="4" t="s">
        <v>483</v>
      </c>
      <c r="Q199" s="4" t="s">
        <v>485</v>
      </c>
      <c r="R199" s="16" t="s">
        <v>500</v>
      </c>
      <c r="S199" s="59" t="s">
        <v>496</v>
      </c>
      <c r="T199" s="4">
        <v>778</v>
      </c>
      <c r="U199" s="4" t="s">
        <v>541</v>
      </c>
      <c r="V199" s="24" t="s">
        <v>953</v>
      </c>
      <c r="W199" s="24">
        <v>900</v>
      </c>
      <c r="X199" s="61">
        <f>V199*W199</f>
        <v>2700</v>
      </c>
      <c r="Y199" s="61">
        <f t="shared" si="4"/>
        <v>3024.0000000000005</v>
      </c>
      <c r="Z199" s="4"/>
      <c r="AA199" s="40" t="s">
        <v>1318</v>
      </c>
      <c r="AB199" s="30"/>
      <c r="AC199" s="111"/>
    </row>
    <row r="200" spans="1:29" s="6" customFormat="1" ht="67.5" customHeight="1">
      <c r="A200" s="3" t="s">
        <v>2180</v>
      </c>
      <c r="B200" s="4" t="s">
        <v>478</v>
      </c>
      <c r="C200" s="4" t="s">
        <v>479</v>
      </c>
      <c r="D200" s="4" t="s">
        <v>1645</v>
      </c>
      <c r="E200" s="4" t="s">
        <v>1646</v>
      </c>
      <c r="F200" s="4" t="s">
        <v>1646</v>
      </c>
      <c r="G200" s="4" t="s">
        <v>3210</v>
      </c>
      <c r="H200" s="4" t="s">
        <v>3209</v>
      </c>
      <c r="I200" s="4" t="s">
        <v>1145</v>
      </c>
      <c r="J200" s="4"/>
      <c r="K200" s="4" t="s">
        <v>491</v>
      </c>
      <c r="L200" s="11">
        <v>0</v>
      </c>
      <c r="M200" s="12" t="s">
        <v>2462</v>
      </c>
      <c r="N200" s="4" t="s">
        <v>483</v>
      </c>
      <c r="O200" s="4" t="s">
        <v>494</v>
      </c>
      <c r="P200" s="4" t="s">
        <v>483</v>
      </c>
      <c r="Q200" s="4" t="s">
        <v>485</v>
      </c>
      <c r="R200" s="16" t="s">
        <v>500</v>
      </c>
      <c r="S200" s="59" t="s">
        <v>496</v>
      </c>
      <c r="T200" s="4">
        <v>778</v>
      </c>
      <c r="U200" s="4" t="s">
        <v>541</v>
      </c>
      <c r="V200" s="24" t="s">
        <v>958</v>
      </c>
      <c r="W200" s="24">
        <v>2500</v>
      </c>
      <c r="X200" s="61">
        <v>0</v>
      </c>
      <c r="Y200" s="61">
        <f aca="true" t="shared" si="7" ref="Y200:Y211">X200*1.12</f>
        <v>0</v>
      </c>
      <c r="Z200" s="4"/>
      <c r="AA200" s="40" t="s">
        <v>1318</v>
      </c>
      <c r="AB200" s="30">
        <v>11</v>
      </c>
      <c r="AC200" s="111"/>
    </row>
    <row r="201" spans="1:29" s="6" customFormat="1" ht="62.25" customHeight="1">
      <c r="A201" s="3" t="s">
        <v>3095</v>
      </c>
      <c r="B201" s="4" t="s">
        <v>478</v>
      </c>
      <c r="C201" s="4" t="s">
        <v>479</v>
      </c>
      <c r="D201" s="4" t="s">
        <v>1645</v>
      </c>
      <c r="E201" s="4" t="s">
        <v>1646</v>
      </c>
      <c r="F201" s="4" t="s">
        <v>1646</v>
      </c>
      <c r="G201" s="4" t="s">
        <v>3210</v>
      </c>
      <c r="H201" s="4" t="s">
        <v>3209</v>
      </c>
      <c r="I201" s="4" t="s">
        <v>1145</v>
      </c>
      <c r="J201" s="4"/>
      <c r="K201" s="4" t="s">
        <v>491</v>
      </c>
      <c r="L201" s="11">
        <v>0</v>
      </c>
      <c r="M201" s="12" t="s">
        <v>2462</v>
      </c>
      <c r="N201" s="4" t="s">
        <v>483</v>
      </c>
      <c r="O201" s="4" t="s">
        <v>1475</v>
      </c>
      <c r="P201" s="4" t="s">
        <v>483</v>
      </c>
      <c r="Q201" s="4" t="s">
        <v>485</v>
      </c>
      <c r="R201" s="16" t="s">
        <v>500</v>
      </c>
      <c r="S201" s="59" t="s">
        <v>496</v>
      </c>
      <c r="T201" s="4">
        <v>778</v>
      </c>
      <c r="U201" s="4" t="s">
        <v>541</v>
      </c>
      <c r="V201" s="24" t="s">
        <v>958</v>
      </c>
      <c r="W201" s="24">
        <v>2500</v>
      </c>
      <c r="X201" s="61">
        <f>V201*W201</f>
        <v>5000</v>
      </c>
      <c r="Y201" s="61">
        <f t="shared" si="7"/>
        <v>5600.000000000001</v>
      </c>
      <c r="Z201" s="4"/>
      <c r="AA201" s="40" t="s">
        <v>1318</v>
      </c>
      <c r="AB201" s="30"/>
      <c r="AC201" s="111"/>
    </row>
    <row r="202" spans="1:29" s="75" customFormat="1" ht="84.75" customHeight="1">
      <c r="A202" s="3" t="s">
        <v>2181</v>
      </c>
      <c r="B202" s="4" t="s">
        <v>478</v>
      </c>
      <c r="C202" s="4" t="s">
        <v>479</v>
      </c>
      <c r="D202" s="4" t="s">
        <v>954</v>
      </c>
      <c r="E202" s="4" t="s">
        <v>3208</v>
      </c>
      <c r="F202" s="4" t="s">
        <v>3207</v>
      </c>
      <c r="G202" s="4" t="s">
        <v>3210</v>
      </c>
      <c r="H202" s="4" t="s">
        <v>3209</v>
      </c>
      <c r="I202" s="4"/>
      <c r="J202" s="4"/>
      <c r="K202" s="4" t="s">
        <v>491</v>
      </c>
      <c r="L202" s="11">
        <v>0</v>
      </c>
      <c r="M202" s="12" t="s">
        <v>2462</v>
      </c>
      <c r="N202" s="4" t="s">
        <v>483</v>
      </c>
      <c r="O202" s="4" t="s">
        <v>494</v>
      </c>
      <c r="P202" s="4" t="s">
        <v>483</v>
      </c>
      <c r="Q202" s="4" t="s">
        <v>485</v>
      </c>
      <c r="R202" s="16" t="s">
        <v>500</v>
      </c>
      <c r="S202" s="59" t="s">
        <v>496</v>
      </c>
      <c r="T202" s="4">
        <v>778</v>
      </c>
      <c r="U202" s="4" t="s">
        <v>541</v>
      </c>
      <c r="V202" s="24" t="s">
        <v>949</v>
      </c>
      <c r="W202" s="24">
        <v>200</v>
      </c>
      <c r="X202" s="61">
        <v>0</v>
      </c>
      <c r="Y202" s="61">
        <f t="shared" si="7"/>
        <v>0</v>
      </c>
      <c r="Z202" s="4"/>
      <c r="AA202" s="40" t="s">
        <v>1318</v>
      </c>
      <c r="AB202" s="30">
        <v>11</v>
      </c>
      <c r="AC202" s="111"/>
    </row>
    <row r="203" spans="1:29" s="75" customFormat="1" ht="54.75" customHeight="1">
      <c r="A203" s="3" t="s">
        <v>3096</v>
      </c>
      <c r="B203" s="4" t="s">
        <v>478</v>
      </c>
      <c r="C203" s="4" t="s">
        <v>479</v>
      </c>
      <c r="D203" s="4" t="s">
        <v>954</v>
      </c>
      <c r="E203" s="4" t="s">
        <v>3208</v>
      </c>
      <c r="F203" s="4" t="s">
        <v>3207</v>
      </c>
      <c r="G203" s="4" t="s">
        <v>3210</v>
      </c>
      <c r="H203" s="4" t="s">
        <v>3209</v>
      </c>
      <c r="I203" s="4"/>
      <c r="J203" s="4"/>
      <c r="K203" s="4" t="s">
        <v>491</v>
      </c>
      <c r="L203" s="11">
        <v>0</v>
      </c>
      <c r="M203" s="12" t="s">
        <v>2462</v>
      </c>
      <c r="N203" s="4" t="s">
        <v>483</v>
      </c>
      <c r="O203" s="4" t="s">
        <v>1475</v>
      </c>
      <c r="P203" s="4" t="s">
        <v>483</v>
      </c>
      <c r="Q203" s="4" t="s">
        <v>485</v>
      </c>
      <c r="R203" s="16" t="s">
        <v>500</v>
      </c>
      <c r="S203" s="59" t="s">
        <v>496</v>
      </c>
      <c r="T203" s="4">
        <v>778</v>
      </c>
      <c r="U203" s="4" t="s">
        <v>541</v>
      </c>
      <c r="V203" s="24" t="s">
        <v>949</v>
      </c>
      <c r="W203" s="24">
        <v>200</v>
      </c>
      <c r="X203" s="61">
        <f>V203*W203</f>
        <v>1000</v>
      </c>
      <c r="Y203" s="61">
        <f t="shared" si="7"/>
        <v>1120</v>
      </c>
      <c r="Z203" s="4"/>
      <c r="AA203" s="40" t="s">
        <v>1318</v>
      </c>
      <c r="AB203" s="30"/>
      <c r="AC203" s="111"/>
    </row>
    <row r="204" spans="1:29" s="75" customFormat="1" ht="72" customHeight="1">
      <c r="A204" s="3" t="s">
        <v>2182</v>
      </c>
      <c r="B204" s="4" t="s">
        <v>478</v>
      </c>
      <c r="C204" s="4" t="s">
        <v>479</v>
      </c>
      <c r="D204" s="4" t="s">
        <v>955</v>
      </c>
      <c r="E204" s="4" t="s">
        <v>956</v>
      </c>
      <c r="F204" s="4" t="s">
        <v>956</v>
      </c>
      <c r="G204" s="4" t="s">
        <v>957</v>
      </c>
      <c r="H204" s="4" t="s">
        <v>2057</v>
      </c>
      <c r="I204" s="4"/>
      <c r="J204" s="4"/>
      <c r="K204" s="4" t="s">
        <v>491</v>
      </c>
      <c r="L204" s="11">
        <v>0</v>
      </c>
      <c r="M204" s="12" t="s">
        <v>2462</v>
      </c>
      <c r="N204" s="4" t="s">
        <v>483</v>
      </c>
      <c r="O204" s="4" t="s">
        <v>494</v>
      </c>
      <c r="P204" s="4" t="s">
        <v>483</v>
      </c>
      <c r="Q204" s="4" t="s">
        <v>485</v>
      </c>
      <c r="R204" s="16" t="s">
        <v>500</v>
      </c>
      <c r="S204" s="59" t="s">
        <v>496</v>
      </c>
      <c r="T204" s="12">
        <v>796</v>
      </c>
      <c r="U204" s="4" t="s">
        <v>493</v>
      </c>
      <c r="V204" s="24" t="s">
        <v>958</v>
      </c>
      <c r="W204" s="24">
        <v>5000</v>
      </c>
      <c r="X204" s="61">
        <v>0</v>
      </c>
      <c r="Y204" s="61">
        <f t="shared" si="7"/>
        <v>0</v>
      </c>
      <c r="Z204" s="4"/>
      <c r="AA204" s="40" t="s">
        <v>1318</v>
      </c>
      <c r="AB204" s="30">
        <v>11</v>
      </c>
      <c r="AC204" s="111"/>
    </row>
    <row r="205" spans="1:29" s="75" customFormat="1" ht="65.25" customHeight="1">
      <c r="A205" s="3" t="s">
        <v>3097</v>
      </c>
      <c r="B205" s="4" t="s">
        <v>478</v>
      </c>
      <c r="C205" s="4" t="s">
        <v>479</v>
      </c>
      <c r="D205" s="4" t="s">
        <v>955</v>
      </c>
      <c r="E205" s="4" t="s">
        <v>956</v>
      </c>
      <c r="F205" s="4" t="s">
        <v>956</v>
      </c>
      <c r="G205" s="4" t="s">
        <v>957</v>
      </c>
      <c r="H205" s="4" t="s">
        <v>2057</v>
      </c>
      <c r="I205" s="4"/>
      <c r="J205" s="4"/>
      <c r="K205" s="4" t="s">
        <v>491</v>
      </c>
      <c r="L205" s="11">
        <v>0</v>
      </c>
      <c r="M205" s="12" t="s">
        <v>2462</v>
      </c>
      <c r="N205" s="4" t="s">
        <v>483</v>
      </c>
      <c r="O205" s="4" t="s">
        <v>1475</v>
      </c>
      <c r="P205" s="4" t="s">
        <v>483</v>
      </c>
      <c r="Q205" s="4" t="s">
        <v>485</v>
      </c>
      <c r="R205" s="16" t="s">
        <v>500</v>
      </c>
      <c r="S205" s="59" t="s">
        <v>496</v>
      </c>
      <c r="T205" s="12">
        <v>796</v>
      </c>
      <c r="U205" s="4" t="s">
        <v>493</v>
      </c>
      <c r="V205" s="24" t="s">
        <v>958</v>
      </c>
      <c r="W205" s="24">
        <v>5000</v>
      </c>
      <c r="X205" s="61">
        <f>V205*W205</f>
        <v>10000</v>
      </c>
      <c r="Y205" s="61">
        <f t="shared" si="7"/>
        <v>11200.000000000002</v>
      </c>
      <c r="Z205" s="4"/>
      <c r="AA205" s="40" t="s">
        <v>1318</v>
      </c>
      <c r="AB205" s="30"/>
      <c r="AC205" s="111"/>
    </row>
    <row r="206" spans="1:28" ht="65.25" customHeight="1">
      <c r="A206" s="3" t="s">
        <v>2183</v>
      </c>
      <c r="B206" s="4" t="s">
        <v>478</v>
      </c>
      <c r="C206" s="4" t="s">
        <v>479</v>
      </c>
      <c r="D206" s="4" t="s">
        <v>959</v>
      </c>
      <c r="E206" s="4" t="s">
        <v>960</v>
      </c>
      <c r="F206" s="4" t="s">
        <v>960</v>
      </c>
      <c r="G206" s="4" t="s">
        <v>961</v>
      </c>
      <c r="H206" s="4" t="s">
        <v>2058</v>
      </c>
      <c r="I206" s="4"/>
      <c r="J206" s="4"/>
      <c r="K206" s="4" t="s">
        <v>491</v>
      </c>
      <c r="L206" s="11">
        <v>0</v>
      </c>
      <c r="M206" s="12" t="s">
        <v>2462</v>
      </c>
      <c r="N206" s="4" t="s">
        <v>483</v>
      </c>
      <c r="O206" s="4" t="s">
        <v>494</v>
      </c>
      <c r="P206" s="4" t="s">
        <v>483</v>
      </c>
      <c r="Q206" s="4" t="s">
        <v>485</v>
      </c>
      <c r="R206" s="16" t="s">
        <v>500</v>
      </c>
      <c r="S206" s="59" t="s">
        <v>496</v>
      </c>
      <c r="T206" s="12">
        <v>796</v>
      </c>
      <c r="U206" s="4" t="s">
        <v>493</v>
      </c>
      <c r="V206" s="24" t="s">
        <v>962</v>
      </c>
      <c r="W206" s="24">
        <v>150</v>
      </c>
      <c r="X206" s="61">
        <v>0</v>
      </c>
      <c r="Y206" s="61">
        <f t="shared" si="7"/>
        <v>0</v>
      </c>
      <c r="Z206" s="4"/>
      <c r="AA206" s="40" t="s">
        <v>1318</v>
      </c>
      <c r="AB206" s="30">
        <v>11</v>
      </c>
    </row>
    <row r="207" spans="1:28" ht="60" customHeight="1">
      <c r="A207" s="3" t="s">
        <v>3098</v>
      </c>
      <c r="B207" s="4" t="s">
        <v>478</v>
      </c>
      <c r="C207" s="4" t="s">
        <v>479</v>
      </c>
      <c r="D207" s="4" t="s">
        <v>959</v>
      </c>
      <c r="E207" s="4" t="s">
        <v>960</v>
      </c>
      <c r="F207" s="4" t="s">
        <v>960</v>
      </c>
      <c r="G207" s="4" t="s">
        <v>961</v>
      </c>
      <c r="H207" s="4" t="s">
        <v>2058</v>
      </c>
      <c r="I207" s="4"/>
      <c r="J207" s="4"/>
      <c r="K207" s="4" t="s">
        <v>491</v>
      </c>
      <c r="L207" s="11">
        <v>0</v>
      </c>
      <c r="M207" s="12" t="s">
        <v>2462</v>
      </c>
      <c r="N207" s="4" t="s">
        <v>483</v>
      </c>
      <c r="O207" s="4" t="s">
        <v>1475</v>
      </c>
      <c r="P207" s="4" t="s">
        <v>483</v>
      </c>
      <c r="Q207" s="4" t="s">
        <v>485</v>
      </c>
      <c r="R207" s="16" t="s">
        <v>500</v>
      </c>
      <c r="S207" s="59" t="s">
        <v>496</v>
      </c>
      <c r="T207" s="12">
        <v>796</v>
      </c>
      <c r="U207" s="4" t="s">
        <v>493</v>
      </c>
      <c r="V207" s="24" t="s">
        <v>962</v>
      </c>
      <c r="W207" s="24">
        <v>150</v>
      </c>
      <c r="X207" s="61">
        <f>V207*W207</f>
        <v>1500</v>
      </c>
      <c r="Y207" s="61">
        <f t="shared" si="7"/>
        <v>1680.0000000000002</v>
      </c>
      <c r="Z207" s="4"/>
      <c r="AA207" s="40" t="s">
        <v>1318</v>
      </c>
      <c r="AB207" s="30"/>
    </row>
    <row r="208" spans="1:28" ht="30.75" customHeight="1">
      <c r="A208" s="3" t="s">
        <v>2184</v>
      </c>
      <c r="B208" s="4" t="s">
        <v>478</v>
      </c>
      <c r="C208" s="4" t="s">
        <v>479</v>
      </c>
      <c r="D208" s="4" t="s">
        <v>963</v>
      </c>
      <c r="E208" s="4" t="s">
        <v>964</v>
      </c>
      <c r="F208" s="4" t="s">
        <v>964</v>
      </c>
      <c r="G208" s="4" t="s">
        <v>3210</v>
      </c>
      <c r="H208" s="4" t="s">
        <v>3209</v>
      </c>
      <c r="I208" s="4"/>
      <c r="J208" s="4"/>
      <c r="K208" s="4" t="s">
        <v>491</v>
      </c>
      <c r="L208" s="11">
        <v>0</v>
      </c>
      <c r="M208" s="12" t="s">
        <v>2462</v>
      </c>
      <c r="N208" s="4" t="s">
        <v>483</v>
      </c>
      <c r="O208" s="4" t="s">
        <v>494</v>
      </c>
      <c r="P208" s="4" t="s">
        <v>483</v>
      </c>
      <c r="Q208" s="4" t="s">
        <v>485</v>
      </c>
      <c r="R208" s="16" t="s">
        <v>500</v>
      </c>
      <c r="S208" s="59" t="s">
        <v>496</v>
      </c>
      <c r="T208" s="4">
        <v>778</v>
      </c>
      <c r="U208" s="4" t="s">
        <v>541</v>
      </c>
      <c r="V208" s="24">
        <v>10</v>
      </c>
      <c r="W208" s="24">
        <v>100</v>
      </c>
      <c r="X208" s="61">
        <v>0</v>
      </c>
      <c r="Y208" s="61">
        <f t="shared" si="7"/>
        <v>0</v>
      </c>
      <c r="Z208" s="4"/>
      <c r="AA208" s="40" t="s">
        <v>1318</v>
      </c>
      <c r="AB208" s="30">
        <v>11</v>
      </c>
    </row>
    <row r="209" spans="1:28" ht="32.25" customHeight="1">
      <c r="A209" s="3" t="s">
        <v>3099</v>
      </c>
      <c r="B209" s="4" t="s">
        <v>478</v>
      </c>
      <c r="C209" s="4" t="s">
        <v>479</v>
      </c>
      <c r="D209" s="4" t="s">
        <v>963</v>
      </c>
      <c r="E209" s="4" t="s">
        <v>964</v>
      </c>
      <c r="F209" s="4" t="s">
        <v>964</v>
      </c>
      <c r="G209" s="4" t="s">
        <v>3210</v>
      </c>
      <c r="H209" s="4" t="s">
        <v>3209</v>
      </c>
      <c r="I209" s="4"/>
      <c r="J209" s="4"/>
      <c r="K209" s="4" t="s">
        <v>491</v>
      </c>
      <c r="L209" s="11">
        <v>0</v>
      </c>
      <c r="M209" s="12" t="s">
        <v>2462</v>
      </c>
      <c r="N209" s="4" t="s">
        <v>483</v>
      </c>
      <c r="O209" s="4" t="s">
        <v>1475</v>
      </c>
      <c r="P209" s="4" t="s">
        <v>483</v>
      </c>
      <c r="Q209" s="4" t="s">
        <v>485</v>
      </c>
      <c r="R209" s="16" t="s">
        <v>500</v>
      </c>
      <c r="S209" s="59" t="s">
        <v>496</v>
      </c>
      <c r="T209" s="4">
        <v>778</v>
      </c>
      <c r="U209" s="4" t="s">
        <v>541</v>
      </c>
      <c r="V209" s="24">
        <v>10</v>
      </c>
      <c r="W209" s="24">
        <v>100</v>
      </c>
      <c r="X209" s="61">
        <f>V209*W209</f>
        <v>1000</v>
      </c>
      <c r="Y209" s="61">
        <f t="shared" si="7"/>
        <v>1120</v>
      </c>
      <c r="Z209" s="4"/>
      <c r="AA209" s="40" t="s">
        <v>1318</v>
      </c>
      <c r="AB209" s="30"/>
    </row>
    <row r="210" spans="1:28" ht="38.25" customHeight="1">
      <c r="A210" s="3" t="s">
        <v>2185</v>
      </c>
      <c r="B210" s="4" t="s">
        <v>478</v>
      </c>
      <c r="C210" s="4" t="s">
        <v>479</v>
      </c>
      <c r="D210" s="4" t="s">
        <v>3244</v>
      </c>
      <c r="E210" s="4" t="s">
        <v>3230</v>
      </c>
      <c r="F210" s="4" t="s">
        <v>3230</v>
      </c>
      <c r="G210" s="4" t="s">
        <v>3203</v>
      </c>
      <c r="H210" s="4" t="s">
        <v>698</v>
      </c>
      <c r="I210" s="4" t="s">
        <v>2552</v>
      </c>
      <c r="J210" s="4"/>
      <c r="K210" s="4" t="s">
        <v>491</v>
      </c>
      <c r="L210" s="11">
        <v>0</v>
      </c>
      <c r="M210" s="12" t="s">
        <v>2462</v>
      </c>
      <c r="N210" s="4" t="s">
        <v>483</v>
      </c>
      <c r="O210" s="4" t="s">
        <v>494</v>
      </c>
      <c r="P210" s="4" t="s">
        <v>483</v>
      </c>
      <c r="Q210" s="4" t="s">
        <v>485</v>
      </c>
      <c r="R210" s="16" t="s">
        <v>500</v>
      </c>
      <c r="S210" s="59" t="s">
        <v>496</v>
      </c>
      <c r="T210" s="4">
        <v>778</v>
      </c>
      <c r="U210" s="4" t="s">
        <v>541</v>
      </c>
      <c r="V210" s="24">
        <v>10</v>
      </c>
      <c r="W210" s="24">
        <v>200</v>
      </c>
      <c r="X210" s="61">
        <v>0</v>
      </c>
      <c r="Y210" s="61">
        <f t="shared" si="7"/>
        <v>0</v>
      </c>
      <c r="Z210" s="4"/>
      <c r="AA210" s="40" t="s">
        <v>1318</v>
      </c>
      <c r="AB210" s="30">
        <v>11</v>
      </c>
    </row>
    <row r="211" spans="1:28" ht="45.75" customHeight="1">
      <c r="A211" s="3" t="s">
        <v>3100</v>
      </c>
      <c r="B211" s="4" t="s">
        <v>478</v>
      </c>
      <c r="C211" s="4" t="s">
        <v>479</v>
      </c>
      <c r="D211" s="4" t="s">
        <v>3244</v>
      </c>
      <c r="E211" s="4" t="s">
        <v>3230</v>
      </c>
      <c r="F211" s="4" t="s">
        <v>3230</v>
      </c>
      <c r="G211" s="4" t="s">
        <v>3203</v>
      </c>
      <c r="H211" s="4" t="s">
        <v>698</v>
      </c>
      <c r="I211" s="4" t="s">
        <v>2552</v>
      </c>
      <c r="J211" s="4"/>
      <c r="K211" s="4" t="s">
        <v>491</v>
      </c>
      <c r="L211" s="11">
        <v>0</v>
      </c>
      <c r="M211" s="12" t="s">
        <v>2462</v>
      </c>
      <c r="N211" s="4" t="s">
        <v>483</v>
      </c>
      <c r="O211" s="4" t="s">
        <v>1475</v>
      </c>
      <c r="P211" s="4" t="s">
        <v>483</v>
      </c>
      <c r="Q211" s="4" t="s">
        <v>485</v>
      </c>
      <c r="R211" s="16" t="s">
        <v>500</v>
      </c>
      <c r="S211" s="59" t="s">
        <v>496</v>
      </c>
      <c r="T211" s="4">
        <v>778</v>
      </c>
      <c r="U211" s="4" t="s">
        <v>541</v>
      </c>
      <c r="V211" s="24">
        <v>10</v>
      </c>
      <c r="W211" s="24">
        <v>200</v>
      </c>
      <c r="X211" s="61">
        <f>V211*W211</f>
        <v>2000</v>
      </c>
      <c r="Y211" s="61">
        <f t="shared" si="7"/>
        <v>2240</v>
      </c>
      <c r="Z211" s="4"/>
      <c r="AA211" s="40" t="s">
        <v>1318</v>
      </c>
      <c r="AB211" s="30"/>
    </row>
    <row r="212" spans="1:29" s="68" customFormat="1" ht="73.5" customHeight="1">
      <c r="A212" s="3" t="s">
        <v>2186</v>
      </c>
      <c r="B212" s="4" t="s">
        <v>478</v>
      </c>
      <c r="C212" s="4" t="s">
        <v>479</v>
      </c>
      <c r="D212" s="120" t="s">
        <v>1132</v>
      </c>
      <c r="E212" s="120" t="s">
        <v>916</v>
      </c>
      <c r="F212" s="135" t="s">
        <v>916</v>
      </c>
      <c r="G212" s="135" t="s">
        <v>917</v>
      </c>
      <c r="H212" s="120" t="s">
        <v>1133</v>
      </c>
      <c r="I212" s="120" t="s">
        <v>2549</v>
      </c>
      <c r="J212" s="118"/>
      <c r="K212" s="118" t="s">
        <v>491</v>
      </c>
      <c r="L212" s="136" t="s">
        <v>57</v>
      </c>
      <c r="M212" s="12" t="s">
        <v>2462</v>
      </c>
      <c r="N212" s="118" t="s">
        <v>483</v>
      </c>
      <c r="O212" s="136" t="s">
        <v>494</v>
      </c>
      <c r="P212" s="118" t="s">
        <v>483</v>
      </c>
      <c r="Q212" s="118" t="s">
        <v>485</v>
      </c>
      <c r="R212" s="141" t="s">
        <v>500</v>
      </c>
      <c r="S212" s="142" t="s">
        <v>496</v>
      </c>
      <c r="T212" s="136" t="s">
        <v>540</v>
      </c>
      <c r="U212" s="118" t="s">
        <v>521</v>
      </c>
      <c r="V212" s="120">
        <v>3</v>
      </c>
      <c r="W212" s="143">
        <v>200</v>
      </c>
      <c r="X212" s="137">
        <f>W212*V212</f>
        <v>600</v>
      </c>
      <c r="Y212" s="144">
        <f aca="true" t="shared" si="8" ref="Y212:Y237">X212*1.12</f>
        <v>672.0000000000001</v>
      </c>
      <c r="Z212" s="118"/>
      <c r="AA212" s="40" t="s">
        <v>1318</v>
      </c>
      <c r="AB212" s="118"/>
      <c r="AC212" s="145"/>
    </row>
    <row r="213" spans="1:29" s="6" customFormat="1" ht="36" customHeight="1">
      <c r="A213" s="3" t="s">
        <v>2187</v>
      </c>
      <c r="B213" s="4" t="s">
        <v>478</v>
      </c>
      <c r="C213" s="4" t="s">
        <v>479</v>
      </c>
      <c r="D213" s="4" t="s">
        <v>2550</v>
      </c>
      <c r="E213" s="64" t="s">
        <v>2457</v>
      </c>
      <c r="F213" s="64" t="s">
        <v>2457</v>
      </c>
      <c r="G213" s="64" t="s">
        <v>2459</v>
      </c>
      <c r="H213" s="4" t="s">
        <v>2458</v>
      </c>
      <c r="I213" s="4" t="s">
        <v>965</v>
      </c>
      <c r="J213" s="4"/>
      <c r="K213" s="4" t="s">
        <v>491</v>
      </c>
      <c r="L213" s="11">
        <v>0</v>
      </c>
      <c r="M213" s="12" t="s">
        <v>2462</v>
      </c>
      <c r="N213" s="4" t="s">
        <v>483</v>
      </c>
      <c r="O213" s="4" t="s">
        <v>494</v>
      </c>
      <c r="P213" s="4" t="s">
        <v>483</v>
      </c>
      <c r="Q213" s="4" t="s">
        <v>485</v>
      </c>
      <c r="R213" s="16" t="s">
        <v>500</v>
      </c>
      <c r="S213" s="59" t="s">
        <v>496</v>
      </c>
      <c r="T213" s="4">
        <v>778</v>
      </c>
      <c r="U213" s="4" t="s">
        <v>541</v>
      </c>
      <c r="V213" s="24">
        <v>2</v>
      </c>
      <c r="W213" s="24">
        <v>250</v>
      </c>
      <c r="X213" s="61">
        <v>0</v>
      </c>
      <c r="Y213" s="61">
        <f t="shared" si="8"/>
        <v>0</v>
      </c>
      <c r="Z213" s="4"/>
      <c r="AA213" s="40" t="s">
        <v>1318</v>
      </c>
      <c r="AB213" s="30">
        <v>11</v>
      </c>
      <c r="AC213" s="111"/>
    </row>
    <row r="214" spans="1:29" s="6" customFormat="1" ht="36" customHeight="1">
      <c r="A214" s="3" t="s">
        <v>3101</v>
      </c>
      <c r="B214" s="4" t="s">
        <v>478</v>
      </c>
      <c r="C214" s="4" t="s">
        <v>479</v>
      </c>
      <c r="D214" s="4" t="s">
        <v>2550</v>
      </c>
      <c r="E214" s="64" t="s">
        <v>2457</v>
      </c>
      <c r="F214" s="64" t="s">
        <v>2457</v>
      </c>
      <c r="G214" s="64" t="s">
        <v>2459</v>
      </c>
      <c r="H214" s="4" t="s">
        <v>2458</v>
      </c>
      <c r="I214" s="4" t="s">
        <v>965</v>
      </c>
      <c r="J214" s="4"/>
      <c r="K214" s="4" t="s">
        <v>491</v>
      </c>
      <c r="L214" s="11">
        <v>0</v>
      </c>
      <c r="M214" s="12" t="s">
        <v>2462</v>
      </c>
      <c r="N214" s="4" t="s">
        <v>483</v>
      </c>
      <c r="O214" s="4" t="s">
        <v>1475</v>
      </c>
      <c r="P214" s="4" t="s">
        <v>483</v>
      </c>
      <c r="Q214" s="4" t="s">
        <v>485</v>
      </c>
      <c r="R214" s="16" t="s">
        <v>500</v>
      </c>
      <c r="S214" s="59" t="s">
        <v>496</v>
      </c>
      <c r="T214" s="4">
        <v>778</v>
      </c>
      <c r="U214" s="4" t="s">
        <v>541</v>
      </c>
      <c r="V214" s="24">
        <v>2</v>
      </c>
      <c r="W214" s="24">
        <v>250</v>
      </c>
      <c r="X214" s="61">
        <f>V214*W214</f>
        <v>500</v>
      </c>
      <c r="Y214" s="61">
        <f t="shared" si="8"/>
        <v>560</v>
      </c>
      <c r="Z214" s="4"/>
      <c r="AA214" s="40" t="s">
        <v>1318</v>
      </c>
      <c r="AB214" s="30"/>
      <c r="AC214" s="111"/>
    </row>
    <row r="215" spans="1:29" s="6" customFormat="1" ht="55.5" customHeight="1">
      <c r="A215" s="3" t="s">
        <v>2188</v>
      </c>
      <c r="B215" s="4" t="s">
        <v>478</v>
      </c>
      <c r="C215" s="4" t="s">
        <v>479</v>
      </c>
      <c r="D215" s="64" t="s">
        <v>1146</v>
      </c>
      <c r="E215" s="64" t="s">
        <v>3211</v>
      </c>
      <c r="F215" s="64" t="s">
        <v>3211</v>
      </c>
      <c r="G215" s="64" t="s">
        <v>3205</v>
      </c>
      <c r="H215" s="4" t="s">
        <v>3206</v>
      </c>
      <c r="I215" s="4" t="s">
        <v>1147</v>
      </c>
      <c r="J215" s="4"/>
      <c r="K215" s="4" t="s">
        <v>491</v>
      </c>
      <c r="L215" s="11">
        <v>0</v>
      </c>
      <c r="M215" s="12" t="s">
        <v>2462</v>
      </c>
      <c r="N215" s="4" t="s">
        <v>483</v>
      </c>
      <c r="O215" s="4" t="s">
        <v>494</v>
      </c>
      <c r="P215" s="4" t="s">
        <v>483</v>
      </c>
      <c r="Q215" s="4" t="s">
        <v>485</v>
      </c>
      <c r="R215" s="16" t="s">
        <v>500</v>
      </c>
      <c r="S215" s="59" t="s">
        <v>496</v>
      </c>
      <c r="T215" s="4">
        <v>778</v>
      </c>
      <c r="U215" s="4" t="s">
        <v>541</v>
      </c>
      <c r="V215" s="24">
        <v>2</v>
      </c>
      <c r="W215" s="24">
        <v>400</v>
      </c>
      <c r="X215" s="61">
        <v>0</v>
      </c>
      <c r="Y215" s="61">
        <f t="shared" si="8"/>
        <v>0</v>
      </c>
      <c r="Z215" s="4"/>
      <c r="AA215" s="40" t="s">
        <v>1318</v>
      </c>
      <c r="AB215" s="30">
        <v>11</v>
      </c>
      <c r="AC215" s="111"/>
    </row>
    <row r="216" spans="1:29" s="6" customFormat="1" ht="60" customHeight="1">
      <c r="A216" s="3" t="s">
        <v>3102</v>
      </c>
      <c r="B216" s="4" t="s">
        <v>478</v>
      </c>
      <c r="C216" s="4" t="s">
        <v>479</v>
      </c>
      <c r="D216" s="64" t="s">
        <v>1146</v>
      </c>
      <c r="E216" s="64" t="s">
        <v>3211</v>
      </c>
      <c r="F216" s="64" t="s">
        <v>3211</v>
      </c>
      <c r="G216" s="64" t="s">
        <v>3205</v>
      </c>
      <c r="H216" s="4" t="s">
        <v>3206</v>
      </c>
      <c r="I216" s="4" t="s">
        <v>1147</v>
      </c>
      <c r="J216" s="4"/>
      <c r="K216" s="4" t="s">
        <v>491</v>
      </c>
      <c r="L216" s="11">
        <v>0</v>
      </c>
      <c r="M216" s="12" t="s">
        <v>2462</v>
      </c>
      <c r="N216" s="4" t="s">
        <v>483</v>
      </c>
      <c r="O216" s="4" t="s">
        <v>1475</v>
      </c>
      <c r="P216" s="4" t="s">
        <v>483</v>
      </c>
      <c r="Q216" s="4" t="s">
        <v>485</v>
      </c>
      <c r="R216" s="16" t="s">
        <v>500</v>
      </c>
      <c r="S216" s="59" t="s">
        <v>496</v>
      </c>
      <c r="T216" s="4">
        <v>778</v>
      </c>
      <c r="U216" s="4" t="s">
        <v>541</v>
      </c>
      <c r="V216" s="24">
        <v>2</v>
      </c>
      <c r="W216" s="24">
        <v>400</v>
      </c>
      <c r="X216" s="61">
        <f>V216*W216</f>
        <v>800</v>
      </c>
      <c r="Y216" s="61">
        <f t="shared" si="8"/>
        <v>896.0000000000001</v>
      </c>
      <c r="Z216" s="4"/>
      <c r="AA216" s="40" t="s">
        <v>1318</v>
      </c>
      <c r="AB216" s="30"/>
      <c r="AC216" s="111"/>
    </row>
    <row r="217" spans="1:29" s="6" customFormat="1" ht="62.25" customHeight="1">
      <c r="A217" s="3" t="s">
        <v>2189</v>
      </c>
      <c r="B217" s="4" t="s">
        <v>478</v>
      </c>
      <c r="C217" s="4" t="s">
        <v>479</v>
      </c>
      <c r="D217" s="64" t="s">
        <v>3236</v>
      </c>
      <c r="E217" s="64" t="s">
        <v>3235</v>
      </c>
      <c r="F217" s="64" t="s">
        <v>3235</v>
      </c>
      <c r="G217" s="64" t="s">
        <v>3210</v>
      </c>
      <c r="H217" s="4" t="s">
        <v>3209</v>
      </c>
      <c r="I217" s="4" t="s">
        <v>1148</v>
      </c>
      <c r="J217" s="4"/>
      <c r="K217" s="4" t="s">
        <v>491</v>
      </c>
      <c r="L217" s="11">
        <v>0</v>
      </c>
      <c r="M217" s="12" t="s">
        <v>2462</v>
      </c>
      <c r="N217" s="4" t="s">
        <v>483</v>
      </c>
      <c r="O217" s="4" t="s">
        <v>494</v>
      </c>
      <c r="P217" s="4" t="s">
        <v>483</v>
      </c>
      <c r="Q217" s="4" t="s">
        <v>485</v>
      </c>
      <c r="R217" s="16" t="s">
        <v>500</v>
      </c>
      <c r="S217" s="59" t="s">
        <v>496</v>
      </c>
      <c r="T217" s="4">
        <v>778</v>
      </c>
      <c r="U217" s="4" t="s">
        <v>541</v>
      </c>
      <c r="V217" s="24">
        <v>1</v>
      </c>
      <c r="W217" s="24">
        <v>3000</v>
      </c>
      <c r="X217" s="61">
        <v>0</v>
      </c>
      <c r="Y217" s="61">
        <f t="shared" si="8"/>
        <v>0</v>
      </c>
      <c r="Z217" s="4"/>
      <c r="AA217" s="40" t="s">
        <v>1318</v>
      </c>
      <c r="AB217" s="30">
        <v>11</v>
      </c>
      <c r="AC217" s="111"/>
    </row>
    <row r="218" spans="1:29" s="6" customFormat="1" ht="39.75" customHeight="1">
      <c r="A218" s="3" t="s">
        <v>3103</v>
      </c>
      <c r="B218" s="4" t="s">
        <v>478</v>
      </c>
      <c r="C218" s="4" t="s">
        <v>479</v>
      </c>
      <c r="D218" s="64" t="s">
        <v>3236</v>
      </c>
      <c r="E218" s="64" t="s">
        <v>3235</v>
      </c>
      <c r="F218" s="64" t="s">
        <v>3235</v>
      </c>
      <c r="G218" s="64" t="s">
        <v>3210</v>
      </c>
      <c r="H218" s="4" t="s">
        <v>3209</v>
      </c>
      <c r="I218" s="4" t="s">
        <v>1148</v>
      </c>
      <c r="J218" s="4"/>
      <c r="K218" s="4" t="s">
        <v>491</v>
      </c>
      <c r="L218" s="11">
        <v>0</v>
      </c>
      <c r="M218" s="12" t="s">
        <v>2462</v>
      </c>
      <c r="N218" s="4" t="s">
        <v>483</v>
      </c>
      <c r="O218" s="4" t="s">
        <v>1475</v>
      </c>
      <c r="P218" s="4" t="s">
        <v>483</v>
      </c>
      <c r="Q218" s="4" t="s">
        <v>485</v>
      </c>
      <c r="R218" s="16" t="s">
        <v>500</v>
      </c>
      <c r="S218" s="59" t="s">
        <v>496</v>
      </c>
      <c r="T218" s="4">
        <v>778</v>
      </c>
      <c r="U218" s="4" t="s">
        <v>541</v>
      </c>
      <c r="V218" s="24">
        <v>1</v>
      </c>
      <c r="W218" s="24">
        <v>3000</v>
      </c>
      <c r="X218" s="61">
        <f>V218*W218</f>
        <v>3000</v>
      </c>
      <c r="Y218" s="61">
        <f t="shared" si="8"/>
        <v>3360.0000000000005</v>
      </c>
      <c r="Z218" s="4"/>
      <c r="AA218" s="40" t="s">
        <v>1318</v>
      </c>
      <c r="AB218" s="30"/>
      <c r="AC218" s="111"/>
    </row>
    <row r="219" spans="1:29" s="6" customFormat="1" ht="89.25">
      <c r="A219" s="3" t="s">
        <v>2190</v>
      </c>
      <c r="B219" s="4" t="s">
        <v>478</v>
      </c>
      <c r="C219" s="4" t="s">
        <v>479</v>
      </c>
      <c r="D219" s="64" t="s">
        <v>3244</v>
      </c>
      <c r="E219" s="4" t="s">
        <v>3230</v>
      </c>
      <c r="F219" s="4" t="s">
        <v>3230</v>
      </c>
      <c r="G219" s="4" t="s">
        <v>3203</v>
      </c>
      <c r="H219" s="4" t="s">
        <v>698</v>
      </c>
      <c r="I219" s="4" t="s">
        <v>2551</v>
      </c>
      <c r="J219" s="4"/>
      <c r="K219" s="4" t="s">
        <v>491</v>
      </c>
      <c r="L219" s="11">
        <v>0</v>
      </c>
      <c r="M219" s="12" t="s">
        <v>2462</v>
      </c>
      <c r="N219" s="4" t="s">
        <v>483</v>
      </c>
      <c r="O219" s="4" t="s">
        <v>494</v>
      </c>
      <c r="P219" s="4" t="s">
        <v>483</v>
      </c>
      <c r="Q219" s="4" t="s">
        <v>485</v>
      </c>
      <c r="R219" s="16" t="s">
        <v>500</v>
      </c>
      <c r="S219" s="59" t="s">
        <v>496</v>
      </c>
      <c r="T219" s="4">
        <v>778</v>
      </c>
      <c r="U219" s="4" t="s">
        <v>541</v>
      </c>
      <c r="V219" s="24">
        <v>5</v>
      </c>
      <c r="W219" s="24">
        <v>210</v>
      </c>
      <c r="X219" s="61">
        <f>V219*W219</f>
        <v>1050</v>
      </c>
      <c r="Y219" s="61">
        <f t="shared" si="8"/>
        <v>1176</v>
      </c>
      <c r="Z219" s="4"/>
      <c r="AA219" s="40" t="s">
        <v>1318</v>
      </c>
      <c r="AB219" s="30"/>
      <c r="AC219" s="111"/>
    </row>
    <row r="220" spans="1:29" s="6" customFormat="1" ht="37.5" customHeight="1">
      <c r="A220" s="3" t="s">
        <v>2191</v>
      </c>
      <c r="B220" s="4" t="s">
        <v>478</v>
      </c>
      <c r="C220" s="4" t="s">
        <v>479</v>
      </c>
      <c r="D220" s="4" t="s">
        <v>966</v>
      </c>
      <c r="E220" s="66" t="s">
        <v>3212</v>
      </c>
      <c r="F220" s="66" t="s">
        <v>3212</v>
      </c>
      <c r="G220" s="4" t="s">
        <v>3203</v>
      </c>
      <c r="H220" s="4" t="s">
        <v>698</v>
      </c>
      <c r="I220" s="4" t="s">
        <v>967</v>
      </c>
      <c r="J220" s="4"/>
      <c r="K220" s="4" t="s">
        <v>491</v>
      </c>
      <c r="L220" s="11">
        <v>0</v>
      </c>
      <c r="M220" s="12" t="s">
        <v>2462</v>
      </c>
      <c r="N220" s="4" t="s">
        <v>483</v>
      </c>
      <c r="O220" s="4" t="s">
        <v>494</v>
      </c>
      <c r="P220" s="4" t="s">
        <v>483</v>
      </c>
      <c r="Q220" s="4" t="s">
        <v>485</v>
      </c>
      <c r="R220" s="16" t="s">
        <v>500</v>
      </c>
      <c r="S220" s="59" t="s">
        <v>496</v>
      </c>
      <c r="T220" s="4">
        <v>778</v>
      </c>
      <c r="U220" s="4" t="s">
        <v>541</v>
      </c>
      <c r="V220" s="24">
        <v>2</v>
      </c>
      <c r="W220" s="24">
        <v>600</v>
      </c>
      <c r="X220" s="61">
        <v>0</v>
      </c>
      <c r="Y220" s="61">
        <f t="shared" si="8"/>
        <v>0</v>
      </c>
      <c r="Z220" s="4"/>
      <c r="AA220" s="40" t="s">
        <v>1318</v>
      </c>
      <c r="AB220" s="30">
        <v>11</v>
      </c>
      <c r="AC220" s="111"/>
    </row>
    <row r="221" spans="1:29" s="6" customFormat="1" ht="32.25" customHeight="1">
      <c r="A221" s="3" t="s">
        <v>3104</v>
      </c>
      <c r="B221" s="4" t="s">
        <v>478</v>
      </c>
      <c r="C221" s="4" t="s">
        <v>479</v>
      </c>
      <c r="D221" s="4" t="s">
        <v>966</v>
      </c>
      <c r="E221" s="4" t="s">
        <v>3212</v>
      </c>
      <c r="F221" s="66" t="s">
        <v>3212</v>
      </c>
      <c r="G221" s="4" t="s">
        <v>3203</v>
      </c>
      <c r="H221" s="4" t="s">
        <v>698</v>
      </c>
      <c r="I221" s="4" t="s">
        <v>967</v>
      </c>
      <c r="J221" s="4"/>
      <c r="K221" s="4" t="s">
        <v>491</v>
      </c>
      <c r="L221" s="11">
        <v>0</v>
      </c>
      <c r="M221" s="12" t="s">
        <v>2462</v>
      </c>
      <c r="N221" s="4" t="s">
        <v>483</v>
      </c>
      <c r="O221" s="4" t="s">
        <v>1475</v>
      </c>
      <c r="P221" s="4" t="s">
        <v>483</v>
      </c>
      <c r="Q221" s="4" t="s">
        <v>485</v>
      </c>
      <c r="R221" s="16" t="s">
        <v>500</v>
      </c>
      <c r="S221" s="59" t="s">
        <v>496</v>
      </c>
      <c r="T221" s="4">
        <v>778</v>
      </c>
      <c r="U221" s="4" t="s">
        <v>541</v>
      </c>
      <c r="V221" s="24">
        <v>2</v>
      </c>
      <c r="W221" s="24">
        <v>600</v>
      </c>
      <c r="X221" s="61">
        <f>V221*W221</f>
        <v>1200</v>
      </c>
      <c r="Y221" s="61">
        <f aca="true" t="shared" si="9" ref="Y221:Y227">X221*1.12</f>
        <v>1344.0000000000002</v>
      </c>
      <c r="Z221" s="4"/>
      <c r="AA221" s="40" t="s">
        <v>1318</v>
      </c>
      <c r="AB221" s="30"/>
      <c r="AC221" s="111"/>
    </row>
    <row r="222" spans="1:29" s="6" customFormat="1" ht="63" customHeight="1">
      <c r="A222" s="3" t="s">
        <v>2192</v>
      </c>
      <c r="B222" s="4" t="s">
        <v>478</v>
      </c>
      <c r="C222" s="4" t="s">
        <v>479</v>
      </c>
      <c r="D222" s="4" t="s">
        <v>968</v>
      </c>
      <c r="E222" s="4" t="s">
        <v>64</v>
      </c>
      <c r="F222" s="4" t="s">
        <v>1149</v>
      </c>
      <c r="G222" s="4" t="s">
        <v>969</v>
      </c>
      <c r="H222" s="4" t="s">
        <v>2059</v>
      </c>
      <c r="I222" s="4"/>
      <c r="J222" s="4"/>
      <c r="K222" s="4" t="s">
        <v>491</v>
      </c>
      <c r="L222" s="11">
        <v>0</v>
      </c>
      <c r="M222" s="12" t="s">
        <v>2462</v>
      </c>
      <c r="N222" s="4" t="s">
        <v>483</v>
      </c>
      <c r="O222" s="4" t="s">
        <v>494</v>
      </c>
      <c r="P222" s="4" t="s">
        <v>483</v>
      </c>
      <c r="Q222" s="4" t="s">
        <v>485</v>
      </c>
      <c r="R222" s="16" t="s">
        <v>500</v>
      </c>
      <c r="S222" s="59" t="s">
        <v>496</v>
      </c>
      <c r="T222" s="4">
        <v>715</v>
      </c>
      <c r="U222" s="4" t="s">
        <v>985</v>
      </c>
      <c r="V222" s="24">
        <v>50</v>
      </c>
      <c r="W222" s="24">
        <v>50</v>
      </c>
      <c r="X222" s="61">
        <v>0</v>
      </c>
      <c r="Y222" s="61">
        <f t="shared" si="9"/>
        <v>0</v>
      </c>
      <c r="Z222" s="4"/>
      <c r="AA222" s="40" t="s">
        <v>1318</v>
      </c>
      <c r="AB222" s="30">
        <v>11</v>
      </c>
      <c r="AC222" s="111"/>
    </row>
    <row r="223" spans="1:29" s="6" customFormat="1" ht="62.25" customHeight="1">
      <c r="A223" s="3" t="s">
        <v>3105</v>
      </c>
      <c r="B223" s="4" t="s">
        <v>478</v>
      </c>
      <c r="C223" s="4" t="s">
        <v>479</v>
      </c>
      <c r="D223" s="4" t="s">
        <v>968</v>
      </c>
      <c r="E223" s="4" t="s">
        <v>64</v>
      </c>
      <c r="F223" s="4" t="s">
        <v>1149</v>
      </c>
      <c r="G223" s="4" t="s">
        <v>969</v>
      </c>
      <c r="H223" s="4" t="s">
        <v>2059</v>
      </c>
      <c r="I223" s="4"/>
      <c r="J223" s="4"/>
      <c r="K223" s="4" t="s">
        <v>491</v>
      </c>
      <c r="L223" s="11">
        <v>0</v>
      </c>
      <c r="M223" s="12" t="s">
        <v>2462</v>
      </c>
      <c r="N223" s="4" t="s">
        <v>483</v>
      </c>
      <c r="O223" s="4" t="s">
        <v>1475</v>
      </c>
      <c r="P223" s="4" t="s">
        <v>483</v>
      </c>
      <c r="Q223" s="4" t="s">
        <v>485</v>
      </c>
      <c r="R223" s="16" t="s">
        <v>500</v>
      </c>
      <c r="S223" s="59" t="s">
        <v>496</v>
      </c>
      <c r="T223" s="4">
        <v>715</v>
      </c>
      <c r="U223" s="4" t="s">
        <v>985</v>
      </c>
      <c r="V223" s="24">
        <v>50</v>
      </c>
      <c r="W223" s="24">
        <v>50</v>
      </c>
      <c r="X223" s="61">
        <f>V223*W223</f>
        <v>2500</v>
      </c>
      <c r="Y223" s="61">
        <f t="shared" si="9"/>
        <v>2800.0000000000005</v>
      </c>
      <c r="Z223" s="4"/>
      <c r="AA223" s="40" t="s">
        <v>1318</v>
      </c>
      <c r="AB223" s="30"/>
      <c r="AC223" s="111"/>
    </row>
    <row r="224" spans="1:29" s="6" customFormat="1" ht="63" customHeight="1">
      <c r="A224" s="3" t="s">
        <v>2193</v>
      </c>
      <c r="B224" s="4" t="s">
        <v>478</v>
      </c>
      <c r="C224" s="4" t="s">
        <v>479</v>
      </c>
      <c r="D224" s="4" t="s">
        <v>970</v>
      </c>
      <c r="E224" s="4" t="s">
        <v>64</v>
      </c>
      <c r="F224" s="4" t="s">
        <v>1149</v>
      </c>
      <c r="G224" s="4" t="s">
        <v>971</v>
      </c>
      <c r="H224" s="4" t="s">
        <v>2060</v>
      </c>
      <c r="I224" s="4"/>
      <c r="J224" s="4"/>
      <c r="K224" s="4" t="s">
        <v>491</v>
      </c>
      <c r="L224" s="11">
        <v>0</v>
      </c>
      <c r="M224" s="12" t="s">
        <v>2462</v>
      </c>
      <c r="N224" s="4" t="s">
        <v>483</v>
      </c>
      <c r="O224" s="4" t="s">
        <v>494</v>
      </c>
      <c r="P224" s="4" t="s">
        <v>483</v>
      </c>
      <c r="Q224" s="4" t="s">
        <v>485</v>
      </c>
      <c r="R224" s="16" t="s">
        <v>500</v>
      </c>
      <c r="S224" s="59" t="s">
        <v>496</v>
      </c>
      <c r="T224" s="4">
        <v>715</v>
      </c>
      <c r="U224" s="4" t="s">
        <v>985</v>
      </c>
      <c r="V224" s="24">
        <v>50</v>
      </c>
      <c r="W224" s="24">
        <v>25</v>
      </c>
      <c r="X224" s="61">
        <v>0</v>
      </c>
      <c r="Y224" s="61">
        <f t="shared" si="9"/>
        <v>0</v>
      </c>
      <c r="Z224" s="4"/>
      <c r="AA224" s="40" t="s">
        <v>1318</v>
      </c>
      <c r="AB224" s="30">
        <v>11</v>
      </c>
      <c r="AC224" s="111"/>
    </row>
    <row r="225" spans="1:29" s="6" customFormat="1" ht="54.75" customHeight="1">
      <c r="A225" s="3" t="s">
        <v>3106</v>
      </c>
      <c r="B225" s="4" t="s">
        <v>478</v>
      </c>
      <c r="C225" s="4" t="s">
        <v>479</v>
      </c>
      <c r="D225" s="4" t="s">
        <v>970</v>
      </c>
      <c r="E225" s="4" t="s">
        <v>64</v>
      </c>
      <c r="F225" s="4" t="s">
        <v>1149</v>
      </c>
      <c r="G225" s="4" t="s">
        <v>971</v>
      </c>
      <c r="H225" s="4" t="s">
        <v>2060</v>
      </c>
      <c r="I225" s="4"/>
      <c r="J225" s="4"/>
      <c r="K225" s="4" t="s">
        <v>491</v>
      </c>
      <c r="L225" s="11">
        <v>0</v>
      </c>
      <c r="M225" s="12" t="s">
        <v>2462</v>
      </c>
      <c r="N225" s="4" t="s">
        <v>483</v>
      </c>
      <c r="O225" s="4" t="s">
        <v>1475</v>
      </c>
      <c r="P225" s="4" t="s">
        <v>483</v>
      </c>
      <c r="Q225" s="4" t="s">
        <v>485</v>
      </c>
      <c r="R225" s="16" t="s">
        <v>500</v>
      </c>
      <c r="S225" s="59" t="s">
        <v>496</v>
      </c>
      <c r="T225" s="4">
        <v>715</v>
      </c>
      <c r="U225" s="4" t="s">
        <v>985</v>
      </c>
      <c r="V225" s="24">
        <v>50</v>
      </c>
      <c r="W225" s="24">
        <v>25</v>
      </c>
      <c r="X225" s="61">
        <f>V225*W225</f>
        <v>1250</v>
      </c>
      <c r="Y225" s="61">
        <f t="shared" si="9"/>
        <v>1400.0000000000002</v>
      </c>
      <c r="Z225" s="4"/>
      <c r="AA225" s="40" t="s">
        <v>1318</v>
      </c>
      <c r="AB225" s="30"/>
      <c r="AC225" s="111"/>
    </row>
    <row r="226" spans="1:29" s="6" customFormat="1" ht="70.5" customHeight="1">
      <c r="A226" s="3" t="s">
        <v>2194</v>
      </c>
      <c r="B226" s="4" t="s">
        <v>478</v>
      </c>
      <c r="C226" s="4" t="s">
        <v>479</v>
      </c>
      <c r="D226" s="4" t="s">
        <v>972</v>
      </c>
      <c r="E226" s="4" t="s">
        <v>973</v>
      </c>
      <c r="F226" s="4" t="s">
        <v>3231</v>
      </c>
      <c r="G226" s="4" t="s">
        <v>3210</v>
      </c>
      <c r="H226" s="4" t="s">
        <v>3209</v>
      </c>
      <c r="I226" s="4"/>
      <c r="J226" s="4"/>
      <c r="K226" s="4" t="s">
        <v>491</v>
      </c>
      <c r="L226" s="11">
        <v>0</v>
      </c>
      <c r="M226" s="12" t="s">
        <v>2462</v>
      </c>
      <c r="N226" s="4" t="s">
        <v>483</v>
      </c>
      <c r="O226" s="4" t="s">
        <v>494</v>
      </c>
      <c r="P226" s="4" t="s">
        <v>483</v>
      </c>
      <c r="Q226" s="4" t="s">
        <v>485</v>
      </c>
      <c r="R226" s="16" t="s">
        <v>500</v>
      </c>
      <c r="S226" s="59" t="s">
        <v>496</v>
      </c>
      <c r="T226" s="4">
        <v>778</v>
      </c>
      <c r="U226" s="4" t="s">
        <v>541</v>
      </c>
      <c r="V226" s="24">
        <v>2</v>
      </c>
      <c r="W226" s="24">
        <v>200</v>
      </c>
      <c r="X226" s="61">
        <v>0</v>
      </c>
      <c r="Y226" s="61">
        <f t="shared" si="9"/>
        <v>0</v>
      </c>
      <c r="Z226" s="4"/>
      <c r="AA226" s="40" t="s">
        <v>1318</v>
      </c>
      <c r="AB226" s="30">
        <v>11</v>
      </c>
      <c r="AC226" s="111"/>
    </row>
    <row r="227" spans="1:29" s="6" customFormat="1" ht="70.5" customHeight="1">
      <c r="A227" s="3" t="s">
        <v>3107</v>
      </c>
      <c r="B227" s="4" t="s">
        <v>478</v>
      </c>
      <c r="C227" s="4" t="s">
        <v>479</v>
      </c>
      <c r="D227" s="4" t="s">
        <v>972</v>
      </c>
      <c r="E227" s="4" t="s">
        <v>973</v>
      </c>
      <c r="F227" s="4" t="s">
        <v>3231</v>
      </c>
      <c r="G227" s="4" t="s">
        <v>3210</v>
      </c>
      <c r="H227" s="4" t="s">
        <v>3209</v>
      </c>
      <c r="I227" s="4"/>
      <c r="J227" s="4"/>
      <c r="K227" s="4" t="s">
        <v>491</v>
      </c>
      <c r="L227" s="11">
        <v>0</v>
      </c>
      <c r="M227" s="12" t="s">
        <v>2462</v>
      </c>
      <c r="N227" s="4" t="s">
        <v>483</v>
      </c>
      <c r="O227" s="4" t="s">
        <v>1475</v>
      </c>
      <c r="P227" s="4" t="s">
        <v>483</v>
      </c>
      <c r="Q227" s="4" t="s">
        <v>485</v>
      </c>
      <c r="R227" s="16" t="s">
        <v>500</v>
      </c>
      <c r="S227" s="59" t="s">
        <v>496</v>
      </c>
      <c r="T227" s="4">
        <v>778</v>
      </c>
      <c r="U227" s="4" t="s">
        <v>541</v>
      </c>
      <c r="V227" s="24">
        <v>2</v>
      </c>
      <c r="W227" s="24">
        <v>200</v>
      </c>
      <c r="X227" s="61">
        <f>V227*W227</f>
        <v>400</v>
      </c>
      <c r="Y227" s="61">
        <f t="shared" si="9"/>
        <v>448.00000000000006</v>
      </c>
      <c r="Z227" s="4"/>
      <c r="AA227" s="40" t="s">
        <v>1318</v>
      </c>
      <c r="AB227" s="30"/>
      <c r="AC227" s="111"/>
    </row>
    <row r="228" spans="1:29" s="6" customFormat="1" ht="89.25">
      <c r="A228" s="3" t="s">
        <v>2195</v>
      </c>
      <c r="B228" s="4" t="s">
        <v>478</v>
      </c>
      <c r="C228" s="4" t="s">
        <v>479</v>
      </c>
      <c r="D228" s="64" t="s">
        <v>974</v>
      </c>
      <c r="E228" s="4" t="s">
        <v>929</v>
      </c>
      <c r="F228" s="4" t="s">
        <v>1150</v>
      </c>
      <c r="G228" s="4" t="s">
        <v>3210</v>
      </c>
      <c r="H228" s="4" t="s">
        <v>3209</v>
      </c>
      <c r="I228" s="4"/>
      <c r="J228" s="4"/>
      <c r="K228" s="4" t="s">
        <v>491</v>
      </c>
      <c r="L228" s="11">
        <v>0</v>
      </c>
      <c r="M228" s="12" t="s">
        <v>2462</v>
      </c>
      <c r="N228" s="4" t="s">
        <v>483</v>
      </c>
      <c r="O228" s="4" t="s">
        <v>494</v>
      </c>
      <c r="P228" s="4" t="s">
        <v>483</v>
      </c>
      <c r="Q228" s="4" t="s">
        <v>485</v>
      </c>
      <c r="R228" s="16" t="s">
        <v>500</v>
      </c>
      <c r="S228" s="59" t="s">
        <v>496</v>
      </c>
      <c r="T228" s="4">
        <v>778</v>
      </c>
      <c r="U228" s="4" t="s">
        <v>541</v>
      </c>
      <c r="V228" s="24">
        <v>3</v>
      </c>
      <c r="W228" s="24">
        <v>180</v>
      </c>
      <c r="X228" s="61">
        <f>V228*W228</f>
        <v>540</v>
      </c>
      <c r="Y228" s="61">
        <f t="shared" si="8"/>
        <v>604.8000000000001</v>
      </c>
      <c r="Z228" s="4"/>
      <c r="AA228" s="40" t="s">
        <v>1318</v>
      </c>
      <c r="AB228" s="30"/>
      <c r="AC228" s="111"/>
    </row>
    <row r="229" spans="1:29" s="6" customFormat="1" ht="89.25">
      <c r="A229" s="3" t="s">
        <v>2196</v>
      </c>
      <c r="B229" s="4" t="s">
        <v>478</v>
      </c>
      <c r="C229" s="4" t="s">
        <v>479</v>
      </c>
      <c r="D229" s="64" t="s">
        <v>1706</v>
      </c>
      <c r="E229" s="64" t="s">
        <v>1646</v>
      </c>
      <c r="F229" s="64" t="s">
        <v>1646</v>
      </c>
      <c r="G229" s="4" t="s">
        <v>3203</v>
      </c>
      <c r="H229" s="4" t="s">
        <v>698</v>
      </c>
      <c r="I229" s="4"/>
      <c r="J229" s="4"/>
      <c r="K229" s="4" t="s">
        <v>491</v>
      </c>
      <c r="L229" s="11">
        <v>0</v>
      </c>
      <c r="M229" s="12" t="s">
        <v>2462</v>
      </c>
      <c r="N229" s="4" t="s">
        <v>483</v>
      </c>
      <c r="O229" s="4" t="s">
        <v>494</v>
      </c>
      <c r="P229" s="4" t="s">
        <v>483</v>
      </c>
      <c r="Q229" s="4" t="s">
        <v>485</v>
      </c>
      <c r="R229" s="16" t="s">
        <v>500</v>
      </c>
      <c r="S229" s="59" t="s">
        <v>496</v>
      </c>
      <c r="T229" s="4">
        <v>778</v>
      </c>
      <c r="U229" s="4" t="s">
        <v>521</v>
      </c>
      <c r="V229" s="24">
        <v>2</v>
      </c>
      <c r="W229" s="24">
        <v>250</v>
      </c>
      <c r="X229" s="61">
        <f>V229*W229</f>
        <v>500</v>
      </c>
      <c r="Y229" s="61">
        <f t="shared" si="8"/>
        <v>560</v>
      </c>
      <c r="Z229" s="4"/>
      <c r="AA229" s="40" t="s">
        <v>1318</v>
      </c>
      <c r="AB229" s="30"/>
      <c r="AC229" s="111"/>
    </row>
    <row r="230" spans="1:29" s="6" customFormat="1" ht="70.5" customHeight="1">
      <c r="A230" s="3" t="s">
        <v>2197</v>
      </c>
      <c r="B230" s="4" t="s">
        <v>478</v>
      </c>
      <c r="C230" s="4" t="s">
        <v>479</v>
      </c>
      <c r="D230" s="4" t="s">
        <v>3237</v>
      </c>
      <c r="E230" s="4" t="s">
        <v>975</v>
      </c>
      <c r="F230" s="4" t="s">
        <v>975</v>
      </c>
      <c r="G230" s="4" t="s">
        <v>3205</v>
      </c>
      <c r="H230" s="4" t="s">
        <v>3206</v>
      </c>
      <c r="I230" s="4"/>
      <c r="J230" s="4"/>
      <c r="K230" s="4" t="s">
        <v>491</v>
      </c>
      <c r="L230" s="11">
        <v>0</v>
      </c>
      <c r="M230" s="12" t="s">
        <v>2462</v>
      </c>
      <c r="N230" s="4" t="s">
        <v>483</v>
      </c>
      <c r="O230" s="4" t="s">
        <v>494</v>
      </c>
      <c r="P230" s="4" t="s">
        <v>483</v>
      </c>
      <c r="Q230" s="4" t="s">
        <v>485</v>
      </c>
      <c r="R230" s="16" t="s">
        <v>500</v>
      </c>
      <c r="S230" s="59" t="s">
        <v>496</v>
      </c>
      <c r="T230" s="4">
        <v>778</v>
      </c>
      <c r="U230" s="4" t="s">
        <v>521</v>
      </c>
      <c r="V230" s="24">
        <v>2</v>
      </c>
      <c r="W230" s="24">
        <v>100</v>
      </c>
      <c r="X230" s="61">
        <v>0</v>
      </c>
      <c r="Y230" s="61">
        <f t="shared" si="8"/>
        <v>0</v>
      </c>
      <c r="Z230" s="4"/>
      <c r="AA230" s="40" t="s">
        <v>1318</v>
      </c>
      <c r="AB230" s="30">
        <v>11</v>
      </c>
      <c r="AC230" s="111"/>
    </row>
    <row r="231" spans="1:29" s="6" customFormat="1" ht="70.5" customHeight="1">
      <c r="A231" s="3" t="s">
        <v>3108</v>
      </c>
      <c r="B231" s="4" t="s">
        <v>478</v>
      </c>
      <c r="C231" s="4" t="s">
        <v>479</v>
      </c>
      <c r="D231" s="4" t="s">
        <v>3237</v>
      </c>
      <c r="E231" s="4" t="s">
        <v>975</v>
      </c>
      <c r="F231" s="4" t="s">
        <v>975</v>
      </c>
      <c r="G231" s="4" t="s">
        <v>3205</v>
      </c>
      <c r="H231" s="4" t="s">
        <v>3206</v>
      </c>
      <c r="I231" s="4"/>
      <c r="J231" s="4"/>
      <c r="K231" s="4" t="s">
        <v>491</v>
      </c>
      <c r="L231" s="11">
        <v>0</v>
      </c>
      <c r="M231" s="12" t="s">
        <v>2462</v>
      </c>
      <c r="N231" s="4" t="s">
        <v>483</v>
      </c>
      <c r="O231" s="4" t="s">
        <v>1475</v>
      </c>
      <c r="P231" s="4" t="s">
        <v>483</v>
      </c>
      <c r="Q231" s="4" t="s">
        <v>485</v>
      </c>
      <c r="R231" s="16" t="s">
        <v>500</v>
      </c>
      <c r="S231" s="59" t="s">
        <v>496</v>
      </c>
      <c r="T231" s="4">
        <v>778</v>
      </c>
      <c r="U231" s="4" t="s">
        <v>521</v>
      </c>
      <c r="V231" s="24">
        <v>2</v>
      </c>
      <c r="W231" s="24">
        <v>100</v>
      </c>
      <c r="X231" s="61">
        <f>V231*W231</f>
        <v>200</v>
      </c>
      <c r="Y231" s="61">
        <f t="shared" si="8"/>
        <v>224.00000000000003</v>
      </c>
      <c r="Z231" s="4"/>
      <c r="AA231" s="40" t="s">
        <v>1318</v>
      </c>
      <c r="AB231" s="30"/>
      <c r="AC231" s="111"/>
    </row>
    <row r="232" spans="1:29" s="6" customFormat="1" ht="70.5" customHeight="1">
      <c r="A232" s="3" t="s">
        <v>2198</v>
      </c>
      <c r="B232" s="4" t="s">
        <v>478</v>
      </c>
      <c r="C232" s="4" t="s">
        <v>479</v>
      </c>
      <c r="D232" s="69" t="s">
        <v>1151</v>
      </c>
      <c r="E232" s="4" t="s">
        <v>1152</v>
      </c>
      <c r="F232" s="4" t="s">
        <v>2061</v>
      </c>
      <c r="G232" s="4" t="s">
        <v>2062</v>
      </c>
      <c r="H232" s="4" t="s">
        <v>2063</v>
      </c>
      <c r="I232" s="4" t="s">
        <v>1153</v>
      </c>
      <c r="J232" s="4"/>
      <c r="K232" s="4" t="s">
        <v>491</v>
      </c>
      <c r="L232" s="11">
        <v>0</v>
      </c>
      <c r="M232" s="12" t="s">
        <v>2462</v>
      </c>
      <c r="N232" s="4" t="s">
        <v>483</v>
      </c>
      <c r="O232" s="4" t="s">
        <v>494</v>
      </c>
      <c r="P232" s="4" t="s">
        <v>483</v>
      </c>
      <c r="Q232" s="4" t="s">
        <v>485</v>
      </c>
      <c r="R232" s="16" t="s">
        <v>200</v>
      </c>
      <c r="S232" s="59" t="s">
        <v>496</v>
      </c>
      <c r="T232" s="12" t="s">
        <v>540</v>
      </c>
      <c r="U232" s="4" t="s">
        <v>521</v>
      </c>
      <c r="V232" s="24">
        <v>15</v>
      </c>
      <c r="W232" s="24">
        <v>130</v>
      </c>
      <c r="X232" s="61">
        <v>0</v>
      </c>
      <c r="Y232" s="61">
        <f t="shared" si="8"/>
        <v>0</v>
      </c>
      <c r="Z232" s="4"/>
      <c r="AA232" s="40" t="s">
        <v>1318</v>
      </c>
      <c r="AB232" s="30">
        <v>11</v>
      </c>
      <c r="AC232" s="111"/>
    </row>
    <row r="233" spans="1:29" s="6" customFormat="1" ht="70.5" customHeight="1">
      <c r="A233" s="3" t="s">
        <v>3109</v>
      </c>
      <c r="B233" s="4" t="s">
        <v>478</v>
      </c>
      <c r="C233" s="4" t="s">
        <v>479</v>
      </c>
      <c r="D233" s="69" t="s">
        <v>1151</v>
      </c>
      <c r="E233" s="4" t="s">
        <v>1152</v>
      </c>
      <c r="F233" s="4" t="s">
        <v>2061</v>
      </c>
      <c r="G233" s="4" t="s">
        <v>2062</v>
      </c>
      <c r="H233" s="4" t="s">
        <v>2063</v>
      </c>
      <c r="I233" s="4" t="s">
        <v>1153</v>
      </c>
      <c r="J233" s="4"/>
      <c r="K233" s="4" t="s">
        <v>491</v>
      </c>
      <c r="L233" s="11">
        <v>0</v>
      </c>
      <c r="M233" s="12" t="s">
        <v>2462</v>
      </c>
      <c r="N233" s="4" t="s">
        <v>483</v>
      </c>
      <c r="O233" s="4" t="s">
        <v>1475</v>
      </c>
      <c r="P233" s="4" t="s">
        <v>483</v>
      </c>
      <c r="Q233" s="4" t="s">
        <v>485</v>
      </c>
      <c r="R233" s="16" t="s">
        <v>200</v>
      </c>
      <c r="S233" s="59" t="s">
        <v>496</v>
      </c>
      <c r="T233" s="12" t="s">
        <v>540</v>
      </c>
      <c r="U233" s="4" t="s">
        <v>521</v>
      </c>
      <c r="V233" s="24">
        <v>15</v>
      </c>
      <c r="W233" s="24">
        <v>130</v>
      </c>
      <c r="X233" s="61">
        <f>V233*W233</f>
        <v>1950</v>
      </c>
      <c r="Y233" s="61">
        <f t="shared" si="8"/>
        <v>2184</v>
      </c>
      <c r="Z233" s="4"/>
      <c r="AA233" s="40" t="s">
        <v>1318</v>
      </c>
      <c r="AB233" s="30"/>
      <c r="AC233" s="111"/>
    </row>
    <row r="234" spans="1:28" ht="102">
      <c r="A234" s="3" t="s">
        <v>2199</v>
      </c>
      <c r="B234" s="4" t="s">
        <v>478</v>
      </c>
      <c r="C234" s="4" t="s">
        <v>479</v>
      </c>
      <c r="D234" s="4" t="s">
        <v>267</v>
      </c>
      <c r="E234" s="4" t="s">
        <v>1356</v>
      </c>
      <c r="F234" s="4" t="s">
        <v>1538</v>
      </c>
      <c r="G234" s="4" t="s">
        <v>1537</v>
      </c>
      <c r="H234" s="4" t="s">
        <v>1552</v>
      </c>
      <c r="I234" s="4" t="s">
        <v>1357</v>
      </c>
      <c r="J234" s="4"/>
      <c r="K234" s="4" t="s">
        <v>491</v>
      </c>
      <c r="L234" s="4">
        <v>0</v>
      </c>
      <c r="M234" s="4">
        <v>231010000</v>
      </c>
      <c r="N234" s="4" t="s">
        <v>483</v>
      </c>
      <c r="O234" s="4" t="s">
        <v>545</v>
      </c>
      <c r="P234" s="4" t="s">
        <v>483</v>
      </c>
      <c r="Q234" s="4" t="s">
        <v>485</v>
      </c>
      <c r="R234" s="4" t="s">
        <v>503</v>
      </c>
      <c r="S234" s="4" t="s">
        <v>496</v>
      </c>
      <c r="T234" s="4" t="s">
        <v>175</v>
      </c>
      <c r="U234" s="4" t="s">
        <v>493</v>
      </c>
      <c r="V234" s="4">
        <v>20</v>
      </c>
      <c r="W234" s="24">
        <v>1300</v>
      </c>
      <c r="X234" s="24">
        <v>0</v>
      </c>
      <c r="Y234" s="24">
        <f t="shared" si="8"/>
        <v>0</v>
      </c>
      <c r="Z234" s="4"/>
      <c r="AA234" s="4" t="s">
        <v>1318</v>
      </c>
      <c r="AB234" s="4" t="s">
        <v>2819</v>
      </c>
    </row>
    <row r="235" spans="1:28" ht="102">
      <c r="A235" s="3" t="s">
        <v>2799</v>
      </c>
      <c r="B235" s="4" t="s">
        <v>478</v>
      </c>
      <c r="C235" s="4" t="s">
        <v>479</v>
      </c>
      <c r="D235" s="4" t="s">
        <v>267</v>
      </c>
      <c r="E235" s="4" t="s">
        <v>1356</v>
      </c>
      <c r="F235" s="4" t="s">
        <v>1538</v>
      </c>
      <c r="G235" s="4" t="s">
        <v>1537</v>
      </c>
      <c r="H235" s="4" t="s">
        <v>1552</v>
      </c>
      <c r="I235" s="4" t="s">
        <v>1357</v>
      </c>
      <c r="J235" s="4"/>
      <c r="K235" s="4" t="s">
        <v>491</v>
      </c>
      <c r="L235" s="4">
        <v>0</v>
      </c>
      <c r="M235" s="4">
        <v>231010000</v>
      </c>
      <c r="N235" s="4" t="s">
        <v>483</v>
      </c>
      <c r="O235" s="3" t="s">
        <v>1444</v>
      </c>
      <c r="P235" s="4" t="s">
        <v>483</v>
      </c>
      <c r="Q235" s="4" t="s">
        <v>485</v>
      </c>
      <c r="R235" s="4" t="s">
        <v>503</v>
      </c>
      <c r="S235" s="4" t="s">
        <v>496</v>
      </c>
      <c r="T235" s="4" t="s">
        <v>175</v>
      </c>
      <c r="U235" s="4" t="s">
        <v>493</v>
      </c>
      <c r="V235" s="4">
        <v>12</v>
      </c>
      <c r="W235" s="24">
        <v>10000</v>
      </c>
      <c r="X235" s="24">
        <f>V235*W235</f>
        <v>120000</v>
      </c>
      <c r="Y235" s="24">
        <f t="shared" si="8"/>
        <v>134400</v>
      </c>
      <c r="Z235" s="4"/>
      <c r="AA235" s="4" t="s">
        <v>1318</v>
      </c>
      <c r="AB235" s="4"/>
    </row>
    <row r="236" spans="1:28" ht="102">
      <c r="A236" s="3" t="s">
        <v>2200</v>
      </c>
      <c r="B236" s="4" t="s">
        <v>478</v>
      </c>
      <c r="C236" s="4" t="s">
        <v>479</v>
      </c>
      <c r="D236" s="4" t="s">
        <v>1539</v>
      </c>
      <c r="E236" s="4" t="s">
        <v>1356</v>
      </c>
      <c r="F236" s="4" t="s">
        <v>1538</v>
      </c>
      <c r="G236" s="4" t="s">
        <v>1540</v>
      </c>
      <c r="H236" s="4" t="s">
        <v>1553</v>
      </c>
      <c r="I236" s="4" t="s">
        <v>1358</v>
      </c>
      <c r="J236" s="4"/>
      <c r="K236" s="4" t="s">
        <v>491</v>
      </c>
      <c r="L236" s="4">
        <v>0</v>
      </c>
      <c r="M236" s="4">
        <v>231010000</v>
      </c>
      <c r="N236" s="4" t="s">
        <v>483</v>
      </c>
      <c r="O236" s="4" t="s">
        <v>545</v>
      </c>
      <c r="P236" s="4" t="s">
        <v>483</v>
      </c>
      <c r="Q236" s="4" t="s">
        <v>485</v>
      </c>
      <c r="R236" s="4" t="s">
        <v>503</v>
      </c>
      <c r="S236" s="4" t="s">
        <v>496</v>
      </c>
      <c r="T236" s="4" t="s">
        <v>175</v>
      </c>
      <c r="U236" s="4" t="s">
        <v>493</v>
      </c>
      <c r="V236" s="4">
        <v>12</v>
      </c>
      <c r="W236" s="24">
        <v>10000</v>
      </c>
      <c r="X236" s="24">
        <v>0</v>
      </c>
      <c r="Y236" s="24">
        <f t="shared" si="8"/>
        <v>0</v>
      </c>
      <c r="Z236" s="4"/>
      <c r="AA236" s="4" t="s">
        <v>1318</v>
      </c>
      <c r="AB236" s="4" t="s">
        <v>2820</v>
      </c>
    </row>
    <row r="237" spans="1:28" ht="102">
      <c r="A237" s="3" t="s">
        <v>2800</v>
      </c>
      <c r="B237" s="4" t="s">
        <v>478</v>
      </c>
      <c r="C237" s="4" t="s">
        <v>479</v>
      </c>
      <c r="D237" s="4" t="s">
        <v>2810</v>
      </c>
      <c r="E237" s="4" t="s">
        <v>2812</v>
      </c>
      <c r="F237" s="4" t="s">
        <v>2811</v>
      </c>
      <c r="G237" s="4" t="s">
        <v>1540</v>
      </c>
      <c r="H237" s="4" t="s">
        <v>2813</v>
      </c>
      <c r="I237" s="4" t="s">
        <v>2814</v>
      </c>
      <c r="J237" s="4"/>
      <c r="K237" s="4" t="s">
        <v>491</v>
      </c>
      <c r="L237" s="4">
        <v>0</v>
      </c>
      <c r="M237" s="4">
        <v>231010000</v>
      </c>
      <c r="N237" s="4" t="s">
        <v>483</v>
      </c>
      <c r="O237" s="3" t="s">
        <v>1444</v>
      </c>
      <c r="P237" s="4" t="s">
        <v>483</v>
      </c>
      <c r="Q237" s="4" t="s">
        <v>485</v>
      </c>
      <c r="R237" s="4" t="s">
        <v>503</v>
      </c>
      <c r="S237" s="4" t="s">
        <v>496</v>
      </c>
      <c r="T237" s="4" t="s">
        <v>175</v>
      </c>
      <c r="U237" s="4" t="s">
        <v>493</v>
      </c>
      <c r="V237" s="4">
        <v>20</v>
      </c>
      <c r="W237" s="24">
        <v>1300</v>
      </c>
      <c r="X237" s="24">
        <f>V237*W237</f>
        <v>26000</v>
      </c>
      <c r="Y237" s="24">
        <f t="shared" si="8"/>
        <v>29120.000000000004</v>
      </c>
      <c r="Z237" s="4"/>
      <c r="AA237" s="4" t="s">
        <v>1318</v>
      </c>
      <c r="AB237" s="4"/>
    </row>
    <row r="238" spans="1:28" ht="178.5">
      <c r="A238" s="3" t="s">
        <v>2201</v>
      </c>
      <c r="B238" s="4" t="s">
        <v>478</v>
      </c>
      <c r="C238" s="4" t="s">
        <v>479</v>
      </c>
      <c r="D238" s="4" t="s">
        <v>237</v>
      </c>
      <c r="E238" s="4" t="s">
        <v>1542</v>
      </c>
      <c r="F238" s="4" t="s">
        <v>1543</v>
      </c>
      <c r="G238" s="4" t="s">
        <v>1541</v>
      </c>
      <c r="H238" s="4" t="s">
        <v>1554</v>
      </c>
      <c r="I238" s="4" t="s">
        <v>768</v>
      </c>
      <c r="J238" s="4"/>
      <c r="K238" s="4" t="s">
        <v>491</v>
      </c>
      <c r="L238" s="4">
        <v>0</v>
      </c>
      <c r="M238" s="4">
        <v>231010000</v>
      </c>
      <c r="N238" s="4" t="s">
        <v>483</v>
      </c>
      <c r="O238" s="4" t="s">
        <v>545</v>
      </c>
      <c r="P238" s="4" t="s">
        <v>483</v>
      </c>
      <c r="Q238" s="4" t="s">
        <v>485</v>
      </c>
      <c r="R238" s="4" t="s">
        <v>503</v>
      </c>
      <c r="S238" s="4" t="s">
        <v>496</v>
      </c>
      <c r="T238" s="4" t="s">
        <v>175</v>
      </c>
      <c r="U238" s="4" t="s">
        <v>493</v>
      </c>
      <c r="V238" s="4">
        <v>5</v>
      </c>
      <c r="W238" s="24">
        <v>6000</v>
      </c>
      <c r="X238" s="24">
        <f>V238*W238</f>
        <v>30000</v>
      </c>
      <c r="Y238" s="24">
        <f aca="true" t="shared" si="10" ref="Y238:Y243">X238*1.12</f>
        <v>33600</v>
      </c>
      <c r="Z238" s="4"/>
      <c r="AA238" s="4" t="s">
        <v>1318</v>
      </c>
      <c r="AB238" s="3"/>
    </row>
    <row r="239" spans="1:28" ht="108" customHeight="1">
      <c r="A239" s="3" t="s">
        <v>2202</v>
      </c>
      <c r="B239" s="4" t="s">
        <v>478</v>
      </c>
      <c r="C239" s="4" t="s">
        <v>479</v>
      </c>
      <c r="D239" s="4" t="s">
        <v>419</v>
      </c>
      <c r="E239" s="4" t="s">
        <v>1544</v>
      </c>
      <c r="F239" s="4" t="s">
        <v>1546</v>
      </c>
      <c r="G239" s="4" t="s">
        <v>1545</v>
      </c>
      <c r="H239" s="4" t="s">
        <v>1555</v>
      </c>
      <c r="I239" s="4" t="s">
        <v>1359</v>
      </c>
      <c r="J239" s="4"/>
      <c r="K239" s="4" t="s">
        <v>491</v>
      </c>
      <c r="L239" s="4">
        <v>0</v>
      </c>
      <c r="M239" s="4">
        <v>231010000</v>
      </c>
      <c r="N239" s="4" t="s">
        <v>483</v>
      </c>
      <c r="O239" s="4" t="s">
        <v>494</v>
      </c>
      <c r="P239" s="4" t="s">
        <v>483</v>
      </c>
      <c r="Q239" s="4" t="s">
        <v>485</v>
      </c>
      <c r="R239" s="4" t="s">
        <v>503</v>
      </c>
      <c r="S239" s="4" t="s">
        <v>496</v>
      </c>
      <c r="T239" s="4" t="s">
        <v>175</v>
      </c>
      <c r="U239" s="4" t="s">
        <v>493</v>
      </c>
      <c r="V239" s="4">
        <v>10</v>
      </c>
      <c r="W239" s="24">
        <v>2300</v>
      </c>
      <c r="X239" s="24">
        <v>0</v>
      </c>
      <c r="Y239" s="24">
        <f t="shared" si="10"/>
        <v>0</v>
      </c>
      <c r="Z239" s="4"/>
      <c r="AA239" s="4" t="s">
        <v>1318</v>
      </c>
      <c r="AB239" s="3">
        <v>11</v>
      </c>
    </row>
    <row r="240" spans="1:28" ht="81" customHeight="1">
      <c r="A240" s="3" t="s">
        <v>3042</v>
      </c>
      <c r="B240" s="4" t="s">
        <v>478</v>
      </c>
      <c r="C240" s="4" t="s">
        <v>479</v>
      </c>
      <c r="D240" s="4" t="s">
        <v>419</v>
      </c>
      <c r="E240" s="4" t="s">
        <v>1544</v>
      </c>
      <c r="F240" s="4" t="s">
        <v>1546</v>
      </c>
      <c r="G240" s="4" t="s">
        <v>1545</v>
      </c>
      <c r="H240" s="4" t="s">
        <v>1555</v>
      </c>
      <c r="I240" s="4" t="s">
        <v>1359</v>
      </c>
      <c r="J240" s="4"/>
      <c r="K240" s="4" t="s">
        <v>491</v>
      </c>
      <c r="L240" s="4">
        <v>0</v>
      </c>
      <c r="M240" s="4">
        <v>231010000</v>
      </c>
      <c r="N240" s="4" t="s">
        <v>483</v>
      </c>
      <c r="O240" s="3" t="s">
        <v>1475</v>
      </c>
      <c r="P240" s="4" t="s">
        <v>483</v>
      </c>
      <c r="Q240" s="4" t="s">
        <v>485</v>
      </c>
      <c r="R240" s="4" t="s">
        <v>503</v>
      </c>
      <c r="S240" s="4" t="s">
        <v>496</v>
      </c>
      <c r="T240" s="4" t="s">
        <v>175</v>
      </c>
      <c r="U240" s="4" t="s">
        <v>493</v>
      </c>
      <c r="V240" s="4">
        <v>10</v>
      </c>
      <c r="W240" s="24">
        <v>2300</v>
      </c>
      <c r="X240" s="24">
        <f>V240*W240</f>
        <v>23000</v>
      </c>
      <c r="Y240" s="24">
        <f t="shared" si="10"/>
        <v>25760.000000000004</v>
      </c>
      <c r="Z240" s="4"/>
      <c r="AA240" s="4" t="s">
        <v>1318</v>
      </c>
      <c r="AB240" s="3"/>
    </row>
    <row r="241" spans="1:28" ht="108.75" customHeight="1">
      <c r="A241" s="3" t="s">
        <v>2203</v>
      </c>
      <c r="B241" s="4" t="s">
        <v>478</v>
      </c>
      <c r="C241" s="4" t="s">
        <v>479</v>
      </c>
      <c r="D241" s="4" t="s">
        <v>561</v>
      </c>
      <c r="E241" s="4" t="s">
        <v>562</v>
      </c>
      <c r="F241" s="4" t="s">
        <v>1547</v>
      </c>
      <c r="G241" s="4" t="s">
        <v>563</v>
      </c>
      <c r="H241" s="4" t="s">
        <v>1556</v>
      </c>
      <c r="I241" s="4" t="s">
        <v>564</v>
      </c>
      <c r="J241" s="4"/>
      <c r="K241" s="4" t="s">
        <v>491</v>
      </c>
      <c r="L241" s="4">
        <v>0</v>
      </c>
      <c r="M241" s="4">
        <v>231010000</v>
      </c>
      <c r="N241" s="4" t="s">
        <v>483</v>
      </c>
      <c r="O241" s="4" t="s">
        <v>545</v>
      </c>
      <c r="P241" s="4" t="s">
        <v>483</v>
      </c>
      <c r="Q241" s="4" t="s">
        <v>485</v>
      </c>
      <c r="R241" s="4" t="s">
        <v>503</v>
      </c>
      <c r="S241" s="4" t="s">
        <v>496</v>
      </c>
      <c r="T241" s="4" t="s">
        <v>175</v>
      </c>
      <c r="U241" s="4" t="s">
        <v>493</v>
      </c>
      <c r="V241" s="4">
        <v>1</v>
      </c>
      <c r="W241" s="24">
        <v>2000</v>
      </c>
      <c r="X241" s="24">
        <v>0</v>
      </c>
      <c r="Y241" s="24">
        <f t="shared" si="10"/>
        <v>0</v>
      </c>
      <c r="Z241" s="4"/>
      <c r="AA241" s="4" t="s">
        <v>1318</v>
      </c>
      <c r="AB241" s="3">
        <v>11</v>
      </c>
    </row>
    <row r="242" spans="1:28" ht="107.25" customHeight="1">
      <c r="A242" s="3" t="s">
        <v>2827</v>
      </c>
      <c r="B242" s="4" t="s">
        <v>478</v>
      </c>
      <c r="C242" s="4" t="s">
        <v>479</v>
      </c>
      <c r="D242" s="4" t="s">
        <v>561</v>
      </c>
      <c r="E242" s="4" t="s">
        <v>562</v>
      </c>
      <c r="F242" s="4" t="s">
        <v>1547</v>
      </c>
      <c r="G242" s="4" t="s">
        <v>563</v>
      </c>
      <c r="H242" s="4" t="s">
        <v>1556</v>
      </c>
      <c r="I242" s="4" t="s">
        <v>564</v>
      </c>
      <c r="J242" s="4"/>
      <c r="K242" s="4" t="s">
        <v>491</v>
      </c>
      <c r="L242" s="4">
        <v>0</v>
      </c>
      <c r="M242" s="4">
        <v>231010000</v>
      </c>
      <c r="N242" s="4" t="s">
        <v>483</v>
      </c>
      <c r="O242" s="3" t="s">
        <v>1444</v>
      </c>
      <c r="P242" s="4" t="s">
        <v>483</v>
      </c>
      <c r="Q242" s="4" t="s">
        <v>485</v>
      </c>
      <c r="R242" s="4" t="s">
        <v>503</v>
      </c>
      <c r="S242" s="4" t="s">
        <v>496</v>
      </c>
      <c r="T242" s="4" t="s">
        <v>175</v>
      </c>
      <c r="U242" s="4" t="s">
        <v>493</v>
      </c>
      <c r="V242" s="4">
        <v>1</v>
      </c>
      <c r="W242" s="24">
        <v>2000</v>
      </c>
      <c r="X242" s="24">
        <v>0</v>
      </c>
      <c r="Y242" s="24">
        <f t="shared" si="10"/>
        <v>0</v>
      </c>
      <c r="Z242" s="4"/>
      <c r="AA242" s="4" t="s">
        <v>1318</v>
      </c>
      <c r="AB242" s="3" t="s">
        <v>3054</v>
      </c>
    </row>
    <row r="243" spans="1:28" ht="107.25" customHeight="1">
      <c r="A243" s="3" t="s">
        <v>3052</v>
      </c>
      <c r="B243" s="4" t="s">
        <v>478</v>
      </c>
      <c r="C243" s="4" t="s">
        <v>479</v>
      </c>
      <c r="D243" s="4" t="s">
        <v>561</v>
      </c>
      <c r="E243" s="4" t="s">
        <v>562</v>
      </c>
      <c r="F243" s="4" t="s">
        <v>1547</v>
      </c>
      <c r="G243" s="4" t="s">
        <v>563</v>
      </c>
      <c r="H243" s="4" t="s">
        <v>1556</v>
      </c>
      <c r="I243" s="4" t="s">
        <v>564</v>
      </c>
      <c r="J243" s="4"/>
      <c r="K243" s="4" t="s">
        <v>482</v>
      </c>
      <c r="L243" s="4">
        <v>0</v>
      </c>
      <c r="M243" s="4">
        <v>231010000</v>
      </c>
      <c r="N243" s="4" t="s">
        <v>483</v>
      </c>
      <c r="O243" s="3" t="s">
        <v>1475</v>
      </c>
      <c r="P243" s="4" t="s">
        <v>483</v>
      </c>
      <c r="Q243" s="4" t="s">
        <v>485</v>
      </c>
      <c r="R243" s="4" t="s">
        <v>503</v>
      </c>
      <c r="S243" s="4" t="s">
        <v>3053</v>
      </c>
      <c r="T243" s="4" t="s">
        <v>175</v>
      </c>
      <c r="U243" s="4" t="s">
        <v>493</v>
      </c>
      <c r="V243" s="4">
        <v>1</v>
      </c>
      <c r="W243" s="24">
        <v>2000</v>
      </c>
      <c r="X243" s="24">
        <f>V243*W243</f>
        <v>2000</v>
      </c>
      <c r="Y243" s="24">
        <f t="shared" si="10"/>
        <v>2240</v>
      </c>
      <c r="Z243" s="4"/>
      <c r="AA243" s="4" t="s">
        <v>1318</v>
      </c>
      <c r="AB243" s="3"/>
    </row>
    <row r="244" spans="1:28" ht="69.75" customHeight="1">
      <c r="A244" s="3" t="s">
        <v>2204</v>
      </c>
      <c r="B244" s="4" t="s">
        <v>478</v>
      </c>
      <c r="C244" s="4" t="s">
        <v>479</v>
      </c>
      <c r="D244" s="4" t="s">
        <v>1548</v>
      </c>
      <c r="E244" s="4" t="s">
        <v>765</v>
      </c>
      <c r="F244" s="4" t="s">
        <v>1549</v>
      </c>
      <c r="G244" s="118" t="s">
        <v>1931</v>
      </c>
      <c r="H244" s="118" t="s">
        <v>1932</v>
      </c>
      <c r="I244" s="118" t="s">
        <v>1933</v>
      </c>
      <c r="J244" s="118"/>
      <c r="K244" s="4" t="s">
        <v>491</v>
      </c>
      <c r="L244" s="4">
        <v>0</v>
      </c>
      <c r="M244" s="4">
        <v>231010000</v>
      </c>
      <c r="N244" s="4" t="s">
        <v>483</v>
      </c>
      <c r="O244" s="4" t="s">
        <v>494</v>
      </c>
      <c r="P244" s="4" t="s">
        <v>483</v>
      </c>
      <c r="Q244" s="4" t="s">
        <v>485</v>
      </c>
      <c r="R244" s="4" t="s">
        <v>503</v>
      </c>
      <c r="S244" s="4" t="s">
        <v>496</v>
      </c>
      <c r="T244" s="4">
        <v>166</v>
      </c>
      <c r="U244" s="4" t="s">
        <v>502</v>
      </c>
      <c r="V244" s="4">
        <v>0.2</v>
      </c>
      <c r="W244" s="24">
        <v>10000</v>
      </c>
      <c r="X244" s="24">
        <v>0</v>
      </c>
      <c r="Y244" s="24">
        <v>0</v>
      </c>
      <c r="Z244" s="4"/>
      <c r="AA244" s="4" t="s">
        <v>1318</v>
      </c>
      <c r="AB244" s="3">
        <v>11</v>
      </c>
    </row>
    <row r="245" spans="1:28" ht="63" customHeight="1">
      <c r="A245" s="3" t="s">
        <v>3040</v>
      </c>
      <c r="B245" s="4" t="s">
        <v>478</v>
      </c>
      <c r="C245" s="4" t="s">
        <v>479</v>
      </c>
      <c r="D245" s="4" t="s">
        <v>1548</v>
      </c>
      <c r="E245" s="4" t="s">
        <v>765</v>
      </c>
      <c r="F245" s="4" t="s">
        <v>1549</v>
      </c>
      <c r="G245" s="118" t="s">
        <v>1931</v>
      </c>
      <c r="H245" s="118" t="s">
        <v>1932</v>
      </c>
      <c r="I245" s="118" t="s">
        <v>1933</v>
      </c>
      <c r="J245" s="118"/>
      <c r="K245" s="4" t="s">
        <v>491</v>
      </c>
      <c r="L245" s="4">
        <v>0</v>
      </c>
      <c r="M245" s="4">
        <v>231010000</v>
      </c>
      <c r="N245" s="4" t="s">
        <v>483</v>
      </c>
      <c r="O245" s="3" t="s">
        <v>1475</v>
      </c>
      <c r="P245" s="4" t="s">
        <v>483</v>
      </c>
      <c r="Q245" s="4" t="s">
        <v>485</v>
      </c>
      <c r="R245" s="4" t="s">
        <v>503</v>
      </c>
      <c r="S245" s="4" t="s">
        <v>496</v>
      </c>
      <c r="T245" s="4">
        <v>166</v>
      </c>
      <c r="U245" s="4" t="s">
        <v>502</v>
      </c>
      <c r="V245" s="4">
        <v>0.2</v>
      </c>
      <c r="W245" s="24">
        <v>10000</v>
      </c>
      <c r="X245" s="24">
        <v>2000</v>
      </c>
      <c r="Y245" s="24">
        <f>X245*1.12</f>
        <v>2240</v>
      </c>
      <c r="Z245" s="4"/>
      <c r="AA245" s="4" t="s">
        <v>1318</v>
      </c>
      <c r="AB245" s="3"/>
    </row>
    <row r="246" spans="1:28" ht="140.25">
      <c r="A246" s="3" t="s">
        <v>2205</v>
      </c>
      <c r="B246" s="4" t="s">
        <v>478</v>
      </c>
      <c r="C246" s="4" t="s">
        <v>479</v>
      </c>
      <c r="D246" s="4" t="s">
        <v>1529</v>
      </c>
      <c r="E246" s="4" t="s">
        <v>1315</v>
      </c>
      <c r="F246" s="4" t="s">
        <v>1550</v>
      </c>
      <c r="G246" s="4" t="s">
        <v>1551</v>
      </c>
      <c r="H246" s="4" t="s">
        <v>1567</v>
      </c>
      <c r="I246" s="4" t="s">
        <v>1536</v>
      </c>
      <c r="J246" s="4"/>
      <c r="K246" s="4" t="s">
        <v>491</v>
      </c>
      <c r="L246" s="4">
        <v>0</v>
      </c>
      <c r="M246" s="4">
        <v>231010000</v>
      </c>
      <c r="N246" s="4" t="s">
        <v>483</v>
      </c>
      <c r="O246" s="4" t="s">
        <v>501</v>
      </c>
      <c r="P246" s="4" t="s">
        <v>483</v>
      </c>
      <c r="Q246" s="4" t="s">
        <v>485</v>
      </c>
      <c r="R246" s="4" t="s">
        <v>503</v>
      </c>
      <c r="S246" s="4" t="s">
        <v>496</v>
      </c>
      <c r="T246" s="4" t="s">
        <v>175</v>
      </c>
      <c r="U246" s="4" t="s">
        <v>493</v>
      </c>
      <c r="V246" s="4">
        <v>1</v>
      </c>
      <c r="W246" s="24">
        <v>53300</v>
      </c>
      <c r="X246" s="24">
        <v>0</v>
      </c>
      <c r="Y246" s="24">
        <v>0</v>
      </c>
      <c r="Z246" s="4"/>
      <c r="AA246" s="4" t="s">
        <v>1318</v>
      </c>
      <c r="AB246" s="3">
        <v>11</v>
      </c>
    </row>
    <row r="247" spans="1:28" ht="140.25">
      <c r="A247" s="3" t="s">
        <v>2619</v>
      </c>
      <c r="B247" s="4" t="s">
        <v>478</v>
      </c>
      <c r="C247" s="4" t="s">
        <v>479</v>
      </c>
      <c r="D247" s="4" t="s">
        <v>1529</v>
      </c>
      <c r="E247" s="4" t="s">
        <v>1315</v>
      </c>
      <c r="F247" s="4" t="s">
        <v>1550</v>
      </c>
      <c r="G247" s="4" t="s">
        <v>1551</v>
      </c>
      <c r="H247" s="4" t="s">
        <v>1567</v>
      </c>
      <c r="I247" s="4" t="s">
        <v>1536</v>
      </c>
      <c r="J247" s="4"/>
      <c r="K247" s="4" t="s">
        <v>491</v>
      </c>
      <c r="L247" s="4">
        <v>0</v>
      </c>
      <c r="M247" s="4">
        <v>231010000</v>
      </c>
      <c r="N247" s="4" t="s">
        <v>483</v>
      </c>
      <c r="O247" s="4" t="s">
        <v>1474</v>
      </c>
      <c r="P247" s="4" t="s">
        <v>483</v>
      </c>
      <c r="Q247" s="4" t="s">
        <v>485</v>
      </c>
      <c r="R247" s="4" t="s">
        <v>503</v>
      </c>
      <c r="S247" s="4" t="s">
        <v>496</v>
      </c>
      <c r="T247" s="4" t="s">
        <v>175</v>
      </c>
      <c r="U247" s="4" t="s">
        <v>493</v>
      </c>
      <c r="V247" s="4">
        <v>1</v>
      </c>
      <c r="W247" s="24">
        <v>53300</v>
      </c>
      <c r="X247" s="24">
        <v>0</v>
      </c>
      <c r="Y247" s="24">
        <f aca="true" t="shared" si="11" ref="Y247:Y252">X247*1.12</f>
        <v>0</v>
      </c>
      <c r="Z247" s="4"/>
      <c r="AA247" s="4" t="s">
        <v>1318</v>
      </c>
      <c r="AB247" s="3">
        <v>11</v>
      </c>
    </row>
    <row r="248" spans="1:28" ht="140.25">
      <c r="A248" s="3" t="s">
        <v>2841</v>
      </c>
      <c r="B248" s="4" t="s">
        <v>478</v>
      </c>
      <c r="C248" s="4" t="s">
        <v>479</v>
      </c>
      <c r="D248" s="4" t="s">
        <v>1529</v>
      </c>
      <c r="E248" s="4" t="s">
        <v>1315</v>
      </c>
      <c r="F248" s="4" t="s">
        <v>1550</v>
      </c>
      <c r="G248" s="4" t="s">
        <v>1551</v>
      </c>
      <c r="H248" s="4" t="s">
        <v>1567</v>
      </c>
      <c r="I248" s="4" t="s">
        <v>1536</v>
      </c>
      <c r="J248" s="4"/>
      <c r="K248" s="4" t="s">
        <v>491</v>
      </c>
      <c r="L248" s="4">
        <v>0</v>
      </c>
      <c r="M248" s="4">
        <v>231010000</v>
      </c>
      <c r="N248" s="4" t="s">
        <v>483</v>
      </c>
      <c r="O248" s="3" t="s">
        <v>1332</v>
      </c>
      <c r="P248" s="4" t="s">
        <v>483</v>
      </c>
      <c r="Q248" s="4" t="s">
        <v>485</v>
      </c>
      <c r="R248" s="4" t="s">
        <v>503</v>
      </c>
      <c r="S248" s="4" t="s">
        <v>496</v>
      </c>
      <c r="T248" s="4" t="s">
        <v>175</v>
      </c>
      <c r="U248" s="4" t="s">
        <v>493</v>
      </c>
      <c r="V248" s="4">
        <v>1</v>
      </c>
      <c r="W248" s="24">
        <v>53300</v>
      </c>
      <c r="X248" s="24">
        <f>V248*W248</f>
        <v>53300</v>
      </c>
      <c r="Y248" s="24">
        <f t="shared" si="11"/>
        <v>59696.00000000001</v>
      </c>
      <c r="Z248" s="4"/>
      <c r="AA248" s="4" t="s">
        <v>1318</v>
      </c>
      <c r="AB248" s="3"/>
    </row>
    <row r="249" spans="1:28" ht="102">
      <c r="A249" s="3" t="s">
        <v>2206</v>
      </c>
      <c r="B249" s="4" t="s">
        <v>478</v>
      </c>
      <c r="C249" s="4" t="s">
        <v>479</v>
      </c>
      <c r="D249" s="4" t="s">
        <v>1568</v>
      </c>
      <c r="E249" s="4" t="s">
        <v>776</v>
      </c>
      <c r="F249" s="4" t="s">
        <v>776</v>
      </c>
      <c r="G249" s="4" t="s">
        <v>1569</v>
      </c>
      <c r="H249" s="4" t="s">
        <v>1570</v>
      </c>
      <c r="I249" s="118" t="s">
        <v>777</v>
      </c>
      <c r="J249" s="118"/>
      <c r="K249" s="4" t="s">
        <v>491</v>
      </c>
      <c r="L249" s="4">
        <v>0</v>
      </c>
      <c r="M249" s="4">
        <v>231010000</v>
      </c>
      <c r="N249" s="4" t="s">
        <v>483</v>
      </c>
      <c r="O249" s="4" t="s">
        <v>545</v>
      </c>
      <c r="P249" s="4" t="s">
        <v>483</v>
      </c>
      <c r="Q249" s="4" t="s">
        <v>485</v>
      </c>
      <c r="R249" s="4" t="s">
        <v>503</v>
      </c>
      <c r="S249" s="4" t="s">
        <v>496</v>
      </c>
      <c r="T249" s="4" t="s">
        <v>175</v>
      </c>
      <c r="U249" s="4" t="s">
        <v>493</v>
      </c>
      <c r="V249" s="4">
        <v>5</v>
      </c>
      <c r="W249" s="24">
        <f>5357*1.07</f>
        <v>5731.990000000001</v>
      </c>
      <c r="X249" s="24">
        <f>V249*W249</f>
        <v>28659.950000000004</v>
      </c>
      <c r="Y249" s="24">
        <f t="shared" si="11"/>
        <v>32099.144000000008</v>
      </c>
      <c r="Z249" s="4"/>
      <c r="AA249" s="4" t="s">
        <v>1318</v>
      </c>
      <c r="AB249" s="3"/>
    </row>
    <row r="250" spans="1:28" ht="102">
      <c r="A250" s="3" t="s">
        <v>2207</v>
      </c>
      <c r="B250" s="4" t="s">
        <v>478</v>
      </c>
      <c r="C250" s="4" t="s">
        <v>479</v>
      </c>
      <c r="D250" s="4" t="s">
        <v>1598</v>
      </c>
      <c r="E250" s="4" t="s">
        <v>1599</v>
      </c>
      <c r="F250" s="4" t="s">
        <v>1600</v>
      </c>
      <c r="G250" s="4" t="s">
        <v>1601</v>
      </c>
      <c r="H250" s="4" t="s">
        <v>1602</v>
      </c>
      <c r="I250" s="4" t="s">
        <v>211</v>
      </c>
      <c r="J250" s="4"/>
      <c r="K250" s="4" t="s">
        <v>491</v>
      </c>
      <c r="L250" s="4">
        <v>0</v>
      </c>
      <c r="M250" s="4">
        <v>231010000</v>
      </c>
      <c r="N250" s="4" t="s">
        <v>483</v>
      </c>
      <c r="O250" s="4" t="s">
        <v>545</v>
      </c>
      <c r="P250" s="4" t="s">
        <v>483</v>
      </c>
      <c r="Q250" s="4" t="s">
        <v>485</v>
      </c>
      <c r="R250" s="4" t="s">
        <v>503</v>
      </c>
      <c r="S250" s="4" t="s">
        <v>496</v>
      </c>
      <c r="T250" s="4" t="s">
        <v>175</v>
      </c>
      <c r="U250" s="4" t="s">
        <v>493</v>
      </c>
      <c r="V250" s="4">
        <v>10</v>
      </c>
      <c r="W250" s="24">
        <v>3000</v>
      </c>
      <c r="X250" s="24">
        <f>V250*W250</f>
        <v>30000</v>
      </c>
      <c r="Y250" s="24">
        <f t="shared" si="11"/>
        <v>33600</v>
      </c>
      <c r="Z250" s="4"/>
      <c r="AA250" s="4" t="s">
        <v>1318</v>
      </c>
      <c r="AB250" s="3"/>
    </row>
    <row r="251" spans="1:28" ht="102">
      <c r="A251" s="3" t="s">
        <v>2208</v>
      </c>
      <c r="B251" s="4" t="s">
        <v>478</v>
      </c>
      <c r="C251" s="4" t="s">
        <v>479</v>
      </c>
      <c r="D251" s="3" t="s">
        <v>1530</v>
      </c>
      <c r="E251" s="3" t="s">
        <v>1577</v>
      </c>
      <c r="F251" s="3" t="s">
        <v>1579</v>
      </c>
      <c r="G251" s="3" t="s">
        <v>1580</v>
      </c>
      <c r="H251" s="3" t="s">
        <v>1934</v>
      </c>
      <c r="I251" s="3" t="s">
        <v>1360</v>
      </c>
      <c r="J251" s="3"/>
      <c r="K251" s="3" t="s">
        <v>491</v>
      </c>
      <c r="L251" s="3">
        <v>0</v>
      </c>
      <c r="M251" s="4">
        <v>231010000</v>
      </c>
      <c r="N251" s="4" t="s">
        <v>483</v>
      </c>
      <c r="O251" s="4" t="s">
        <v>501</v>
      </c>
      <c r="P251" s="4" t="s">
        <v>483</v>
      </c>
      <c r="Q251" s="4" t="s">
        <v>485</v>
      </c>
      <c r="R251" s="4" t="s">
        <v>503</v>
      </c>
      <c r="S251" s="4" t="s">
        <v>496</v>
      </c>
      <c r="T251" s="4" t="s">
        <v>175</v>
      </c>
      <c r="U251" s="4" t="s">
        <v>493</v>
      </c>
      <c r="V251" s="4">
        <v>2000</v>
      </c>
      <c r="W251" s="24">
        <v>100</v>
      </c>
      <c r="X251" s="24">
        <v>0</v>
      </c>
      <c r="Y251" s="24">
        <f t="shared" si="11"/>
        <v>0</v>
      </c>
      <c r="Z251" s="4"/>
      <c r="AA251" s="4" t="s">
        <v>1318</v>
      </c>
      <c r="AB251" s="3">
        <v>6.11</v>
      </c>
    </row>
    <row r="252" spans="1:28" ht="102">
      <c r="A252" s="3" t="s">
        <v>2611</v>
      </c>
      <c r="B252" s="4" t="s">
        <v>478</v>
      </c>
      <c r="C252" s="4" t="s">
        <v>479</v>
      </c>
      <c r="D252" s="3" t="s">
        <v>1530</v>
      </c>
      <c r="E252" s="3" t="s">
        <v>1577</v>
      </c>
      <c r="F252" s="3" t="s">
        <v>1579</v>
      </c>
      <c r="G252" s="3" t="s">
        <v>1580</v>
      </c>
      <c r="H252" s="3" t="s">
        <v>1934</v>
      </c>
      <c r="I252" s="3" t="s">
        <v>2859</v>
      </c>
      <c r="J252" s="3"/>
      <c r="K252" s="3" t="s">
        <v>491</v>
      </c>
      <c r="L252" s="3">
        <v>0</v>
      </c>
      <c r="M252" s="4">
        <v>231010000</v>
      </c>
      <c r="N252" s="4" t="s">
        <v>483</v>
      </c>
      <c r="O252" s="4" t="s">
        <v>1474</v>
      </c>
      <c r="P252" s="4" t="s">
        <v>483</v>
      </c>
      <c r="Q252" s="4" t="s">
        <v>485</v>
      </c>
      <c r="R252" s="4" t="s">
        <v>503</v>
      </c>
      <c r="S252" s="4" t="s">
        <v>496</v>
      </c>
      <c r="T252" s="4" t="s">
        <v>175</v>
      </c>
      <c r="U252" s="4" t="s">
        <v>493</v>
      </c>
      <c r="V252" s="4">
        <v>2000</v>
      </c>
      <c r="W252" s="24">
        <v>100</v>
      </c>
      <c r="X252" s="24">
        <f>V252*W252</f>
        <v>200000</v>
      </c>
      <c r="Y252" s="24">
        <f t="shared" si="11"/>
        <v>224000.00000000003</v>
      </c>
      <c r="Z252" s="4"/>
      <c r="AA252" s="4" t="s">
        <v>1318</v>
      </c>
      <c r="AB252" s="3"/>
    </row>
    <row r="253" spans="1:28" ht="102">
      <c r="A253" s="3" t="s">
        <v>2209</v>
      </c>
      <c r="B253" s="4" t="s">
        <v>478</v>
      </c>
      <c r="C253" s="4" t="s">
        <v>479</v>
      </c>
      <c r="D253" s="3" t="s">
        <v>296</v>
      </c>
      <c r="E253" s="3" t="s">
        <v>290</v>
      </c>
      <c r="F253" s="3" t="s">
        <v>1581</v>
      </c>
      <c r="G253" s="3" t="s">
        <v>1582</v>
      </c>
      <c r="H253" s="3" t="s">
        <v>1583</v>
      </c>
      <c r="I253" s="3" t="s">
        <v>1162</v>
      </c>
      <c r="J253" s="3"/>
      <c r="K253" s="3" t="s">
        <v>491</v>
      </c>
      <c r="L253" s="4">
        <v>0</v>
      </c>
      <c r="M253" s="4">
        <v>231010000</v>
      </c>
      <c r="N253" s="4" t="s">
        <v>483</v>
      </c>
      <c r="O253" s="4" t="s">
        <v>501</v>
      </c>
      <c r="P253" s="4" t="s">
        <v>483</v>
      </c>
      <c r="Q253" s="4" t="s">
        <v>485</v>
      </c>
      <c r="R253" s="4" t="s">
        <v>503</v>
      </c>
      <c r="S253" s="4" t="s">
        <v>496</v>
      </c>
      <c r="T253" s="4" t="s">
        <v>175</v>
      </c>
      <c r="U253" s="4" t="s">
        <v>493</v>
      </c>
      <c r="V253" s="4">
        <v>20</v>
      </c>
      <c r="W253" s="24">
        <v>30000</v>
      </c>
      <c r="X253" s="24">
        <v>0</v>
      </c>
      <c r="Y253" s="24">
        <v>0</v>
      </c>
      <c r="Z253" s="4"/>
      <c r="AA253" s="4" t="s">
        <v>1318</v>
      </c>
      <c r="AB253" s="3">
        <v>11</v>
      </c>
    </row>
    <row r="254" spans="1:28" ht="111.75" customHeight="1">
      <c r="A254" s="3" t="s">
        <v>2615</v>
      </c>
      <c r="B254" s="4" t="s">
        <v>478</v>
      </c>
      <c r="C254" s="4" t="s">
        <v>479</v>
      </c>
      <c r="D254" s="3" t="s">
        <v>296</v>
      </c>
      <c r="E254" s="3" t="s">
        <v>290</v>
      </c>
      <c r="F254" s="3" t="s">
        <v>1581</v>
      </c>
      <c r="G254" s="3" t="s">
        <v>1582</v>
      </c>
      <c r="H254" s="3" t="s">
        <v>1583</v>
      </c>
      <c r="I254" s="3" t="s">
        <v>1162</v>
      </c>
      <c r="J254" s="3"/>
      <c r="K254" s="3" t="s">
        <v>491</v>
      </c>
      <c r="L254" s="4">
        <v>0</v>
      </c>
      <c r="M254" s="4">
        <v>231010000</v>
      </c>
      <c r="N254" s="4" t="s">
        <v>483</v>
      </c>
      <c r="O254" s="4" t="s">
        <v>1474</v>
      </c>
      <c r="P254" s="4" t="s">
        <v>483</v>
      </c>
      <c r="Q254" s="4" t="s">
        <v>485</v>
      </c>
      <c r="R254" s="4" t="s">
        <v>503</v>
      </c>
      <c r="S254" s="4" t="s">
        <v>496</v>
      </c>
      <c r="T254" s="4" t="s">
        <v>175</v>
      </c>
      <c r="U254" s="4" t="s">
        <v>493</v>
      </c>
      <c r="V254" s="4">
        <v>20</v>
      </c>
      <c r="W254" s="24">
        <v>30000</v>
      </c>
      <c r="X254" s="24">
        <v>0</v>
      </c>
      <c r="Y254" s="24">
        <f>X254*1.12</f>
        <v>0</v>
      </c>
      <c r="Z254" s="4"/>
      <c r="AA254" s="4" t="s">
        <v>1318</v>
      </c>
      <c r="AB254" s="3">
        <v>6.11</v>
      </c>
    </row>
    <row r="255" spans="1:28" ht="102">
      <c r="A255" s="3" t="s">
        <v>2839</v>
      </c>
      <c r="B255" s="4" t="s">
        <v>478</v>
      </c>
      <c r="C255" s="4" t="s">
        <v>479</v>
      </c>
      <c r="D255" s="3" t="s">
        <v>296</v>
      </c>
      <c r="E255" s="3" t="s">
        <v>290</v>
      </c>
      <c r="F255" s="3" t="s">
        <v>1581</v>
      </c>
      <c r="G255" s="3" t="s">
        <v>1582</v>
      </c>
      <c r="H255" s="3" t="s">
        <v>1583</v>
      </c>
      <c r="I255" s="3" t="s">
        <v>2818</v>
      </c>
      <c r="J255" s="3"/>
      <c r="K255" s="3" t="s">
        <v>491</v>
      </c>
      <c r="L255" s="4">
        <v>0</v>
      </c>
      <c r="M255" s="4">
        <v>231010000</v>
      </c>
      <c r="N255" s="4" t="s">
        <v>483</v>
      </c>
      <c r="O255" s="3" t="s">
        <v>1332</v>
      </c>
      <c r="P255" s="4" t="s">
        <v>483</v>
      </c>
      <c r="Q255" s="4" t="s">
        <v>485</v>
      </c>
      <c r="R255" s="4" t="s">
        <v>503</v>
      </c>
      <c r="S255" s="4" t="s">
        <v>496</v>
      </c>
      <c r="T255" s="4" t="s">
        <v>175</v>
      </c>
      <c r="U255" s="4" t="s">
        <v>493</v>
      </c>
      <c r="V255" s="4">
        <v>20</v>
      </c>
      <c r="W255" s="24">
        <v>30000</v>
      </c>
      <c r="X255" s="24">
        <f>V255*W255</f>
        <v>600000</v>
      </c>
      <c r="Y255" s="24">
        <f>X255*1.12</f>
        <v>672000.0000000001</v>
      </c>
      <c r="Z255" s="4"/>
      <c r="AA255" s="4" t="s">
        <v>1318</v>
      </c>
      <c r="AB255" s="3"/>
    </row>
    <row r="256" spans="1:28" ht="102">
      <c r="A256" s="3" t="s">
        <v>2210</v>
      </c>
      <c r="B256" s="4" t="s">
        <v>478</v>
      </c>
      <c r="C256" s="4" t="s">
        <v>479</v>
      </c>
      <c r="D256" s="3" t="s">
        <v>1531</v>
      </c>
      <c r="E256" s="3" t="s">
        <v>1584</v>
      </c>
      <c r="F256" s="3"/>
      <c r="G256" s="3" t="s">
        <v>778</v>
      </c>
      <c r="H256" s="3"/>
      <c r="I256" s="3"/>
      <c r="J256" s="3"/>
      <c r="K256" s="3" t="s">
        <v>491</v>
      </c>
      <c r="L256" s="4">
        <v>0</v>
      </c>
      <c r="M256" s="4">
        <v>231010000</v>
      </c>
      <c r="N256" s="4" t="s">
        <v>483</v>
      </c>
      <c r="O256" s="4" t="s">
        <v>501</v>
      </c>
      <c r="P256" s="4" t="s">
        <v>483</v>
      </c>
      <c r="Q256" s="4" t="s">
        <v>485</v>
      </c>
      <c r="R256" s="4" t="s">
        <v>503</v>
      </c>
      <c r="S256" s="4" t="s">
        <v>496</v>
      </c>
      <c r="T256" s="4">
        <v>5111</v>
      </c>
      <c r="U256" s="4" t="s">
        <v>600</v>
      </c>
      <c r="V256" s="4">
        <v>5</v>
      </c>
      <c r="W256" s="24">
        <v>4000</v>
      </c>
      <c r="X256" s="24">
        <v>0</v>
      </c>
      <c r="Y256" s="24">
        <v>0</v>
      </c>
      <c r="Z256" s="4"/>
      <c r="AA256" s="4" t="s">
        <v>1318</v>
      </c>
      <c r="AB256" s="3">
        <v>11</v>
      </c>
    </row>
    <row r="257" spans="1:28" ht="102">
      <c r="A257" s="3" t="s">
        <v>2617</v>
      </c>
      <c r="B257" s="4" t="s">
        <v>478</v>
      </c>
      <c r="C257" s="4" t="s">
        <v>479</v>
      </c>
      <c r="D257" s="3" t="s">
        <v>1531</v>
      </c>
      <c r="E257" s="3" t="s">
        <v>1584</v>
      </c>
      <c r="F257" s="3"/>
      <c r="G257" s="3" t="s">
        <v>778</v>
      </c>
      <c r="H257" s="3"/>
      <c r="I257" s="3"/>
      <c r="J257" s="3"/>
      <c r="K257" s="3" t="s">
        <v>491</v>
      </c>
      <c r="L257" s="4">
        <v>0</v>
      </c>
      <c r="M257" s="4">
        <v>231010000</v>
      </c>
      <c r="N257" s="4" t="s">
        <v>483</v>
      </c>
      <c r="O257" s="4" t="s">
        <v>1474</v>
      </c>
      <c r="P257" s="4" t="s">
        <v>483</v>
      </c>
      <c r="Q257" s="4" t="s">
        <v>485</v>
      </c>
      <c r="R257" s="4" t="s">
        <v>503</v>
      </c>
      <c r="S257" s="4" t="s">
        <v>496</v>
      </c>
      <c r="T257" s="4">
        <v>5111</v>
      </c>
      <c r="U257" s="4" t="s">
        <v>600</v>
      </c>
      <c r="V257" s="4">
        <v>5</v>
      </c>
      <c r="W257" s="24">
        <v>4000</v>
      </c>
      <c r="X257" s="24">
        <v>0</v>
      </c>
      <c r="Y257" s="24">
        <f>X257*1.12</f>
        <v>0</v>
      </c>
      <c r="Z257" s="4"/>
      <c r="AA257" s="4" t="s">
        <v>1318</v>
      </c>
      <c r="AB257" s="3">
        <v>11</v>
      </c>
    </row>
    <row r="258" spans="1:28" ht="102">
      <c r="A258" s="3" t="s">
        <v>2842</v>
      </c>
      <c r="B258" s="4" t="s">
        <v>478</v>
      </c>
      <c r="C258" s="4" t="s">
        <v>479</v>
      </c>
      <c r="D258" s="3" t="s">
        <v>1531</v>
      </c>
      <c r="E258" s="3" t="s">
        <v>1584</v>
      </c>
      <c r="F258" s="3"/>
      <c r="G258" s="3" t="s">
        <v>778</v>
      </c>
      <c r="H258" s="3"/>
      <c r="I258" s="3"/>
      <c r="J258" s="3"/>
      <c r="K258" s="3" t="s">
        <v>491</v>
      </c>
      <c r="L258" s="4">
        <v>0</v>
      </c>
      <c r="M258" s="4">
        <v>231010000</v>
      </c>
      <c r="N258" s="4" t="s">
        <v>483</v>
      </c>
      <c r="O258" s="3" t="s">
        <v>1332</v>
      </c>
      <c r="P258" s="4" t="s">
        <v>483</v>
      </c>
      <c r="Q258" s="4" t="s">
        <v>485</v>
      </c>
      <c r="R258" s="4" t="s">
        <v>503</v>
      </c>
      <c r="S258" s="4" t="s">
        <v>496</v>
      </c>
      <c r="T258" s="4">
        <v>5111</v>
      </c>
      <c r="U258" s="4" t="s">
        <v>600</v>
      </c>
      <c r="V258" s="4">
        <v>5</v>
      </c>
      <c r="W258" s="24">
        <v>4000</v>
      </c>
      <c r="X258" s="24">
        <f>V258*W258</f>
        <v>20000</v>
      </c>
      <c r="Y258" s="24">
        <f>X258*1.12</f>
        <v>22400.000000000004</v>
      </c>
      <c r="Z258" s="4"/>
      <c r="AA258" s="4" t="s">
        <v>1318</v>
      </c>
      <c r="AB258" s="3"/>
    </row>
    <row r="259" spans="1:28" ht="98.25" customHeight="1">
      <c r="A259" s="3" t="s">
        <v>2211</v>
      </c>
      <c r="B259" s="4" t="s">
        <v>478</v>
      </c>
      <c r="C259" s="4" t="s">
        <v>479</v>
      </c>
      <c r="D259" s="3" t="s">
        <v>1585</v>
      </c>
      <c r="E259" s="3" t="s">
        <v>1361</v>
      </c>
      <c r="F259" s="3"/>
      <c r="G259" s="3" t="s">
        <v>1586</v>
      </c>
      <c r="H259" s="3"/>
      <c r="I259" s="3"/>
      <c r="J259" s="3"/>
      <c r="K259" s="4" t="s">
        <v>491</v>
      </c>
      <c r="L259" s="4">
        <v>0</v>
      </c>
      <c r="M259" s="4">
        <v>231010000</v>
      </c>
      <c r="N259" s="4" t="s">
        <v>483</v>
      </c>
      <c r="O259" s="4" t="s">
        <v>501</v>
      </c>
      <c r="P259" s="4" t="s">
        <v>483</v>
      </c>
      <c r="Q259" s="4" t="s">
        <v>485</v>
      </c>
      <c r="R259" s="4" t="s">
        <v>503</v>
      </c>
      <c r="S259" s="4" t="s">
        <v>496</v>
      </c>
      <c r="T259" s="4">
        <v>5111</v>
      </c>
      <c r="U259" s="4" t="s">
        <v>600</v>
      </c>
      <c r="V259" s="4">
        <v>5</v>
      </c>
      <c r="W259" s="24">
        <v>6000</v>
      </c>
      <c r="X259" s="24">
        <v>0</v>
      </c>
      <c r="Y259" s="24">
        <v>0</v>
      </c>
      <c r="Z259" s="4"/>
      <c r="AA259" s="4" t="s">
        <v>1318</v>
      </c>
      <c r="AB259" s="3">
        <v>11</v>
      </c>
    </row>
    <row r="260" spans="1:28" ht="98.25" customHeight="1">
      <c r="A260" s="3" t="s">
        <v>2618</v>
      </c>
      <c r="B260" s="4" t="s">
        <v>478</v>
      </c>
      <c r="C260" s="4" t="s">
        <v>479</v>
      </c>
      <c r="D260" s="3" t="s">
        <v>1585</v>
      </c>
      <c r="E260" s="3" t="s">
        <v>1361</v>
      </c>
      <c r="F260" s="3"/>
      <c r="G260" s="3" t="s">
        <v>1586</v>
      </c>
      <c r="H260" s="3"/>
      <c r="I260" s="3"/>
      <c r="J260" s="3"/>
      <c r="K260" s="4" t="s">
        <v>491</v>
      </c>
      <c r="L260" s="4">
        <v>0</v>
      </c>
      <c r="M260" s="4">
        <v>231010000</v>
      </c>
      <c r="N260" s="4" t="s">
        <v>483</v>
      </c>
      <c r="O260" s="4" t="s">
        <v>1474</v>
      </c>
      <c r="P260" s="4" t="s">
        <v>483</v>
      </c>
      <c r="Q260" s="4" t="s">
        <v>485</v>
      </c>
      <c r="R260" s="4" t="s">
        <v>503</v>
      </c>
      <c r="S260" s="4" t="s">
        <v>496</v>
      </c>
      <c r="T260" s="4">
        <v>5111</v>
      </c>
      <c r="U260" s="4" t="s">
        <v>600</v>
      </c>
      <c r="V260" s="4">
        <v>5</v>
      </c>
      <c r="W260" s="24">
        <v>6000</v>
      </c>
      <c r="X260" s="24">
        <v>0</v>
      </c>
      <c r="Y260" s="24">
        <f>X260*1.12</f>
        <v>0</v>
      </c>
      <c r="Z260" s="4"/>
      <c r="AA260" s="4" t="s">
        <v>1318</v>
      </c>
      <c r="AB260" s="3">
        <v>11</v>
      </c>
    </row>
    <row r="261" spans="1:28" ht="98.25" customHeight="1">
      <c r="A261" s="3" t="s">
        <v>2843</v>
      </c>
      <c r="B261" s="4" t="s">
        <v>478</v>
      </c>
      <c r="C261" s="4" t="s">
        <v>479</v>
      </c>
      <c r="D261" s="3" t="s">
        <v>1585</v>
      </c>
      <c r="E261" s="3" t="s">
        <v>1361</v>
      </c>
      <c r="F261" s="3"/>
      <c r="G261" s="3" t="s">
        <v>1586</v>
      </c>
      <c r="H261" s="3"/>
      <c r="I261" s="3"/>
      <c r="J261" s="3"/>
      <c r="K261" s="4" t="s">
        <v>491</v>
      </c>
      <c r="L261" s="4">
        <v>0</v>
      </c>
      <c r="M261" s="4">
        <v>231010000</v>
      </c>
      <c r="N261" s="4" t="s">
        <v>483</v>
      </c>
      <c r="O261" s="3" t="s">
        <v>1332</v>
      </c>
      <c r="P261" s="4" t="s">
        <v>483</v>
      </c>
      <c r="Q261" s="4" t="s">
        <v>485</v>
      </c>
      <c r="R261" s="4" t="s">
        <v>503</v>
      </c>
      <c r="S261" s="4" t="s">
        <v>496</v>
      </c>
      <c r="T261" s="4">
        <v>5111</v>
      </c>
      <c r="U261" s="4" t="s">
        <v>600</v>
      </c>
      <c r="V261" s="4">
        <v>5</v>
      </c>
      <c r="W261" s="24">
        <v>6000</v>
      </c>
      <c r="X261" s="24">
        <f>V261*W261</f>
        <v>30000</v>
      </c>
      <c r="Y261" s="24">
        <f>X261*1.12</f>
        <v>33600</v>
      </c>
      <c r="Z261" s="4"/>
      <c r="AA261" s="4" t="s">
        <v>1318</v>
      </c>
      <c r="AB261" s="3"/>
    </row>
    <row r="262" spans="1:28" ht="102">
      <c r="A262" s="3" t="s">
        <v>2212</v>
      </c>
      <c r="B262" s="4" t="s">
        <v>478</v>
      </c>
      <c r="C262" s="4" t="s">
        <v>479</v>
      </c>
      <c r="D262" s="3" t="s">
        <v>296</v>
      </c>
      <c r="E262" s="3" t="s">
        <v>290</v>
      </c>
      <c r="F262" s="3" t="s">
        <v>290</v>
      </c>
      <c r="G262" s="3" t="s">
        <v>1603</v>
      </c>
      <c r="H262" s="3" t="s">
        <v>1156</v>
      </c>
      <c r="I262" s="3" t="s">
        <v>1363</v>
      </c>
      <c r="J262" s="3"/>
      <c r="K262" s="3" t="s">
        <v>491</v>
      </c>
      <c r="L262" s="3">
        <v>0</v>
      </c>
      <c r="M262" s="4">
        <v>231010000</v>
      </c>
      <c r="N262" s="3" t="s">
        <v>483</v>
      </c>
      <c r="O262" s="3" t="s">
        <v>501</v>
      </c>
      <c r="P262" s="3" t="s">
        <v>483</v>
      </c>
      <c r="Q262" s="3" t="s">
        <v>485</v>
      </c>
      <c r="R262" s="3" t="s">
        <v>503</v>
      </c>
      <c r="S262" s="3" t="s">
        <v>496</v>
      </c>
      <c r="T262" s="3" t="s">
        <v>175</v>
      </c>
      <c r="U262" s="3" t="s">
        <v>493</v>
      </c>
      <c r="V262" s="3">
        <v>20</v>
      </c>
      <c r="W262" s="26">
        <v>30000</v>
      </c>
      <c r="X262" s="26">
        <v>0</v>
      </c>
      <c r="Y262" s="26">
        <v>0</v>
      </c>
      <c r="Z262" s="3"/>
      <c r="AA262" s="4" t="s">
        <v>1318</v>
      </c>
      <c r="AB262" s="3">
        <v>11</v>
      </c>
    </row>
    <row r="263" spans="1:28" ht="102">
      <c r="A263" s="3" t="s">
        <v>2616</v>
      </c>
      <c r="B263" s="4" t="s">
        <v>478</v>
      </c>
      <c r="C263" s="4" t="s">
        <v>479</v>
      </c>
      <c r="D263" s="3" t="s">
        <v>296</v>
      </c>
      <c r="E263" s="3" t="s">
        <v>290</v>
      </c>
      <c r="F263" s="3" t="s">
        <v>290</v>
      </c>
      <c r="G263" s="3" t="s">
        <v>1603</v>
      </c>
      <c r="H263" s="3" t="s">
        <v>1156</v>
      </c>
      <c r="I263" s="3" t="s">
        <v>1363</v>
      </c>
      <c r="J263" s="3"/>
      <c r="K263" s="3" t="s">
        <v>491</v>
      </c>
      <c r="L263" s="3">
        <v>0</v>
      </c>
      <c r="M263" s="4">
        <v>231010000</v>
      </c>
      <c r="N263" s="3" t="s">
        <v>483</v>
      </c>
      <c r="O263" s="4" t="s">
        <v>1474</v>
      </c>
      <c r="P263" s="3" t="s">
        <v>483</v>
      </c>
      <c r="Q263" s="3" t="s">
        <v>485</v>
      </c>
      <c r="R263" s="3" t="s">
        <v>503</v>
      </c>
      <c r="S263" s="3" t="s">
        <v>496</v>
      </c>
      <c r="T263" s="3" t="s">
        <v>175</v>
      </c>
      <c r="U263" s="3" t="s">
        <v>493</v>
      </c>
      <c r="V263" s="3">
        <v>20</v>
      </c>
      <c r="W263" s="26">
        <v>30000</v>
      </c>
      <c r="X263" s="26">
        <v>0</v>
      </c>
      <c r="Y263" s="26">
        <f>X263*1.12</f>
        <v>0</v>
      </c>
      <c r="Z263" s="3"/>
      <c r="AA263" s="4" t="s">
        <v>1318</v>
      </c>
      <c r="AB263" s="3">
        <v>11</v>
      </c>
    </row>
    <row r="264" spans="1:28" ht="102">
      <c r="A264" s="3" t="s">
        <v>2844</v>
      </c>
      <c r="B264" s="4" t="s">
        <v>478</v>
      </c>
      <c r="C264" s="4" t="s">
        <v>479</v>
      </c>
      <c r="D264" s="3" t="s">
        <v>296</v>
      </c>
      <c r="E264" s="3" t="s">
        <v>290</v>
      </c>
      <c r="F264" s="3" t="s">
        <v>290</v>
      </c>
      <c r="G264" s="3" t="s">
        <v>1603</v>
      </c>
      <c r="H264" s="3" t="s">
        <v>1156</v>
      </c>
      <c r="I264" s="3" t="s">
        <v>1363</v>
      </c>
      <c r="J264" s="3"/>
      <c r="K264" s="3" t="s">
        <v>491</v>
      </c>
      <c r="L264" s="3">
        <v>0</v>
      </c>
      <c r="M264" s="4">
        <v>231010000</v>
      </c>
      <c r="N264" s="3" t="s">
        <v>483</v>
      </c>
      <c r="O264" s="3" t="s">
        <v>1332</v>
      </c>
      <c r="P264" s="3" t="s">
        <v>483</v>
      </c>
      <c r="Q264" s="3" t="s">
        <v>485</v>
      </c>
      <c r="R264" s="3" t="s">
        <v>503</v>
      </c>
      <c r="S264" s="3" t="s">
        <v>496</v>
      </c>
      <c r="T264" s="3" t="s">
        <v>175</v>
      </c>
      <c r="U264" s="3" t="s">
        <v>493</v>
      </c>
      <c r="V264" s="3">
        <v>20</v>
      </c>
      <c r="W264" s="26">
        <v>30000</v>
      </c>
      <c r="X264" s="26">
        <f>V264*W264</f>
        <v>600000</v>
      </c>
      <c r="Y264" s="26">
        <f>X264*1.12</f>
        <v>672000.0000000001</v>
      </c>
      <c r="Z264" s="3"/>
      <c r="AA264" s="4" t="s">
        <v>1318</v>
      </c>
      <c r="AB264" s="3"/>
    </row>
    <row r="265" spans="1:28" ht="64.5" customHeight="1">
      <c r="A265" s="3" t="s">
        <v>2213</v>
      </c>
      <c r="B265" s="4" t="s">
        <v>478</v>
      </c>
      <c r="C265" s="4" t="s">
        <v>479</v>
      </c>
      <c r="D265" s="3" t="s">
        <v>1571</v>
      </c>
      <c r="E265" s="3" t="s">
        <v>1576</v>
      </c>
      <c r="F265" s="3" t="s">
        <v>1572</v>
      </c>
      <c r="G265" s="3" t="s">
        <v>1575</v>
      </c>
      <c r="H265" s="3" t="s">
        <v>1574</v>
      </c>
      <c r="I265" s="3" t="s">
        <v>1573</v>
      </c>
      <c r="J265" s="3"/>
      <c r="K265" s="4" t="s">
        <v>491</v>
      </c>
      <c r="L265" s="4">
        <v>0</v>
      </c>
      <c r="M265" s="4">
        <v>231010000</v>
      </c>
      <c r="N265" s="4" t="s">
        <v>483</v>
      </c>
      <c r="O265" s="4" t="s">
        <v>545</v>
      </c>
      <c r="P265" s="4" t="s">
        <v>483</v>
      </c>
      <c r="Q265" s="4" t="s">
        <v>485</v>
      </c>
      <c r="R265" s="4" t="s">
        <v>503</v>
      </c>
      <c r="S265" s="4" t="s">
        <v>496</v>
      </c>
      <c r="T265" s="4" t="s">
        <v>175</v>
      </c>
      <c r="U265" s="4" t="s">
        <v>2514</v>
      </c>
      <c r="V265" s="4"/>
      <c r="W265" s="24">
        <v>1200000</v>
      </c>
      <c r="X265" s="24">
        <f>V265*W265</f>
        <v>0</v>
      </c>
      <c r="Y265" s="24">
        <f aca="true" t="shared" si="12" ref="Y265:Y270">X265*1.12</f>
        <v>0</v>
      </c>
      <c r="Z265" s="4"/>
      <c r="AA265" s="4" t="s">
        <v>1318</v>
      </c>
      <c r="AB265" s="120" t="s">
        <v>2569</v>
      </c>
    </row>
    <row r="266" spans="1:28" ht="66.75" customHeight="1">
      <c r="A266" s="3" t="s">
        <v>2568</v>
      </c>
      <c r="B266" s="4" t="s">
        <v>478</v>
      </c>
      <c r="C266" s="4" t="s">
        <v>479</v>
      </c>
      <c r="D266" s="3" t="s">
        <v>1571</v>
      </c>
      <c r="E266" s="3" t="s">
        <v>1576</v>
      </c>
      <c r="F266" s="3" t="s">
        <v>1572</v>
      </c>
      <c r="G266" s="3" t="s">
        <v>1575</v>
      </c>
      <c r="H266" s="3" t="s">
        <v>1574</v>
      </c>
      <c r="I266" s="3" t="s">
        <v>1573</v>
      </c>
      <c r="J266" s="3"/>
      <c r="K266" s="4" t="s">
        <v>491</v>
      </c>
      <c r="L266" s="4">
        <v>0</v>
      </c>
      <c r="M266" s="4">
        <v>231010000</v>
      </c>
      <c r="N266" s="4" t="s">
        <v>483</v>
      </c>
      <c r="O266" s="4" t="s">
        <v>545</v>
      </c>
      <c r="P266" s="4" t="s">
        <v>483</v>
      </c>
      <c r="Q266" s="4" t="s">
        <v>485</v>
      </c>
      <c r="R266" s="4" t="s">
        <v>503</v>
      </c>
      <c r="S266" s="4" t="s">
        <v>496</v>
      </c>
      <c r="T266" s="4" t="s">
        <v>175</v>
      </c>
      <c r="U266" s="4" t="s">
        <v>2514</v>
      </c>
      <c r="V266" s="4">
        <v>1</v>
      </c>
      <c r="W266" s="24">
        <v>1200000</v>
      </c>
      <c r="X266" s="24">
        <f>V266*W266</f>
        <v>1200000</v>
      </c>
      <c r="Y266" s="24">
        <f t="shared" si="12"/>
        <v>1344000.0000000002</v>
      </c>
      <c r="Z266" s="4"/>
      <c r="AA266" s="4" t="s">
        <v>1318</v>
      </c>
      <c r="AB266" s="120"/>
    </row>
    <row r="267" spans="1:28" ht="102">
      <c r="A267" s="3" t="s">
        <v>2214</v>
      </c>
      <c r="B267" s="4" t="s">
        <v>478</v>
      </c>
      <c r="C267" s="4" t="s">
        <v>479</v>
      </c>
      <c r="D267" s="4" t="s">
        <v>2561</v>
      </c>
      <c r="E267" s="3" t="s">
        <v>2562</v>
      </c>
      <c r="F267" s="3" t="s">
        <v>3247</v>
      </c>
      <c r="G267" s="3" t="s">
        <v>2563</v>
      </c>
      <c r="H267" s="3" t="s">
        <v>3246</v>
      </c>
      <c r="I267" s="3" t="s">
        <v>779</v>
      </c>
      <c r="J267" s="3"/>
      <c r="K267" s="3" t="s">
        <v>491</v>
      </c>
      <c r="L267" s="3">
        <v>0</v>
      </c>
      <c r="M267" s="4">
        <v>231010000</v>
      </c>
      <c r="N267" s="4" t="s">
        <v>483</v>
      </c>
      <c r="O267" s="4" t="s">
        <v>501</v>
      </c>
      <c r="P267" s="4" t="s">
        <v>483</v>
      </c>
      <c r="Q267" s="4" t="s">
        <v>485</v>
      </c>
      <c r="R267" s="4" t="s">
        <v>503</v>
      </c>
      <c r="S267" s="4" t="s">
        <v>496</v>
      </c>
      <c r="T267" s="4" t="s">
        <v>175</v>
      </c>
      <c r="U267" s="4" t="s">
        <v>493</v>
      </c>
      <c r="V267" s="4">
        <v>50</v>
      </c>
      <c r="W267" s="24">
        <v>250</v>
      </c>
      <c r="X267" s="24">
        <v>0</v>
      </c>
      <c r="Y267" s="24">
        <f t="shared" si="12"/>
        <v>0</v>
      </c>
      <c r="Z267" s="4"/>
      <c r="AA267" s="4" t="s">
        <v>1318</v>
      </c>
      <c r="AB267" s="3" t="s">
        <v>2610</v>
      </c>
    </row>
    <row r="268" spans="1:28" ht="102">
      <c r="A268" s="3" t="s">
        <v>2608</v>
      </c>
      <c r="B268" s="4" t="s">
        <v>478</v>
      </c>
      <c r="C268" s="4" t="s">
        <v>479</v>
      </c>
      <c r="D268" s="4" t="s">
        <v>2561</v>
      </c>
      <c r="E268" s="3" t="s">
        <v>2562</v>
      </c>
      <c r="F268" s="3" t="s">
        <v>3247</v>
      </c>
      <c r="G268" s="3" t="s">
        <v>2563</v>
      </c>
      <c r="H268" s="3" t="s">
        <v>3246</v>
      </c>
      <c r="I268" s="3" t="s">
        <v>2609</v>
      </c>
      <c r="J268" s="3"/>
      <c r="K268" s="3" t="s">
        <v>491</v>
      </c>
      <c r="L268" s="3">
        <v>0</v>
      </c>
      <c r="M268" s="4">
        <v>231010000</v>
      </c>
      <c r="N268" s="4" t="s">
        <v>483</v>
      </c>
      <c r="O268" s="4" t="s">
        <v>1474</v>
      </c>
      <c r="P268" s="4" t="s">
        <v>483</v>
      </c>
      <c r="Q268" s="4" t="s">
        <v>485</v>
      </c>
      <c r="R268" s="4" t="s">
        <v>503</v>
      </c>
      <c r="S268" s="4" t="s">
        <v>496</v>
      </c>
      <c r="T268" s="4" t="s">
        <v>175</v>
      </c>
      <c r="U268" s="4" t="s">
        <v>493</v>
      </c>
      <c r="V268" s="4">
        <v>50</v>
      </c>
      <c r="W268" s="24">
        <v>250</v>
      </c>
      <c r="X268" s="24">
        <f>V268*W268</f>
        <v>12500</v>
      </c>
      <c r="Y268" s="24">
        <f t="shared" si="12"/>
        <v>14000.000000000002</v>
      </c>
      <c r="Z268" s="4"/>
      <c r="AA268" s="4" t="s">
        <v>1318</v>
      </c>
      <c r="AB268" s="3"/>
    </row>
    <row r="269" spans="1:28" ht="102">
      <c r="A269" s="3" t="s">
        <v>2215</v>
      </c>
      <c r="B269" s="4" t="s">
        <v>478</v>
      </c>
      <c r="C269" s="4" t="s">
        <v>479</v>
      </c>
      <c r="D269" s="3" t="s">
        <v>1532</v>
      </c>
      <c r="E269" s="3" t="s">
        <v>1591</v>
      </c>
      <c r="F269" s="3" t="s">
        <v>1594</v>
      </c>
      <c r="G269" s="3" t="s">
        <v>1592</v>
      </c>
      <c r="H269" s="3" t="s">
        <v>1593</v>
      </c>
      <c r="I269" s="3" t="s">
        <v>1364</v>
      </c>
      <c r="J269" s="3"/>
      <c r="K269" s="4" t="s">
        <v>491</v>
      </c>
      <c r="L269" s="4">
        <v>0</v>
      </c>
      <c r="M269" s="4">
        <v>231010000</v>
      </c>
      <c r="N269" s="4" t="s">
        <v>483</v>
      </c>
      <c r="O269" s="4" t="s">
        <v>501</v>
      </c>
      <c r="P269" s="4" t="s">
        <v>483</v>
      </c>
      <c r="Q269" s="4" t="s">
        <v>485</v>
      </c>
      <c r="R269" s="4" t="s">
        <v>503</v>
      </c>
      <c r="S269" s="4" t="s">
        <v>496</v>
      </c>
      <c r="T269" s="4" t="s">
        <v>175</v>
      </c>
      <c r="U269" s="4" t="s">
        <v>493</v>
      </c>
      <c r="V269" s="4">
        <v>10</v>
      </c>
      <c r="W269" s="24">
        <v>3000</v>
      </c>
      <c r="X269" s="24">
        <v>0</v>
      </c>
      <c r="Y269" s="24">
        <f t="shared" si="12"/>
        <v>0</v>
      </c>
      <c r="Z269" s="4"/>
      <c r="AA269" s="4" t="s">
        <v>1318</v>
      </c>
      <c r="AB269" s="3">
        <v>11</v>
      </c>
    </row>
    <row r="270" spans="1:28" ht="102">
      <c r="A270" s="3" t="s">
        <v>2612</v>
      </c>
      <c r="B270" s="4" t="s">
        <v>478</v>
      </c>
      <c r="C270" s="4" t="s">
        <v>479</v>
      </c>
      <c r="D270" s="3" t="s">
        <v>1532</v>
      </c>
      <c r="E270" s="3" t="s">
        <v>1591</v>
      </c>
      <c r="F270" s="3" t="s">
        <v>1594</v>
      </c>
      <c r="G270" s="3" t="s">
        <v>1592</v>
      </c>
      <c r="H270" s="3" t="s">
        <v>1593</v>
      </c>
      <c r="I270" s="3" t="s">
        <v>1364</v>
      </c>
      <c r="J270" s="3"/>
      <c r="K270" s="4" t="s">
        <v>491</v>
      </c>
      <c r="L270" s="4">
        <v>0</v>
      </c>
      <c r="M270" s="4">
        <v>231010000</v>
      </c>
      <c r="N270" s="4" t="s">
        <v>483</v>
      </c>
      <c r="O270" s="4" t="s">
        <v>1474</v>
      </c>
      <c r="P270" s="4" t="s">
        <v>483</v>
      </c>
      <c r="Q270" s="4" t="s">
        <v>485</v>
      </c>
      <c r="R270" s="4" t="s">
        <v>503</v>
      </c>
      <c r="S270" s="4" t="s">
        <v>496</v>
      </c>
      <c r="T270" s="4" t="s">
        <v>175</v>
      </c>
      <c r="U270" s="4" t="s">
        <v>493</v>
      </c>
      <c r="V270" s="4">
        <v>10</v>
      </c>
      <c r="W270" s="24">
        <v>3000</v>
      </c>
      <c r="X270" s="24">
        <f>V270*W270</f>
        <v>30000</v>
      </c>
      <c r="Y270" s="24">
        <f t="shared" si="12"/>
        <v>33600</v>
      </c>
      <c r="Z270" s="4"/>
      <c r="AA270" s="4" t="s">
        <v>1318</v>
      </c>
      <c r="AB270" s="3"/>
    </row>
    <row r="271" spans="1:28" ht="84.75" customHeight="1">
      <c r="A271" s="3" t="s">
        <v>2216</v>
      </c>
      <c r="B271" s="4" t="s">
        <v>478</v>
      </c>
      <c r="C271" s="4" t="s">
        <v>479</v>
      </c>
      <c r="D271" s="3" t="s">
        <v>1533</v>
      </c>
      <c r="E271" s="3" t="s">
        <v>1587</v>
      </c>
      <c r="F271" s="3" t="s">
        <v>1588</v>
      </c>
      <c r="G271" s="3" t="s">
        <v>1590</v>
      </c>
      <c r="H271" s="3" t="s">
        <v>1589</v>
      </c>
      <c r="I271" s="3" t="s">
        <v>3010</v>
      </c>
      <c r="J271" s="3"/>
      <c r="K271" s="4" t="s">
        <v>491</v>
      </c>
      <c r="L271" s="4">
        <v>0</v>
      </c>
      <c r="M271" s="4">
        <v>231010000</v>
      </c>
      <c r="N271" s="4" t="s">
        <v>483</v>
      </c>
      <c r="O271" s="4" t="s">
        <v>494</v>
      </c>
      <c r="P271" s="4" t="s">
        <v>483</v>
      </c>
      <c r="Q271" s="4" t="s">
        <v>485</v>
      </c>
      <c r="R271" s="4" t="s">
        <v>503</v>
      </c>
      <c r="S271" s="4" t="s">
        <v>496</v>
      </c>
      <c r="T271" s="4" t="s">
        <v>175</v>
      </c>
      <c r="U271" s="4" t="s">
        <v>493</v>
      </c>
      <c r="V271" s="4">
        <v>20</v>
      </c>
      <c r="W271" s="24">
        <v>400</v>
      </c>
      <c r="X271" s="24">
        <v>0</v>
      </c>
      <c r="Y271" s="24">
        <f>X271*1.12</f>
        <v>0</v>
      </c>
      <c r="Z271" s="4"/>
      <c r="AA271" s="4" t="s">
        <v>1318</v>
      </c>
      <c r="AB271" s="3">
        <v>11</v>
      </c>
    </row>
    <row r="272" spans="1:28" ht="84.75" customHeight="1">
      <c r="A272" s="3" t="s">
        <v>3041</v>
      </c>
      <c r="B272" s="4" t="s">
        <v>478</v>
      </c>
      <c r="C272" s="4" t="s">
        <v>479</v>
      </c>
      <c r="D272" s="3" t="s">
        <v>1533</v>
      </c>
      <c r="E272" s="3" t="s">
        <v>1587</v>
      </c>
      <c r="F272" s="3" t="s">
        <v>1588</v>
      </c>
      <c r="G272" s="3" t="s">
        <v>1590</v>
      </c>
      <c r="H272" s="3" t="s">
        <v>1589</v>
      </c>
      <c r="I272" s="3" t="s">
        <v>3010</v>
      </c>
      <c r="J272" s="3"/>
      <c r="K272" s="4" t="s">
        <v>491</v>
      </c>
      <c r="L272" s="4">
        <v>0</v>
      </c>
      <c r="M272" s="4">
        <v>231010000</v>
      </c>
      <c r="N272" s="4" t="s">
        <v>483</v>
      </c>
      <c r="O272" s="3" t="s">
        <v>1475</v>
      </c>
      <c r="P272" s="4" t="s">
        <v>483</v>
      </c>
      <c r="Q272" s="4" t="s">
        <v>485</v>
      </c>
      <c r="R272" s="4" t="s">
        <v>503</v>
      </c>
      <c r="S272" s="4" t="s">
        <v>496</v>
      </c>
      <c r="T272" s="4" t="s">
        <v>175</v>
      </c>
      <c r="U272" s="4" t="s">
        <v>493</v>
      </c>
      <c r="V272" s="4">
        <v>20</v>
      </c>
      <c r="W272" s="24">
        <v>400</v>
      </c>
      <c r="X272" s="24">
        <f>V272*W272</f>
        <v>8000</v>
      </c>
      <c r="Y272" s="24">
        <f>X272*1.12</f>
        <v>8960</v>
      </c>
      <c r="Z272" s="4"/>
      <c r="AA272" s="4" t="s">
        <v>1318</v>
      </c>
      <c r="AB272" s="3"/>
    </row>
    <row r="273" spans="1:28" ht="140.25">
      <c r="A273" s="3" t="s">
        <v>2217</v>
      </c>
      <c r="B273" s="4" t="s">
        <v>478</v>
      </c>
      <c r="C273" s="4" t="s">
        <v>479</v>
      </c>
      <c r="D273" s="3" t="s">
        <v>1530</v>
      </c>
      <c r="E273" s="3" t="s">
        <v>1577</v>
      </c>
      <c r="F273" s="3" t="s">
        <v>1579</v>
      </c>
      <c r="G273" s="3" t="s">
        <v>1580</v>
      </c>
      <c r="H273" s="3" t="s">
        <v>1579</v>
      </c>
      <c r="I273" s="3" t="s">
        <v>1365</v>
      </c>
      <c r="J273" s="3"/>
      <c r="K273" s="4" t="s">
        <v>491</v>
      </c>
      <c r="L273" s="4">
        <v>0</v>
      </c>
      <c r="M273" s="4">
        <v>231010000</v>
      </c>
      <c r="N273" s="4" t="s">
        <v>483</v>
      </c>
      <c r="O273" s="4" t="s">
        <v>494</v>
      </c>
      <c r="P273" s="4" t="s">
        <v>483</v>
      </c>
      <c r="Q273" s="4" t="s">
        <v>485</v>
      </c>
      <c r="R273" s="4" t="s">
        <v>503</v>
      </c>
      <c r="S273" s="4" t="s">
        <v>496</v>
      </c>
      <c r="T273" s="4" t="s">
        <v>175</v>
      </c>
      <c r="U273" s="4" t="s">
        <v>493</v>
      </c>
      <c r="V273" s="4">
        <v>2500</v>
      </c>
      <c r="W273" s="24">
        <f>X273/V273</f>
        <v>60</v>
      </c>
      <c r="X273" s="24">
        <v>150000</v>
      </c>
      <c r="Y273" s="24">
        <v>168000.00000000003</v>
      </c>
      <c r="Z273" s="4"/>
      <c r="AA273" s="4" t="s">
        <v>1318</v>
      </c>
      <c r="AB273" s="3"/>
    </row>
    <row r="274" spans="1:28" ht="102">
      <c r="A274" s="3" t="s">
        <v>2218</v>
      </c>
      <c r="B274" s="4" t="s">
        <v>478</v>
      </c>
      <c r="C274" s="4" t="s">
        <v>479</v>
      </c>
      <c r="D274" s="10" t="s">
        <v>554</v>
      </c>
      <c r="E274" s="10" t="s">
        <v>556</v>
      </c>
      <c r="F274" s="10" t="s">
        <v>3248</v>
      </c>
      <c r="G274" s="10" t="s">
        <v>557</v>
      </c>
      <c r="H274" s="10" t="s">
        <v>3249</v>
      </c>
      <c r="I274" s="10" t="s">
        <v>558</v>
      </c>
      <c r="J274" s="10"/>
      <c r="K274" s="10" t="s">
        <v>491</v>
      </c>
      <c r="L274" s="10">
        <v>0</v>
      </c>
      <c r="M274" s="4">
        <v>231010000</v>
      </c>
      <c r="N274" s="10" t="s">
        <v>483</v>
      </c>
      <c r="O274" s="10" t="s">
        <v>640</v>
      </c>
      <c r="P274" s="10" t="s">
        <v>483</v>
      </c>
      <c r="Q274" s="10" t="s">
        <v>485</v>
      </c>
      <c r="R274" s="10" t="s">
        <v>503</v>
      </c>
      <c r="S274" s="10" t="s">
        <v>496</v>
      </c>
      <c r="T274" s="10">
        <v>796</v>
      </c>
      <c r="U274" s="4" t="s">
        <v>493</v>
      </c>
      <c r="V274" s="4">
        <v>10</v>
      </c>
      <c r="W274" s="24">
        <v>3999.9999999999995</v>
      </c>
      <c r="X274" s="24">
        <f>V274*W274</f>
        <v>39999.99999999999</v>
      </c>
      <c r="Y274" s="24">
        <f>X274*1.12</f>
        <v>44799.99999999999</v>
      </c>
      <c r="Z274" s="4"/>
      <c r="AA274" s="4" t="s">
        <v>1318</v>
      </c>
      <c r="AB274" s="119"/>
    </row>
    <row r="275" spans="1:28" ht="89.25">
      <c r="A275" s="3" t="s">
        <v>2219</v>
      </c>
      <c r="B275" s="4" t="s">
        <v>478</v>
      </c>
      <c r="C275" s="4" t="s">
        <v>479</v>
      </c>
      <c r="D275" s="9" t="s">
        <v>2507</v>
      </c>
      <c r="E275" s="4" t="s">
        <v>2508</v>
      </c>
      <c r="F275" s="4" t="s">
        <v>2509</v>
      </c>
      <c r="G275" s="9" t="s">
        <v>2510</v>
      </c>
      <c r="H275" s="9" t="s">
        <v>2511</v>
      </c>
      <c r="I275" s="3" t="s">
        <v>2512</v>
      </c>
      <c r="J275" s="3"/>
      <c r="K275" s="4" t="s">
        <v>482</v>
      </c>
      <c r="L275" s="4">
        <v>0</v>
      </c>
      <c r="M275" s="4">
        <v>231010000</v>
      </c>
      <c r="N275" s="4" t="s">
        <v>483</v>
      </c>
      <c r="O275" s="4" t="s">
        <v>545</v>
      </c>
      <c r="P275" s="4" t="s">
        <v>483</v>
      </c>
      <c r="Q275" s="4" t="s">
        <v>485</v>
      </c>
      <c r="R275" s="16" t="s">
        <v>500</v>
      </c>
      <c r="S275" s="10" t="s">
        <v>496</v>
      </c>
      <c r="T275" s="9" t="s">
        <v>2513</v>
      </c>
      <c r="U275" s="9" t="s">
        <v>2514</v>
      </c>
      <c r="V275" s="4">
        <v>10</v>
      </c>
      <c r="W275" s="4">
        <v>55357</v>
      </c>
      <c r="X275" s="26">
        <f>V275*W275</f>
        <v>553570</v>
      </c>
      <c r="Y275" s="26">
        <f>X275*1.12</f>
        <v>619998.4</v>
      </c>
      <c r="Z275" s="37"/>
      <c r="AA275" s="4" t="s">
        <v>1318</v>
      </c>
      <c r="AB275" s="30"/>
    </row>
    <row r="276" spans="1:29" ht="267.75">
      <c r="A276" s="3" t="s">
        <v>2220</v>
      </c>
      <c r="B276" s="4" t="s">
        <v>478</v>
      </c>
      <c r="C276" s="4" t="s">
        <v>479</v>
      </c>
      <c r="D276" s="4" t="s">
        <v>1394</v>
      </c>
      <c r="E276" s="10" t="s">
        <v>1396</v>
      </c>
      <c r="F276" s="3" t="s">
        <v>1395</v>
      </c>
      <c r="G276" s="10" t="s">
        <v>1398</v>
      </c>
      <c r="H276" s="3" t="s">
        <v>1397</v>
      </c>
      <c r="I276" s="3" t="s">
        <v>1399</v>
      </c>
      <c r="J276" s="3"/>
      <c r="K276" s="4" t="s">
        <v>491</v>
      </c>
      <c r="L276" s="12" t="s">
        <v>57</v>
      </c>
      <c r="M276" s="3">
        <v>231010000</v>
      </c>
      <c r="N276" s="4" t="s">
        <v>2446</v>
      </c>
      <c r="O276" s="13" t="s">
        <v>1465</v>
      </c>
      <c r="P276" s="4" t="s">
        <v>483</v>
      </c>
      <c r="Q276" s="4" t="s">
        <v>485</v>
      </c>
      <c r="R276" s="4" t="s">
        <v>1403</v>
      </c>
      <c r="S276" s="4" t="s">
        <v>1400</v>
      </c>
      <c r="T276" s="12" t="s">
        <v>634</v>
      </c>
      <c r="U276" s="4" t="s">
        <v>635</v>
      </c>
      <c r="V276" s="3">
        <v>30</v>
      </c>
      <c r="W276" s="41">
        <v>2700</v>
      </c>
      <c r="X276" s="47">
        <f aca="true" t="shared" si="13" ref="X276:X281">W276*V276</f>
        <v>81000</v>
      </c>
      <c r="Y276" s="26">
        <f aca="true" t="shared" si="14" ref="Y276:Y301">X276*1.12</f>
        <v>90720.00000000001</v>
      </c>
      <c r="Z276" s="5"/>
      <c r="AA276" s="5" t="s">
        <v>1318</v>
      </c>
      <c r="AB276" s="3"/>
      <c r="AC276" s="129"/>
    </row>
    <row r="277" spans="1:29" ht="318.75">
      <c r="A277" s="3" t="s">
        <v>2221</v>
      </c>
      <c r="B277" s="4" t="s">
        <v>478</v>
      </c>
      <c r="C277" s="4" t="s">
        <v>479</v>
      </c>
      <c r="D277" s="4" t="s">
        <v>1461</v>
      </c>
      <c r="E277" s="10" t="s">
        <v>1462</v>
      </c>
      <c r="F277" s="10" t="s">
        <v>2064</v>
      </c>
      <c r="G277" s="3" t="s">
        <v>1463</v>
      </c>
      <c r="H277" s="3" t="s">
        <v>2065</v>
      </c>
      <c r="I277" s="3" t="s">
        <v>1464</v>
      </c>
      <c r="J277" s="3"/>
      <c r="K277" s="4" t="s">
        <v>491</v>
      </c>
      <c r="L277" s="12" t="s">
        <v>57</v>
      </c>
      <c r="M277" s="3">
        <v>231010000</v>
      </c>
      <c r="N277" s="4" t="s">
        <v>2446</v>
      </c>
      <c r="O277" s="13" t="s">
        <v>1465</v>
      </c>
      <c r="P277" s="4" t="s">
        <v>483</v>
      </c>
      <c r="Q277" s="4" t="s">
        <v>485</v>
      </c>
      <c r="R277" s="4" t="s">
        <v>1403</v>
      </c>
      <c r="S277" s="4" t="s">
        <v>1400</v>
      </c>
      <c r="T277" s="12" t="s">
        <v>175</v>
      </c>
      <c r="U277" s="4" t="s">
        <v>493</v>
      </c>
      <c r="V277" s="3">
        <v>12</v>
      </c>
      <c r="W277" s="41">
        <v>2600</v>
      </c>
      <c r="X277" s="47">
        <f t="shared" si="13"/>
        <v>31200</v>
      </c>
      <c r="Y277" s="26">
        <f t="shared" si="14"/>
        <v>34944</v>
      </c>
      <c r="Z277" s="5"/>
      <c r="AA277" s="5" t="s">
        <v>1318</v>
      </c>
      <c r="AB277" s="3"/>
      <c r="AC277" s="129"/>
    </row>
    <row r="278" spans="1:29" ht="89.25">
      <c r="A278" s="3" t="s">
        <v>2222</v>
      </c>
      <c r="B278" s="4" t="s">
        <v>478</v>
      </c>
      <c r="C278" s="4" t="s">
        <v>479</v>
      </c>
      <c r="D278" s="78" t="s">
        <v>1711</v>
      </c>
      <c r="E278" s="78" t="s">
        <v>1626</v>
      </c>
      <c r="F278" s="78" t="s">
        <v>1626</v>
      </c>
      <c r="G278" s="78" t="s">
        <v>1625</v>
      </c>
      <c r="H278" s="78" t="s">
        <v>1710</v>
      </c>
      <c r="I278" s="3" t="s">
        <v>1401</v>
      </c>
      <c r="J278" s="3"/>
      <c r="K278" s="4" t="s">
        <v>491</v>
      </c>
      <c r="L278" s="12" t="s">
        <v>57</v>
      </c>
      <c r="M278" s="3">
        <v>231010000</v>
      </c>
      <c r="N278" s="4" t="s">
        <v>2446</v>
      </c>
      <c r="O278" s="13" t="s">
        <v>1627</v>
      </c>
      <c r="P278" s="4" t="s">
        <v>483</v>
      </c>
      <c r="Q278" s="4" t="s">
        <v>485</v>
      </c>
      <c r="R278" s="4" t="s">
        <v>1403</v>
      </c>
      <c r="S278" s="4" t="s">
        <v>1400</v>
      </c>
      <c r="T278" s="12" t="s">
        <v>175</v>
      </c>
      <c r="U278" s="4" t="s">
        <v>493</v>
      </c>
      <c r="V278" s="3">
        <v>16</v>
      </c>
      <c r="W278" s="41">
        <v>2500</v>
      </c>
      <c r="X278" s="47">
        <f t="shared" si="13"/>
        <v>40000</v>
      </c>
      <c r="Y278" s="26">
        <f t="shared" si="14"/>
        <v>44800.00000000001</v>
      </c>
      <c r="Z278" s="5"/>
      <c r="AA278" s="5" t="s">
        <v>1318</v>
      </c>
      <c r="AB278" s="3"/>
      <c r="AC278" s="129"/>
    </row>
    <row r="279" spans="1:29" ht="89.25">
      <c r="A279" s="3" t="s">
        <v>2223</v>
      </c>
      <c r="B279" s="79" t="s">
        <v>478</v>
      </c>
      <c r="C279" s="79" t="s">
        <v>479</v>
      </c>
      <c r="D279" s="78" t="s">
        <v>1712</v>
      </c>
      <c r="E279" s="78" t="s">
        <v>1628</v>
      </c>
      <c r="F279" s="78" t="s">
        <v>1713</v>
      </c>
      <c r="G279" s="78" t="s">
        <v>746</v>
      </c>
      <c r="H279" s="78" t="s">
        <v>1629</v>
      </c>
      <c r="I279" s="78" t="s">
        <v>746</v>
      </c>
      <c r="J279" s="78"/>
      <c r="K279" s="79" t="s">
        <v>491</v>
      </c>
      <c r="L279" s="80" t="s">
        <v>57</v>
      </c>
      <c r="M279" s="3">
        <v>231010000</v>
      </c>
      <c r="N279" s="79" t="s">
        <v>2446</v>
      </c>
      <c r="O279" s="13" t="s">
        <v>1627</v>
      </c>
      <c r="P279" s="79" t="s">
        <v>483</v>
      </c>
      <c r="Q279" s="79" t="s">
        <v>485</v>
      </c>
      <c r="R279" s="79" t="s">
        <v>1403</v>
      </c>
      <c r="S279" s="79" t="s">
        <v>1400</v>
      </c>
      <c r="T279" s="12" t="s">
        <v>175</v>
      </c>
      <c r="U279" s="4" t="s">
        <v>493</v>
      </c>
      <c r="V279" s="78">
        <v>8</v>
      </c>
      <c r="W279" s="81">
        <v>6600</v>
      </c>
      <c r="X279" s="47">
        <f t="shared" si="13"/>
        <v>52800</v>
      </c>
      <c r="Y279" s="26">
        <f t="shared" si="14"/>
        <v>59136.00000000001</v>
      </c>
      <c r="Z279" s="82"/>
      <c r="AA279" s="5" t="s">
        <v>1318</v>
      </c>
      <c r="AB279" s="3"/>
      <c r="AC279" s="129"/>
    </row>
    <row r="280" spans="1:29" ht="357">
      <c r="A280" s="3" t="s">
        <v>2224</v>
      </c>
      <c r="B280" s="4" t="s">
        <v>478</v>
      </c>
      <c r="C280" s="4" t="s">
        <v>479</v>
      </c>
      <c r="D280" s="4" t="s">
        <v>1714</v>
      </c>
      <c r="E280" s="4" t="s">
        <v>1633</v>
      </c>
      <c r="F280" s="4" t="s">
        <v>1630</v>
      </c>
      <c r="G280" s="4" t="s">
        <v>1635</v>
      </c>
      <c r="H280" s="4" t="s">
        <v>1636</v>
      </c>
      <c r="I280" s="4" t="s">
        <v>1634</v>
      </c>
      <c r="J280" s="4"/>
      <c r="K280" s="4" t="s">
        <v>491</v>
      </c>
      <c r="L280" s="12"/>
      <c r="M280" s="3">
        <v>231010000</v>
      </c>
      <c r="N280" s="4" t="s">
        <v>2446</v>
      </c>
      <c r="O280" s="13" t="s">
        <v>1402</v>
      </c>
      <c r="P280" s="4" t="s">
        <v>483</v>
      </c>
      <c r="Q280" s="4" t="s">
        <v>485</v>
      </c>
      <c r="R280" s="4" t="s">
        <v>1403</v>
      </c>
      <c r="S280" s="4" t="s">
        <v>1400</v>
      </c>
      <c r="T280" s="12" t="s">
        <v>1631</v>
      </c>
      <c r="U280" s="4" t="s">
        <v>1632</v>
      </c>
      <c r="V280" s="3">
        <v>10</v>
      </c>
      <c r="W280" s="41">
        <v>5000</v>
      </c>
      <c r="X280" s="47">
        <f t="shared" si="13"/>
        <v>50000</v>
      </c>
      <c r="Y280" s="26">
        <f t="shared" si="14"/>
        <v>56000.00000000001</v>
      </c>
      <c r="Z280" s="5"/>
      <c r="AA280" s="5" t="s">
        <v>1318</v>
      </c>
      <c r="AB280" s="3"/>
      <c r="AC280" s="129"/>
    </row>
    <row r="281" spans="1:29" ht="89.25">
      <c r="A281" s="3" t="s">
        <v>2225</v>
      </c>
      <c r="B281" s="4" t="s">
        <v>478</v>
      </c>
      <c r="C281" s="4" t="s">
        <v>479</v>
      </c>
      <c r="D281" s="4" t="s">
        <v>1715</v>
      </c>
      <c r="E281" s="15" t="s">
        <v>1638</v>
      </c>
      <c r="F281" s="15" t="s">
        <v>1637</v>
      </c>
      <c r="G281" s="15" t="s">
        <v>747</v>
      </c>
      <c r="H281" s="15" t="s">
        <v>1639</v>
      </c>
      <c r="I281" s="15" t="s">
        <v>1404</v>
      </c>
      <c r="J281" s="15"/>
      <c r="K281" s="12" t="s">
        <v>491</v>
      </c>
      <c r="L281" s="12" t="s">
        <v>57</v>
      </c>
      <c r="M281" s="3">
        <v>231010000</v>
      </c>
      <c r="N281" s="4" t="s">
        <v>2446</v>
      </c>
      <c r="O281" s="13" t="s">
        <v>1402</v>
      </c>
      <c r="P281" s="4" t="s">
        <v>483</v>
      </c>
      <c r="Q281" s="4" t="s">
        <v>485</v>
      </c>
      <c r="R281" s="4" t="s">
        <v>1403</v>
      </c>
      <c r="S281" s="4" t="s">
        <v>1400</v>
      </c>
      <c r="T281" s="12" t="s">
        <v>175</v>
      </c>
      <c r="U281" s="4" t="s">
        <v>493</v>
      </c>
      <c r="V281" s="3">
        <v>60</v>
      </c>
      <c r="W281" s="41">
        <v>750</v>
      </c>
      <c r="X281" s="47">
        <f t="shared" si="13"/>
        <v>45000</v>
      </c>
      <c r="Y281" s="26">
        <f t="shared" si="14"/>
        <v>50400.00000000001</v>
      </c>
      <c r="Z281" s="5"/>
      <c r="AA281" s="5">
        <v>2015</v>
      </c>
      <c r="AB281" s="3"/>
      <c r="AC281" s="129"/>
    </row>
    <row r="282" spans="1:29" ht="102">
      <c r="A282" s="3" t="s">
        <v>2226</v>
      </c>
      <c r="B282" s="4" t="s">
        <v>478</v>
      </c>
      <c r="C282" s="4" t="s">
        <v>479</v>
      </c>
      <c r="D282" s="20" t="s">
        <v>508</v>
      </c>
      <c r="E282" s="10" t="s">
        <v>509</v>
      </c>
      <c r="F282" s="10" t="s">
        <v>509</v>
      </c>
      <c r="G282" s="9" t="s">
        <v>511</v>
      </c>
      <c r="H282" s="10" t="s">
        <v>510</v>
      </c>
      <c r="I282" s="3"/>
      <c r="J282" s="3"/>
      <c r="K282" s="4" t="s">
        <v>491</v>
      </c>
      <c r="L282" s="3">
        <v>0</v>
      </c>
      <c r="M282" s="12" t="s">
        <v>2462</v>
      </c>
      <c r="N282" s="4" t="s">
        <v>483</v>
      </c>
      <c r="O282" s="3" t="s">
        <v>494</v>
      </c>
      <c r="P282" s="4" t="s">
        <v>483</v>
      </c>
      <c r="Q282" s="4" t="s">
        <v>485</v>
      </c>
      <c r="R282" s="4" t="s">
        <v>495</v>
      </c>
      <c r="S282" s="4" t="s">
        <v>496</v>
      </c>
      <c r="T282" s="12">
        <v>112</v>
      </c>
      <c r="U282" s="9" t="s">
        <v>229</v>
      </c>
      <c r="V282" s="3">
        <v>3</v>
      </c>
      <c r="W282" s="24">
        <v>8997.916666666666</v>
      </c>
      <c r="X282" s="26">
        <v>0</v>
      </c>
      <c r="Y282" s="26">
        <f t="shared" si="14"/>
        <v>0</v>
      </c>
      <c r="Z282" s="1"/>
      <c r="AA282" s="40" t="s">
        <v>1318</v>
      </c>
      <c r="AB282" s="30" t="s">
        <v>3182</v>
      </c>
      <c r="AC282" s="129"/>
    </row>
    <row r="283" spans="1:29" ht="102">
      <c r="A283" s="3" t="s">
        <v>3110</v>
      </c>
      <c r="B283" s="4" t="s">
        <v>478</v>
      </c>
      <c r="C283" s="4" t="s">
        <v>479</v>
      </c>
      <c r="D283" s="20" t="s">
        <v>508</v>
      </c>
      <c r="E283" s="10" t="s">
        <v>509</v>
      </c>
      <c r="F283" s="10" t="s">
        <v>509</v>
      </c>
      <c r="G283" s="9" t="s">
        <v>511</v>
      </c>
      <c r="H283" s="10" t="s">
        <v>510</v>
      </c>
      <c r="I283" s="3"/>
      <c r="J283" s="3"/>
      <c r="K283" s="4" t="s">
        <v>482</v>
      </c>
      <c r="L283" s="3">
        <v>0</v>
      </c>
      <c r="M283" s="12" t="s">
        <v>2462</v>
      </c>
      <c r="N283" s="4" t="s">
        <v>483</v>
      </c>
      <c r="O283" s="4" t="s">
        <v>1475</v>
      </c>
      <c r="P283" s="4" t="s">
        <v>483</v>
      </c>
      <c r="Q283" s="4" t="s">
        <v>485</v>
      </c>
      <c r="R283" s="4" t="s">
        <v>503</v>
      </c>
      <c r="S283" s="4" t="s">
        <v>496</v>
      </c>
      <c r="T283" s="12">
        <v>112</v>
      </c>
      <c r="U283" s="9" t="s">
        <v>229</v>
      </c>
      <c r="V283" s="3">
        <v>3</v>
      </c>
      <c r="W283" s="24">
        <v>8997.916666666666</v>
      </c>
      <c r="X283" s="26">
        <f>V283*W283</f>
        <v>26993.75</v>
      </c>
      <c r="Y283" s="26">
        <f t="shared" si="14"/>
        <v>30233.000000000004</v>
      </c>
      <c r="Z283" s="1"/>
      <c r="AA283" s="40" t="s">
        <v>1318</v>
      </c>
      <c r="AB283" s="30"/>
      <c r="AC283" s="129"/>
    </row>
    <row r="284" spans="1:29" ht="102.75" customHeight="1">
      <c r="A284" s="3" t="s">
        <v>2227</v>
      </c>
      <c r="B284" s="4" t="s">
        <v>478</v>
      </c>
      <c r="C284" s="4" t="s">
        <v>479</v>
      </c>
      <c r="D284" s="20" t="s">
        <v>1234</v>
      </c>
      <c r="E284" s="15" t="s">
        <v>1235</v>
      </c>
      <c r="F284" s="15" t="s">
        <v>2066</v>
      </c>
      <c r="G284" s="15" t="s">
        <v>1236</v>
      </c>
      <c r="H284" s="15" t="s">
        <v>2067</v>
      </c>
      <c r="I284" s="3"/>
      <c r="J284" s="3"/>
      <c r="K284" s="4" t="s">
        <v>491</v>
      </c>
      <c r="L284" s="3">
        <v>0</v>
      </c>
      <c r="M284" s="12" t="s">
        <v>2462</v>
      </c>
      <c r="N284" s="4" t="s">
        <v>483</v>
      </c>
      <c r="O284" s="3" t="s">
        <v>494</v>
      </c>
      <c r="P284" s="4" t="s">
        <v>483</v>
      </c>
      <c r="Q284" s="4" t="s">
        <v>485</v>
      </c>
      <c r="R284" s="4" t="s">
        <v>495</v>
      </c>
      <c r="S284" s="4" t="s">
        <v>496</v>
      </c>
      <c r="T284" s="12">
        <v>166</v>
      </c>
      <c r="U284" s="17" t="s">
        <v>502</v>
      </c>
      <c r="V284" s="3">
        <v>0.5</v>
      </c>
      <c r="W284" s="24">
        <v>15000</v>
      </c>
      <c r="X284" s="26">
        <v>0</v>
      </c>
      <c r="Y284" s="26">
        <f t="shared" si="14"/>
        <v>0</v>
      </c>
      <c r="Z284" s="1"/>
      <c r="AA284" s="40" t="s">
        <v>1318</v>
      </c>
      <c r="AB284" s="30" t="s">
        <v>3182</v>
      </c>
      <c r="AC284" s="129"/>
    </row>
    <row r="285" spans="1:29" ht="102.75" customHeight="1">
      <c r="A285" s="3" t="s">
        <v>3111</v>
      </c>
      <c r="B285" s="4" t="s">
        <v>478</v>
      </c>
      <c r="C285" s="4" t="s">
        <v>479</v>
      </c>
      <c r="D285" s="20" t="s">
        <v>1234</v>
      </c>
      <c r="E285" s="15" t="s">
        <v>1235</v>
      </c>
      <c r="F285" s="15" t="s">
        <v>2066</v>
      </c>
      <c r="G285" s="15" t="s">
        <v>1236</v>
      </c>
      <c r="H285" s="15" t="s">
        <v>2067</v>
      </c>
      <c r="I285" s="3"/>
      <c r="J285" s="3"/>
      <c r="K285" s="4" t="s">
        <v>482</v>
      </c>
      <c r="L285" s="3">
        <v>0</v>
      </c>
      <c r="M285" s="12" t="s">
        <v>2462</v>
      </c>
      <c r="N285" s="4" t="s">
        <v>483</v>
      </c>
      <c r="O285" s="4" t="s">
        <v>1475</v>
      </c>
      <c r="P285" s="4" t="s">
        <v>483</v>
      </c>
      <c r="Q285" s="4" t="s">
        <v>485</v>
      </c>
      <c r="R285" s="4" t="s">
        <v>503</v>
      </c>
      <c r="S285" s="4" t="s">
        <v>496</v>
      </c>
      <c r="T285" s="12">
        <v>166</v>
      </c>
      <c r="U285" s="17" t="s">
        <v>502</v>
      </c>
      <c r="V285" s="3">
        <v>0.5</v>
      </c>
      <c r="W285" s="24">
        <v>15000</v>
      </c>
      <c r="X285" s="26">
        <f>V285*W285</f>
        <v>7500</v>
      </c>
      <c r="Y285" s="26">
        <f t="shared" si="14"/>
        <v>8400</v>
      </c>
      <c r="Z285" s="1"/>
      <c r="AA285" s="40" t="s">
        <v>1318</v>
      </c>
      <c r="AB285" s="30"/>
      <c r="AC285" s="129"/>
    </row>
    <row r="286" spans="1:29" ht="102">
      <c r="A286" s="3" t="s">
        <v>2228</v>
      </c>
      <c r="B286" s="4" t="s">
        <v>478</v>
      </c>
      <c r="C286" s="4" t="s">
        <v>479</v>
      </c>
      <c r="D286" s="20" t="s">
        <v>1237</v>
      </c>
      <c r="E286" s="10" t="s">
        <v>1238</v>
      </c>
      <c r="F286" s="10" t="s">
        <v>2068</v>
      </c>
      <c r="G286" s="10" t="s">
        <v>1239</v>
      </c>
      <c r="H286" s="10" t="s">
        <v>2069</v>
      </c>
      <c r="I286" s="3"/>
      <c r="J286" s="3"/>
      <c r="K286" s="4" t="s">
        <v>491</v>
      </c>
      <c r="L286" s="3">
        <v>0</v>
      </c>
      <c r="M286" s="12" t="s">
        <v>2462</v>
      </c>
      <c r="N286" s="4" t="s">
        <v>483</v>
      </c>
      <c r="O286" s="3" t="s">
        <v>494</v>
      </c>
      <c r="P286" s="4" t="s">
        <v>483</v>
      </c>
      <c r="Q286" s="4" t="s">
        <v>485</v>
      </c>
      <c r="R286" s="4" t="s">
        <v>495</v>
      </c>
      <c r="S286" s="4" t="s">
        <v>496</v>
      </c>
      <c r="T286" s="12">
        <v>166</v>
      </c>
      <c r="U286" s="17" t="s">
        <v>502</v>
      </c>
      <c r="V286" s="3">
        <v>0.5</v>
      </c>
      <c r="W286" s="24">
        <v>4500</v>
      </c>
      <c r="X286" s="26">
        <v>0</v>
      </c>
      <c r="Y286" s="26">
        <f t="shared" si="14"/>
        <v>0</v>
      </c>
      <c r="Z286" s="1"/>
      <c r="AA286" s="40" t="s">
        <v>1318</v>
      </c>
      <c r="AB286" s="30" t="s">
        <v>3182</v>
      </c>
      <c r="AC286" s="129"/>
    </row>
    <row r="287" spans="1:29" ht="102">
      <c r="A287" s="3" t="s">
        <v>3112</v>
      </c>
      <c r="B287" s="4" t="s">
        <v>478</v>
      </c>
      <c r="C287" s="4" t="s">
        <v>479</v>
      </c>
      <c r="D287" s="20" t="s">
        <v>1237</v>
      </c>
      <c r="E287" s="10" t="s">
        <v>1238</v>
      </c>
      <c r="F287" s="10" t="s">
        <v>2068</v>
      </c>
      <c r="G287" s="10" t="s">
        <v>1239</v>
      </c>
      <c r="H287" s="10" t="s">
        <v>2069</v>
      </c>
      <c r="I287" s="3"/>
      <c r="J287" s="3"/>
      <c r="K287" s="4" t="s">
        <v>482</v>
      </c>
      <c r="L287" s="3">
        <v>0</v>
      </c>
      <c r="M287" s="12" t="s">
        <v>2462</v>
      </c>
      <c r="N287" s="4" t="s">
        <v>483</v>
      </c>
      <c r="O287" s="4" t="s">
        <v>1475</v>
      </c>
      <c r="P287" s="4" t="s">
        <v>483</v>
      </c>
      <c r="Q287" s="4" t="s">
        <v>485</v>
      </c>
      <c r="R287" s="4" t="s">
        <v>503</v>
      </c>
      <c r="S287" s="4" t="s">
        <v>496</v>
      </c>
      <c r="T287" s="12">
        <v>166</v>
      </c>
      <c r="U287" s="17" t="s">
        <v>502</v>
      </c>
      <c r="V287" s="3">
        <v>0.5</v>
      </c>
      <c r="W287" s="24">
        <v>4500</v>
      </c>
      <c r="X287" s="26">
        <f>V287*W287</f>
        <v>2250</v>
      </c>
      <c r="Y287" s="26">
        <f t="shared" si="14"/>
        <v>2520.0000000000005</v>
      </c>
      <c r="Z287" s="1"/>
      <c r="AA287" s="40" t="s">
        <v>1318</v>
      </c>
      <c r="AB287" s="30"/>
      <c r="AC287" s="129"/>
    </row>
    <row r="288" spans="1:29" ht="60.75" customHeight="1">
      <c r="A288" s="3" t="s">
        <v>2229</v>
      </c>
      <c r="B288" s="4" t="s">
        <v>478</v>
      </c>
      <c r="C288" s="4" t="s">
        <v>479</v>
      </c>
      <c r="D288" s="20" t="s">
        <v>1240</v>
      </c>
      <c r="E288" s="15" t="s">
        <v>1241</v>
      </c>
      <c r="F288" s="15" t="s">
        <v>2070</v>
      </c>
      <c r="G288" s="15" t="s">
        <v>1242</v>
      </c>
      <c r="H288" s="15" t="s">
        <v>2071</v>
      </c>
      <c r="I288" s="3"/>
      <c r="J288" s="3"/>
      <c r="K288" s="4" t="s">
        <v>491</v>
      </c>
      <c r="L288" s="3">
        <v>0</v>
      </c>
      <c r="M288" s="12" t="s">
        <v>2462</v>
      </c>
      <c r="N288" s="4" t="s">
        <v>483</v>
      </c>
      <c r="O288" s="3" t="s">
        <v>494</v>
      </c>
      <c r="P288" s="4" t="s">
        <v>483</v>
      </c>
      <c r="Q288" s="4" t="s">
        <v>485</v>
      </c>
      <c r="R288" s="4" t="s">
        <v>495</v>
      </c>
      <c r="S288" s="4" t="s">
        <v>496</v>
      </c>
      <c r="T288" s="12">
        <v>166</v>
      </c>
      <c r="U288" s="17" t="s">
        <v>502</v>
      </c>
      <c r="V288" s="3">
        <v>0.03</v>
      </c>
      <c r="W288" s="24">
        <v>130000</v>
      </c>
      <c r="X288" s="26">
        <v>0</v>
      </c>
      <c r="Y288" s="26">
        <f t="shared" si="14"/>
        <v>0</v>
      </c>
      <c r="Z288" s="1"/>
      <c r="AA288" s="40" t="s">
        <v>1318</v>
      </c>
      <c r="AB288" s="30" t="s">
        <v>3182</v>
      </c>
      <c r="AC288" s="129"/>
    </row>
    <row r="289" spans="1:29" ht="63" customHeight="1">
      <c r="A289" s="3" t="s">
        <v>3113</v>
      </c>
      <c r="B289" s="4" t="s">
        <v>478</v>
      </c>
      <c r="C289" s="4" t="s">
        <v>479</v>
      </c>
      <c r="D289" s="20" t="s">
        <v>1240</v>
      </c>
      <c r="E289" s="15" t="s">
        <v>1241</v>
      </c>
      <c r="F289" s="15" t="s">
        <v>2070</v>
      </c>
      <c r="G289" s="15" t="s">
        <v>1242</v>
      </c>
      <c r="H289" s="15" t="s">
        <v>2071</v>
      </c>
      <c r="I289" s="3"/>
      <c r="J289" s="3"/>
      <c r="K289" s="4" t="s">
        <v>482</v>
      </c>
      <c r="L289" s="3">
        <v>0</v>
      </c>
      <c r="M289" s="12" t="s">
        <v>2462</v>
      </c>
      <c r="N289" s="4" t="s">
        <v>483</v>
      </c>
      <c r="O289" s="4" t="s">
        <v>1475</v>
      </c>
      <c r="P289" s="4" t="s">
        <v>483</v>
      </c>
      <c r="Q289" s="4" t="s">
        <v>485</v>
      </c>
      <c r="R289" s="4" t="s">
        <v>503</v>
      </c>
      <c r="S289" s="4" t="s">
        <v>496</v>
      </c>
      <c r="T289" s="12">
        <v>166</v>
      </c>
      <c r="U289" s="17" t="s">
        <v>502</v>
      </c>
      <c r="V289" s="3">
        <v>0.03</v>
      </c>
      <c r="W289" s="24">
        <v>130000</v>
      </c>
      <c r="X289" s="26">
        <f>V289*W289</f>
        <v>3900</v>
      </c>
      <c r="Y289" s="26">
        <f t="shared" si="14"/>
        <v>4368</v>
      </c>
      <c r="Z289" s="1"/>
      <c r="AA289" s="40" t="s">
        <v>1318</v>
      </c>
      <c r="AB289" s="30"/>
      <c r="AC289" s="129"/>
    </row>
    <row r="290" spans="1:29" ht="74.25" customHeight="1">
      <c r="A290" s="3" t="s">
        <v>2230</v>
      </c>
      <c r="B290" s="4" t="s">
        <v>478</v>
      </c>
      <c r="C290" s="4" t="s">
        <v>479</v>
      </c>
      <c r="D290" s="19" t="s">
        <v>46</v>
      </c>
      <c r="E290" s="18" t="s">
        <v>204</v>
      </c>
      <c r="F290" s="10" t="s">
        <v>51</v>
      </c>
      <c r="G290" s="10" t="s">
        <v>520</v>
      </c>
      <c r="H290" s="10" t="s">
        <v>519</v>
      </c>
      <c r="I290" s="3" t="s">
        <v>45</v>
      </c>
      <c r="J290" s="3"/>
      <c r="K290" s="4" t="s">
        <v>491</v>
      </c>
      <c r="L290" s="3">
        <v>0</v>
      </c>
      <c r="M290" s="12" t="s">
        <v>2462</v>
      </c>
      <c r="N290" s="4" t="s">
        <v>483</v>
      </c>
      <c r="O290" s="3" t="s">
        <v>494</v>
      </c>
      <c r="P290" s="4" t="s">
        <v>483</v>
      </c>
      <c r="Q290" s="4" t="s">
        <v>485</v>
      </c>
      <c r="R290" s="4" t="s">
        <v>495</v>
      </c>
      <c r="S290" s="4" t="s">
        <v>496</v>
      </c>
      <c r="T290" s="21" t="s">
        <v>254</v>
      </c>
      <c r="U290" s="22" t="s">
        <v>1362</v>
      </c>
      <c r="V290" s="3">
        <v>1</v>
      </c>
      <c r="W290" s="24">
        <v>120000</v>
      </c>
      <c r="X290" s="26">
        <v>0</v>
      </c>
      <c r="Y290" s="26">
        <f t="shared" si="14"/>
        <v>0</v>
      </c>
      <c r="Z290" s="1"/>
      <c r="AA290" s="40" t="s">
        <v>1318</v>
      </c>
      <c r="AB290" s="30" t="s">
        <v>3182</v>
      </c>
      <c r="AC290" s="129"/>
    </row>
    <row r="291" spans="1:29" ht="110.25" customHeight="1">
      <c r="A291" s="3" t="s">
        <v>3114</v>
      </c>
      <c r="B291" s="4" t="s">
        <v>478</v>
      </c>
      <c r="C291" s="4" t="s">
        <v>479</v>
      </c>
      <c r="D291" s="19" t="s">
        <v>46</v>
      </c>
      <c r="E291" s="18" t="s">
        <v>204</v>
      </c>
      <c r="F291" s="10" t="s">
        <v>51</v>
      </c>
      <c r="G291" s="10" t="s">
        <v>520</v>
      </c>
      <c r="H291" s="10" t="s">
        <v>519</v>
      </c>
      <c r="I291" s="3" t="s">
        <v>45</v>
      </c>
      <c r="J291" s="3"/>
      <c r="K291" s="4" t="s">
        <v>482</v>
      </c>
      <c r="L291" s="3">
        <v>0</v>
      </c>
      <c r="M291" s="12" t="s">
        <v>2462</v>
      </c>
      <c r="N291" s="4" t="s">
        <v>483</v>
      </c>
      <c r="O291" s="4" t="s">
        <v>1475</v>
      </c>
      <c r="P291" s="4" t="s">
        <v>483</v>
      </c>
      <c r="Q291" s="4" t="s">
        <v>485</v>
      </c>
      <c r="R291" s="4" t="s">
        <v>503</v>
      </c>
      <c r="S291" s="4" t="s">
        <v>496</v>
      </c>
      <c r="T291" s="21" t="s">
        <v>254</v>
      </c>
      <c r="U291" s="22" t="s">
        <v>1362</v>
      </c>
      <c r="V291" s="3">
        <v>1</v>
      </c>
      <c r="W291" s="24">
        <v>120000</v>
      </c>
      <c r="X291" s="26">
        <f>V291*W291</f>
        <v>120000</v>
      </c>
      <c r="Y291" s="26">
        <f t="shared" si="14"/>
        <v>134400</v>
      </c>
      <c r="Z291" s="1"/>
      <c r="AA291" s="40" t="s">
        <v>1318</v>
      </c>
      <c r="AB291" s="30"/>
      <c r="AC291" s="129"/>
    </row>
    <row r="292" spans="1:29" ht="102">
      <c r="A292" s="3" t="s">
        <v>2231</v>
      </c>
      <c r="B292" s="19" t="s">
        <v>478</v>
      </c>
      <c r="C292" s="19" t="s">
        <v>479</v>
      </c>
      <c r="D292" s="19" t="s">
        <v>1716</v>
      </c>
      <c r="E292" s="19" t="s">
        <v>1243</v>
      </c>
      <c r="F292" s="19" t="s">
        <v>1717</v>
      </c>
      <c r="G292" s="19" t="s">
        <v>1244</v>
      </c>
      <c r="H292" s="19" t="s">
        <v>1718</v>
      </c>
      <c r="I292" s="19"/>
      <c r="J292" s="19"/>
      <c r="K292" s="4" t="s">
        <v>491</v>
      </c>
      <c r="L292" s="3">
        <v>0</v>
      </c>
      <c r="M292" s="12" t="s">
        <v>2462</v>
      </c>
      <c r="N292" s="4" t="s">
        <v>483</v>
      </c>
      <c r="O292" s="3" t="s">
        <v>494</v>
      </c>
      <c r="P292" s="4" t="s">
        <v>483</v>
      </c>
      <c r="Q292" s="4" t="s">
        <v>485</v>
      </c>
      <c r="R292" s="4" t="s">
        <v>495</v>
      </c>
      <c r="S292" s="4" t="s">
        <v>496</v>
      </c>
      <c r="T292" s="12">
        <v>166</v>
      </c>
      <c r="U292" s="17" t="s">
        <v>502</v>
      </c>
      <c r="V292" s="3">
        <v>0.5</v>
      </c>
      <c r="W292" s="24">
        <v>1500</v>
      </c>
      <c r="X292" s="26">
        <v>0</v>
      </c>
      <c r="Y292" s="26">
        <f t="shared" si="14"/>
        <v>0</v>
      </c>
      <c r="Z292" s="1"/>
      <c r="AA292" s="40" t="s">
        <v>1318</v>
      </c>
      <c r="AB292" s="30" t="s">
        <v>3182</v>
      </c>
      <c r="AC292" s="129"/>
    </row>
    <row r="293" spans="1:29" ht="102">
      <c r="A293" s="3" t="s">
        <v>3115</v>
      </c>
      <c r="B293" s="19" t="s">
        <v>478</v>
      </c>
      <c r="C293" s="19" t="s">
        <v>479</v>
      </c>
      <c r="D293" s="19" t="s">
        <v>1716</v>
      </c>
      <c r="E293" s="19" t="s">
        <v>1243</v>
      </c>
      <c r="F293" s="19" t="s">
        <v>1717</v>
      </c>
      <c r="G293" s="19" t="s">
        <v>1244</v>
      </c>
      <c r="H293" s="19" t="s">
        <v>1718</v>
      </c>
      <c r="I293" s="19"/>
      <c r="J293" s="19"/>
      <c r="K293" s="4" t="s">
        <v>482</v>
      </c>
      <c r="L293" s="3">
        <v>0</v>
      </c>
      <c r="M293" s="12" t="s">
        <v>2462</v>
      </c>
      <c r="N293" s="4" t="s">
        <v>483</v>
      </c>
      <c r="O293" s="4" t="s">
        <v>1475</v>
      </c>
      <c r="P293" s="4" t="s">
        <v>483</v>
      </c>
      <c r="Q293" s="4" t="s">
        <v>485</v>
      </c>
      <c r="R293" s="4" t="s">
        <v>503</v>
      </c>
      <c r="S293" s="4" t="s">
        <v>496</v>
      </c>
      <c r="T293" s="12">
        <v>166</v>
      </c>
      <c r="U293" s="17" t="s">
        <v>502</v>
      </c>
      <c r="V293" s="3">
        <v>0.5</v>
      </c>
      <c r="W293" s="24">
        <v>1500</v>
      </c>
      <c r="X293" s="26">
        <f>V293*W293</f>
        <v>750</v>
      </c>
      <c r="Y293" s="26">
        <f t="shared" si="14"/>
        <v>840.0000000000001</v>
      </c>
      <c r="Z293" s="1"/>
      <c r="AA293" s="40" t="s">
        <v>1318</v>
      </c>
      <c r="AB293" s="30"/>
      <c r="AC293" s="129"/>
    </row>
    <row r="294" spans="1:29" ht="102">
      <c r="A294" s="3" t="s">
        <v>2232</v>
      </c>
      <c r="B294" s="4" t="s">
        <v>478</v>
      </c>
      <c r="C294" s="4" t="s">
        <v>479</v>
      </c>
      <c r="D294" s="15" t="s">
        <v>524</v>
      </c>
      <c r="E294" s="10" t="s">
        <v>526</v>
      </c>
      <c r="F294" s="10" t="s">
        <v>525</v>
      </c>
      <c r="G294" s="10" t="s">
        <v>528</v>
      </c>
      <c r="H294" s="10" t="s">
        <v>527</v>
      </c>
      <c r="I294" s="3" t="s">
        <v>529</v>
      </c>
      <c r="J294" s="3"/>
      <c r="K294" s="4" t="s">
        <v>491</v>
      </c>
      <c r="L294" s="3">
        <v>0</v>
      </c>
      <c r="M294" s="12" t="s">
        <v>2462</v>
      </c>
      <c r="N294" s="4" t="s">
        <v>483</v>
      </c>
      <c r="O294" s="3" t="s">
        <v>494</v>
      </c>
      <c r="P294" s="4" t="s">
        <v>483</v>
      </c>
      <c r="Q294" s="4" t="s">
        <v>485</v>
      </c>
      <c r="R294" s="4" t="s">
        <v>495</v>
      </c>
      <c r="S294" s="4" t="s">
        <v>496</v>
      </c>
      <c r="T294" s="12">
        <v>166</v>
      </c>
      <c r="U294" s="17" t="s">
        <v>502</v>
      </c>
      <c r="V294" s="3">
        <v>0.5</v>
      </c>
      <c r="W294" s="24">
        <v>999.9999999999999</v>
      </c>
      <c r="X294" s="26">
        <v>0</v>
      </c>
      <c r="Y294" s="26">
        <f t="shared" si="14"/>
        <v>0</v>
      </c>
      <c r="Z294" s="1"/>
      <c r="AA294" s="40" t="s">
        <v>1318</v>
      </c>
      <c r="AB294" s="30" t="s">
        <v>3182</v>
      </c>
      <c r="AC294" s="129"/>
    </row>
    <row r="295" spans="1:29" ht="102">
      <c r="A295" s="3" t="s">
        <v>3116</v>
      </c>
      <c r="B295" s="4" t="s">
        <v>478</v>
      </c>
      <c r="C295" s="4" t="s">
        <v>479</v>
      </c>
      <c r="D295" s="15" t="s">
        <v>524</v>
      </c>
      <c r="E295" s="10" t="s">
        <v>526</v>
      </c>
      <c r="F295" s="10" t="s">
        <v>525</v>
      </c>
      <c r="G295" s="10" t="s">
        <v>528</v>
      </c>
      <c r="H295" s="10" t="s">
        <v>527</v>
      </c>
      <c r="I295" s="3" t="s">
        <v>529</v>
      </c>
      <c r="J295" s="3"/>
      <c r="K295" s="4" t="s">
        <v>482</v>
      </c>
      <c r="L295" s="3">
        <v>0</v>
      </c>
      <c r="M295" s="12" t="s">
        <v>2462</v>
      </c>
      <c r="N295" s="4" t="s">
        <v>483</v>
      </c>
      <c r="O295" s="4" t="s">
        <v>1475</v>
      </c>
      <c r="P295" s="4" t="s">
        <v>483</v>
      </c>
      <c r="Q295" s="4" t="s">
        <v>485</v>
      </c>
      <c r="R295" s="4" t="s">
        <v>503</v>
      </c>
      <c r="S295" s="4" t="s">
        <v>496</v>
      </c>
      <c r="T295" s="12">
        <v>166</v>
      </c>
      <c r="U295" s="17" t="s">
        <v>502</v>
      </c>
      <c r="V295" s="3">
        <v>0.5</v>
      </c>
      <c r="W295" s="24">
        <v>999.9999999999999</v>
      </c>
      <c r="X295" s="26">
        <f>V295*W295</f>
        <v>499.99999999999994</v>
      </c>
      <c r="Y295" s="26">
        <f t="shared" si="14"/>
        <v>560</v>
      </c>
      <c r="Z295" s="1"/>
      <c r="AA295" s="40" t="s">
        <v>1318</v>
      </c>
      <c r="AB295" s="30"/>
      <c r="AC295" s="129"/>
    </row>
    <row r="296" spans="1:29" ht="102">
      <c r="A296" s="3" t="s">
        <v>2233</v>
      </c>
      <c r="B296" s="4" t="s">
        <v>478</v>
      </c>
      <c r="C296" s="4" t="s">
        <v>479</v>
      </c>
      <c r="D296" s="15" t="s">
        <v>784</v>
      </c>
      <c r="E296" s="15" t="s">
        <v>785</v>
      </c>
      <c r="F296" s="15" t="s">
        <v>2072</v>
      </c>
      <c r="G296" s="15" t="s">
        <v>786</v>
      </c>
      <c r="H296" s="15" t="s">
        <v>2073</v>
      </c>
      <c r="I296" s="3"/>
      <c r="J296" s="3"/>
      <c r="K296" s="4" t="s">
        <v>491</v>
      </c>
      <c r="L296" s="3">
        <v>0</v>
      </c>
      <c r="M296" s="12" t="s">
        <v>2462</v>
      </c>
      <c r="N296" s="4" t="s">
        <v>483</v>
      </c>
      <c r="O296" s="3" t="s">
        <v>494</v>
      </c>
      <c r="P296" s="4" t="s">
        <v>483</v>
      </c>
      <c r="Q296" s="4" t="s">
        <v>485</v>
      </c>
      <c r="R296" s="4" t="s">
        <v>495</v>
      </c>
      <c r="S296" s="4" t="s">
        <v>496</v>
      </c>
      <c r="T296" s="12">
        <v>166</v>
      </c>
      <c r="U296" s="17" t="s">
        <v>502</v>
      </c>
      <c r="V296" s="3">
        <v>0.5</v>
      </c>
      <c r="W296" s="24">
        <v>1500</v>
      </c>
      <c r="X296" s="26">
        <v>0</v>
      </c>
      <c r="Y296" s="26">
        <f t="shared" si="14"/>
        <v>0</v>
      </c>
      <c r="Z296" s="1"/>
      <c r="AA296" s="40" t="s">
        <v>1318</v>
      </c>
      <c r="AB296" s="30" t="s">
        <v>3182</v>
      </c>
      <c r="AC296" s="129"/>
    </row>
    <row r="297" spans="1:29" ht="102">
      <c r="A297" s="3" t="s">
        <v>3117</v>
      </c>
      <c r="B297" s="4" t="s">
        <v>478</v>
      </c>
      <c r="C297" s="4" t="s">
        <v>479</v>
      </c>
      <c r="D297" s="15" t="s">
        <v>784</v>
      </c>
      <c r="E297" s="15" t="s">
        <v>785</v>
      </c>
      <c r="F297" s="15" t="s">
        <v>2072</v>
      </c>
      <c r="G297" s="15" t="s">
        <v>786</v>
      </c>
      <c r="H297" s="15" t="s">
        <v>2073</v>
      </c>
      <c r="I297" s="3"/>
      <c r="J297" s="3"/>
      <c r="K297" s="4" t="s">
        <v>482</v>
      </c>
      <c r="L297" s="3">
        <v>0</v>
      </c>
      <c r="M297" s="12" t="s">
        <v>2462</v>
      </c>
      <c r="N297" s="4" t="s">
        <v>483</v>
      </c>
      <c r="O297" s="4" t="s">
        <v>1475</v>
      </c>
      <c r="P297" s="4" t="s">
        <v>483</v>
      </c>
      <c r="Q297" s="4" t="s">
        <v>485</v>
      </c>
      <c r="R297" s="4" t="s">
        <v>503</v>
      </c>
      <c r="S297" s="4" t="s">
        <v>496</v>
      </c>
      <c r="T297" s="12">
        <v>166</v>
      </c>
      <c r="U297" s="17" t="s">
        <v>502</v>
      </c>
      <c r="V297" s="3">
        <v>0.5</v>
      </c>
      <c r="W297" s="24">
        <v>1500</v>
      </c>
      <c r="X297" s="26">
        <f>V297*W297</f>
        <v>750</v>
      </c>
      <c r="Y297" s="26">
        <f t="shared" si="14"/>
        <v>840.0000000000001</v>
      </c>
      <c r="Z297" s="1"/>
      <c r="AA297" s="40" t="s">
        <v>1318</v>
      </c>
      <c r="AB297" s="30"/>
      <c r="AC297" s="129"/>
    </row>
    <row r="298" spans="1:29" ht="102">
      <c r="A298" s="3" t="s">
        <v>2234</v>
      </c>
      <c r="B298" s="4" t="s">
        <v>478</v>
      </c>
      <c r="C298" s="4" t="s">
        <v>479</v>
      </c>
      <c r="D298" s="4" t="s">
        <v>543</v>
      </c>
      <c r="E298" s="10" t="s">
        <v>542</v>
      </c>
      <c r="F298" s="10" t="s">
        <v>542</v>
      </c>
      <c r="G298" s="4" t="s">
        <v>33</v>
      </c>
      <c r="H298" s="10" t="s">
        <v>542</v>
      </c>
      <c r="I298" s="3"/>
      <c r="J298" s="3"/>
      <c r="K298" s="4" t="s">
        <v>491</v>
      </c>
      <c r="L298" s="3">
        <v>0</v>
      </c>
      <c r="M298" s="12" t="s">
        <v>2462</v>
      </c>
      <c r="N298" s="4" t="s">
        <v>483</v>
      </c>
      <c r="O298" s="3" t="s">
        <v>494</v>
      </c>
      <c r="P298" s="4" t="s">
        <v>483</v>
      </c>
      <c r="Q298" s="4" t="s">
        <v>485</v>
      </c>
      <c r="R298" s="4" t="s">
        <v>495</v>
      </c>
      <c r="S298" s="4" t="s">
        <v>496</v>
      </c>
      <c r="T298" s="12">
        <v>796</v>
      </c>
      <c r="U298" s="4" t="s">
        <v>493</v>
      </c>
      <c r="V298" s="3">
        <v>5</v>
      </c>
      <c r="W298" s="24">
        <v>3600</v>
      </c>
      <c r="X298" s="26">
        <v>0</v>
      </c>
      <c r="Y298" s="26">
        <f t="shared" si="14"/>
        <v>0</v>
      </c>
      <c r="Z298" s="1"/>
      <c r="AA298" s="40" t="s">
        <v>1318</v>
      </c>
      <c r="AB298" s="30" t="s">
        <v>3182</v>
      </c>
      <c r="AC298" s="129"/>
    </row>
    <row r="299" spans="1:29" ht="102">
      <c r="A299" s="3" t="s">
        <v>3118</v>
      </c>
      <c r="B299" s="4" t="s">
        <v>478</v>
      </c>
      <c r="C299" s="4" t="s">
        <v>479</v>
      </c>
      <c r="D299" s="4" t="s">
        <v>543</v>
      </c>
      <c r="E299" s="10" t="s">
        <v>542</v>
      </c>
      <c r="F299" s="10" t="s">
        <v>542</v>
      </c>
      <c r="G299" s="4" t="s">
        <v>33</v>
      </c>
      <c r="H299" s="10" t="s">
        <v>542</v>
      </c>
      <c r="I299" s="3"/>
      <c r="J299" s="3"/>
      <c r="K299" s="4" t="s">
        <v>482</v>
      </c>
      <c r="L299" s="3">
        <v>0</v>
      </c>
      <c r="M299" s="12" t="s">
        <v>2462</v>
      </c>
      <c r="N299" s="4" t="s">
        <v>483</v>
      </c>
      <c r="O299" s="4" t="s">
        <v>1475</v>
      </c>
      <c r="P299" s="4" t="s">
        <v>483</v>
      </c>
      <c r="Q299" s="4" t="s">
        <v>485</v>
      </c>
      <c r="R299" s="4" t="s">
        <v>503</v>
      </c>
      <c r="S299" s="4" t="s">
        <v>496</v>
      </c>
      <c r="T299" s="12">
        <v>796</v>
      </c>
      <c r="U299" s="4" t="s">
        <v>493</v>
      </c>
      <c r="V299" s="3">
        <v>5</v>
      </c>
      <c r="W299" s="24">
        <v>3600</v>
      </c>
      <c r="X299" s="26">
        <f>V299*W299</f>
        <v>18000</v>
      </c>
      <c r="Y299" s="26">
        <f t="shared" si="14"/>
        <v>20160.000000000004</v>
      </c>
      <c r="Z299" s="1"/>
      <c r="AA299" s="40" t="s">
        <v>1318</v>
      </c>
      <c r="AB299" s="30"/>
      <c r="AC299" s="129"/>
    </row>
    <row r="300" spans="1:29" ht="57.75" customHeight="1">
      <c r="A300" s="3" t="s">
        <v>2235</v>
      </c>
      <c r="B300" s="4" t="s">
        <v>478</v>
      </c>
      <c r="C300" s="4" t="s">
        <v>479</v>
      </c>
      <c r="D300" s="15" t="s">
        <v>547</v>
      </c>
      <c r="E300" s="10" t="s">
        <v>549</v>
      </c>
      <c r="F300" s="10" t="s">
        <v>548</v>
      </c>
      <c r="G300" s="10" t="s">
        <v>551</v>
      </c>
      <c r="H300" s="10" t="s">
        <v>550</v>
      </c>
      <c r="I300" s="3" t="s">
        <v>552</v>
      </c>
      <c r="J300" s="3"/>
      <c r="K300" s="4" t="s">
        <v>491</v>
      </c>
      <c r="L300" s="3">
        <v>0</v>
      </c>
      <c r="M300" s="12" t="s">
        <v>2462</v>
      </c>
      <c r="N300" s="4" t="s">
        <v>483</v>
      </c>
      <c r="O300" s="3" t="s">
        <v>499</v>
      </c>
      <c r="P300" s="4" t="s">
        <v>483</v>
      </c>
      <c r="Q300" s="4" t="s">
        <v>485</v>
      </c>
      <c r="R300" s="4" t="s">
        <v>495</v>
      </c>
      <c r="S300" s="4" t="s">
        <v>496</v>
      </c>
      <c r="T300" s="23" t="s">
        <v>553</v>
      </c>
      <c r="U300" s="17" t="s">
        <v>502</v>
      </c>
      <c r="V300" s="3">
        <v>50</v>
      </c>
      <c r="W300" s="24">
        <v>5696.339285714285</v>
      </c>
      <c r="X300" s="26">
        <v>0</v>
      </c>
      <c r="Y300" s="26">
        <f t="shared" si="14"/>
        <v>0</v>
      </c>
      <c r="Z300" s="1"/>
      <c r="AA300" s="40" t="s">
        <v>1318</v>
      </c>
      <c r="AB300" s="4" t="s">
        <v>3182</v>
      </c>
      <c r="AC300" s="129"/>
    </row>
    <row r="301" spans="1:29" ht="73.5" customHeight="1">
      <c r="A301" s="3" t="s">
        <v>3683</v>
      </c>
      <c r="B301" s="4" t="s">
        <v>478</v>
      </c>
      <c r="C301" s="4" t="s">
        <v>479</v>
      </c>
      <c r="D301" s="15" t="s">
        <v>547</v>
      </c>
      <c r="E301" s="10" t="s">
        <v>549</v>
      </c>
      <c r="F301" s="10" t="s">
        <v>548</v>
      </c>
      <c r="G301" s="10" t="s">
        <v>551</v>
      </c>
      <c r="H301" s="10" t="s">
        <v>550</v>
      </c>
      <c r="I301" s="3" t="s">
        <v>552</v>
      </c>
      <c r="J301" s="3"/>
      <c r="K301" s="4" t="s">
        <v>482</v>
      </c>
      <c r="L301" s="3">
        <v>0</v>
      </c>
      <c r="M301" s="12" t="s">
        <v>2462</v>
      </c>
      <c r="N301" s="4" t="s">
        <v>483</v>
      </c>
      <c r="O301" s="3" t="s">
        <v>1417</v>
      </c>
      <c r="P301" s="4" t="s">
        <v>483</v>
      </c>
      <c r="Q301" s="4" t="s">
        <v>485</v>
      </c>
      <c r="R301" s="4" t="s">
        <v>3679</v>
      </c>
      <c r="S301" s="4" t="s">
        <v>496</v>
      </c>
      <c r="T301" s="23" t="s">
        <v>553</v>
      </c>
      <c r="U301" s="17" t="s">
        <v>502</v>
      </c>
      <c r="V301" s="3">
        <v>50</v>
      </c>
      <c r="W301" s="24">
        <v>5696.339285714285</v>
      </c>
      <c r="X301" s="26">
        <f>V301*W301</f>
        <v>284816.96428571426</v>
      </c>
      <c r="Y301" s="26">
        <f t="shared" si="14"/>
        <v>318995</v>
      </c>
      <c r="Z301" s="1"/>
      <c r="AA301" s="40" t="s">
        <v>1318</v>
      </c>
      <c r="AB301" s="4"/>
      <c r="AC301" s="129"/>
    </row>
    <row r="302" spans="1:29" ht="127.5">
      <c r="A302" s="3" t="s">
        <v>2236</v>
      </c>
      <c r="B302" s="4" t="s">
        <v>478</v>
      </c>
      <c r="C302" s="4" t="s">
        <v>479</v>
      </c>
      <c r="D302" s="3" t="s">
        <v>570</v>
      </c>
      <c r="E302" s="10" t="s">
        <v>572</v>
      </c>
      <c r="F302" s="10" t="s">
        <v>571</v>
      </c>
      <c r="G302" s="10" t="s">
        <v>574</v>
      </c>
      <c r="H302" s="10" t="s">
        <v>573</v>
      </c>
      <c r="I302" s="3"/>
      <c r="J302" s="3"/>
      <c r="K302" s="4" t="s">
        <v>491</v>
      </c>
      <c r="L302" s="3">
        <v>0</v>
      </c>
      <c r="M302" s="12" t="s">
        <v>2462</v>
      </c>
      <c r="N302" s="4" t="s">
        <v>483</v>
      </c>
      <c r="O302" s="3" t="s">
        <v>494</v>
      </c>
      <c r="P302" s="4" t="s">
        <v>483</v>
      </c>
      <c r="Q302" s="4" t="s">
        <v>485</v>
      </c>
      <c r="R302" s="4" t="s">
        <v>495</v>
      </c>
      <c r="S302" s="4" t="s">
        <v>496</v>
      </c>
      <c r="T302" s="12">
        <v>796</v>
      </c>
      <c r="U302" s="4" t="s">
        <v>493</v>
      </c>
      <c r="V302" s="3">
        <v>10</v>
      </c>
      <c r="W302" s="24">
        <v>450</v>
      </c>
      <c r="X302" s="26">
        <v>0</v>
      </c>
      <c r="Y302" s="26">
        <f aca="true" t="shared" si="15" ref="Y302:Y394">X302*1.12</f>
        <v>0</v>
      </c>
      <c r="Z302" s="1"/>
      <c r="AA302" s="40" t="s">
        <v>1318</v>
      </c>
      <c r="AB302" s="30" t="s">
        <v>3182</v>
      </c>
      <c r="AC302" s="129"/>
    </row>
    <row r="303" spans="1:29" ht="127.5">
      <c r="A303" s="3" t="s">
        <v>3119</v>
      </c>
      <c r="B303" s="4" t="s">
        <v>478</v>
      </c>
      <c r="C303" s="4" t="s">
        <v>479</v>
      </c>
      <c r="D303" s="3" t="s">
        <v>570</v>
      </c>
      <c r="E303" s="10" t="s">
        <v>572</v>
      </c>
      <c r="F303" s="10" t="s">
        <v>571</v>
      </c>
      <c r="G303" s="10" t="s">
        <v>574</v>
      </c>
      <c r="H303" s="10" t="s">
        <v>573</v>
      </c>
      <c r="I303" s="3"/>
      <c r="J303" s="3"/>
      <c r="K303" s="4" t="s">
        <v>482</v>
      </c>
      <c r="L303" s="3">
        <v>0</v>
      </c>
      <c r="M303" s="12" t="s">
        <v>2462</v>
      </c>
      <c r="N303" s="4" t="s">
        <v>483</v>
      </c>
      <c r="O303" s="4" t="s">
        <v>1475</v>
      </c>
      <c r="P303" s="4" t="s">
        <v>483</v>
      </c>
      <c r="Q303" s="4" t="s">
        <v>485</v>
      </c>
      <c r="R303" s="4" t="s">
        <v>503</v>
      </c>
      <c r="S303" s="4" t="s">
        <v>496</v>
      </c>
      <c r="T303" s="12">
        <v>796</v>
      </c>
      <c r="U303" s="4" t="s">
        <v>493</v>
      </c>
      <c r="V303" s="3">
        <v>10</v>
      </c>
      <c r="W303" s="24">
        <v>450</v>
      </c>
      <c r="X303" s="26">
        <f>V303*W303</f>
        <v>4500</v>
      </c>
      <c r="Y303" s="26">
        <f t="shared" si="15"/>
        <v>5040.000000000001</v>
      </c>
      <c r="Z303" s="1"/>
      <c r="AA303" s="40" t="s">
        <v>1318</v>
      </c>
      <c r="AB303" s="30"/>
      <c r="AC303" s="129"/>
    </row>
    <row r="304" spans="1:29" ht="114.75">
      <c r="A304" s="3" t="s">
        <v>2237</v>
      </c>
      <c r="B304" s="4" t="s">
        <v>1245</v>
      </c>
      <c r="C304" s="4" t="s">
        <v>479</v>
      </c>
      <c r="D304" s="15" t="s">
        <v>1246</v>
      </c>
      <c r="E304" s="10" t="s">
        <v>1248</v>
      </c>
      <c r="F304" s="10" t="s">
        <v>1247</v>
      </c>
      <c r="G304" s="10" t="s">
        <v>1250</v>
      </c>
      <c r="H304" s="10" t="s">
        <v>1249</v>
      </c>
      <c r="I304" s="3" t="s">
        <v>1251</v>
      </c>
      <c r="J304" s="3"/>
      <c r="K304" s="4" t="s">
        <v>491</v>
      </c>
      <c r="L304" s="3">
        <v>54</v>
      </c>
      <c r="M304" s="12" t="s">
        <v>2462</v>
      </c>
      <c r="N304" s="4" t="s">
        <v>483</v>
      </c>
      <c r="O304" s="3" t="s">
        <v>494</v>
      </c>
      <c r="P304" s="4" t="s">
        <v>483</v>
      </c>
      <c r="Q304" s="4" t="s">
        <v>485</v>
      </c>
      <c r="R304" s="4" t="s">
        <v>495</v>
      </c>
      <c r="S304" s="4" t="s">
        <v>2542</v>
      </c>
      <c r="T304" s="12">
        <v>166</v>
      </c>
      <c r="U304" s="17" t="s">
        <v>502</v>
      </c>
      <c r="V304" s="3">
        <v>0.5</v>
      </c>
      <c r="W304" s="26">
        <v>85000</v>
      </c>
      <c r="X304" s="26">
        <v>0</v>
      </c>
      <c r="Y304" s="26">
        <f t="shared" si="15"/>
        <v>0</v>
      </c>
      <c r="Z304" s="40" t="s">
        <v>489</v>
      </c>
      <c r="AA304" s="40" t="s">
        <v>1318</v>
      </c>
      <c r="AB304" s="30" t="s">
        <v>3182</v>
      </c>
      <c r="AC304" s="129"/>
    </row>
    <row r="305" spans="1:29" ht="114.75">
      <c r="A305" s="3" t="s">
        <v>3120</v>
      </c>
      <c r="B305" s="4" t="s">
        <v>1245</v>
      </c>
      <c r="C305" s="4" t="s">
        <v>479</v>
      </c>
      <c r="D305" s="15" t="s">
        <v>1246</v>
      </c>
      <c r="E305" s="10" t="s">
        <v>1248</v>
      </c>
      <c r="F305" s="10" t="s">
        <v>1247</v>
      </c>
      <c r="G305" s="10" t="s">
        <v>1250</v>
      </c>
      <c r="H305" s="10" t="s">
        <v>1249</v>
      </c>
      <c r="I305" s="3" t="s">
        <v>1251</v>
      </c>
      <c r="J305" s="3"/>
      <c r="K305" s="4" t="s">
        <v>482</v>
      </c>
      <c r="L305" s="3">
        <v>54</v>
      </c>
      <c r="M305" s="12" t="s">
        <v>2462</v>
      </c>
      <c r="N305" s="4" t="s">
        <v>483</v>
      </c>
      <c r="O305" s="4" t="s">
        <v>1475</v>
      </c>
      <c r="P305" s="4" t="s">
        <v>483</v>
      </c>
      <c r="Q305" s="4" t="s">
        <v>485</v>
      </c>
      <c r="R305" s="4" t="s">
        <v>503</v>
      </c>
      <c r="S305" s="4" t="s">
        <v>2542</v>
      </c>
      <c r="T305" s="12">
        <v>166</v>
      </c>
      <c r="U305" s="17" t="s">
        <v>502</v>
      </c>
      <c r="V305" s="3">
        <v>0.5</v>
      </c>
      <c r="W305" s="26">
        <v>85000</v>
      </c>
      <c r="X305" s="26">
        <f>V305*W305</f>
        <v>42500</v>
      </c>
      <c r="Y305" s="26">
        <f t="shared" si="15"/>
        <v>47600.00000000001</v>
      </c>
      <c r="Z305" s="40" t="s">
        <v>489</v>
      </c>
      <c r="AA305" s="40" t="s">
        <v>1318</v>
      </c>
      <c r="AB305" s="30"/>
      <c r="AC305" s="129"/>
    </row>
    <row r="306" spans="1:29" ht="107.25" customHeight="1">
      <c r="A306" s="3" t="s">
        <v>2238</v>
      </c>
      <c r="B306" s="4" t="s">
        <v>1245</v>
      </c>
      <c r="C306" s="4" t="s">
        <v>479</v>
      </c>
      <c r="D306" s="3" t="s">
        <v>1252</v>
      </c>
      <c r="E306" s="15" t="s">
        <v>1253</v>
      </c>
      <c r="F306" s="15" t="s">
        <v>2074</v>
      </c>
      <c r="G306" s="15" t="s">
        <v>1254</v>
      </c>
      <c r="H306" s="15" t="s">
        <v>2075</v>
      </c>
      <c r="I306" s="3"/>
      <c r="J306" s="3"/>
      <c r="K306" s="4" t="s">
        <v>491</v>
      </c>
      <c r="L306" s="3">
        <v>0</v>
      </c>
      <c r="M306" s="12" t="s">
        <v>2462</v>
      </c>
      <c r="N306" s="4" t="s">
        <v>483</v>
      </c>
      <c r="O306" s="3" t="s">
        <v>494</v>
      </c>
      <c r="P306" s="4" t="s">
        <v>483</v>
      </c>
      <c r="Q306" s="4" t="s">
        <v>485</v>
      </c>
      <c r="R306" s="4" t="s">
        <v>1255</v>
      </c>
      <c r="S306" s="4" t="s">
        <v>496</v>
      </c>
      <c r="T306" s="12">
        <v>778</v>
      </c>
      <c r="U306" s="4" t="s">
        <v>521</v>
      </c>
      <c r="V306" s="3">
        <v>1</v>
      </c>
      <c r="W306" s="24">
        <v>2500</v>
      </c>
      <c r="X306" s="26">
        <v>0</v>
      </c>
      <c r="Y306" s="26">
        <f t="shared" si="15"/>
        <v>0</v>
      </c>
      <c r="Z306" s="1"/>
      <c r="AA306" s="40" t="s">
        <v>1318</v>
      </c>
      <c r="AB306" s="30" t="s">
        <v>3182</v>
      </c>
      <c r="AC306" s="129"/>
    </row>
    <row r="307" spans="1:29" ht="107.25" customHeight="1">
      <c r="A307" s="3" t="s">
        <v>3121</v>
      </c>
      <c r="B307" s="4" t="s">
        <v>1245</v>
      </c>
      <c r="C307" s="4" t="s">
        <v>479</v>
      </c>
      <c r="D307" s="3" t="s">
        <v>1252</v>
      </c>
      <c r="E307" s="15" t="s">
        <v>1253</v>
      </c>
      <c r="F307" s="15" t="s">
        <v>2074</v>
      </c>
      <c r="G307" s="15" t="s">
        <v>1254</v>
      </c>
      <c r="H307" s="15" t="s">
        <v>2075</v>
      </c>
      <c r="I307" s="3"/>
      <c r="J307" s="3"/>
      <c r="K307" s="4" t="s">
        <v>482</v>
      </c>
      <c r="L307" s="3">
        <v>0</v>
      </c>
      <c r="M307" s="12" t="s">
        <v>2462</v>
      </c>
      <c r="N307" s="4" t="s">
        <v>483</v>
      </c>
      <c r="O307" s="4" t="s">
        <v>1475</v>
      </c>
      <c r="P307" s="4" t="s">
        <v>483</v>
      </c>
      <c r="Q307" s="4" t="s">
        <v>485</v>
      </c>
      <c r="R307" s="4" t="s">
        <v>1936</v>
      </c>
      <c r="S307" s="4" t="s">
        <v>496</v>
      </c>
      <c r="T307" s="12">
        <v>778</v>
      </c>
      <c r="U307" s="4" t="s">
        <v>521</v>
      </c>
      <c r="V307" s="3">
        <v>1</v>
      </c>
      <c r="W307" s="24">
        <v>2500</v>
      </c>
      <c r="X307" s="26">
        <f>V307*W307</f>
        <v>2500</v>
      </c>
      <c r="Y307" s="26">
        <f t="shared" si="15"/>
        <v>2800.0000000000005</v>
      </c>
      <c r="Z307" s="1"/>
      <c r="AA307" s="40" t="s">
        <v>1318</v>
      </c>
      <c r="AB307" s="30"/>
      <c r="AC307" s="129"/>
    </row>
    <row r="308" spans="1:29" ht="77.25" customHeight="1">
      <c r="A308" s="3" t="s">
        <v>2239</v>
      </c>
      <c r="B308" s="4" t="s">
        <v>478</v>
      </c>
      <c r="C308" s="4" t="s">
        <v>479</v>
      </c>
      <c r="D308" s="18" t="s">
        <v>589</v>
      </c>
      <c r="E308" s="10" t="s">
        <v>590</v>
      </c>
      <c r="F308" s="10" t="s">
        <v>2076</v>
      </c>
      <c r="G308" s="10" t="s">
        <v>591</v>
      </c>
      <c r="H308" s="10" t="s">
        <v>2077</v>
      </c>
      <c r="I308" s="3" t="s">
        <v>787</v>
      </c>
      <c r="J308" s="3"/>
      <c r="K308" s="4" t="s">
        <v>491</v>
      </c>
      <c r="L308" s="3">
        <v>0</v>
      </c>
      <c r="M308" s="12" t="s">
        <v>2462</v>
      </c>
      <c r="N308" s="4" t="s">
        <v>483</v>
      </c>
      <c r="O308" s="3" t="s">
        <v>499</v>
      </c>
      <c r="P308" s="4" t="s">
        <v>483</v>
      </c>
      <c r="Q308" s="4" t="s">
        <v>485</v>
      </c>
      <c r="R308" s="4" t="s">
        <v>503</v>
      </c>
      <c r="S308" s="4" t="s">
        <v>496</v>
      </c>
      <c r="T308" s="12" t="s">
        <v>592</v>
      </c>
      <c r="U308" s="4" t="s">
        <v>593</v>
      </c>
      <c r="V308" s="3">
        <v>50</v>
      </c>
      <c r="W308" s="24">
        <v>500</v>
      </c>
      <c r="X308" s="26">
        <v>0</v>
      </c>
      <c r="Y308" s="26">
        <f t="shared" si="15"/>
        <v>0</v>
      </c>
      <c r="Z308" s="1"/>
      <c r="AA308" s="40" t="s">
        <v>1318</v>
      </c>
      <c r="AB308" s="30" t="s">
        <v>3693</v>
      </c>
      <c r="AC308" s="129"/>
    </row>
    <row r="309" spans="1:29" ht="65.25" customHeight="1">
      <c r="A309" s="3" t="s">
        <v>3684</v>
      </c>
      <c r="B309" s="4" t="s">
        <v>478</v>
      </c>
      <c r="C309" s="4" t="s">
        <v>479</v>
      </c>
      <c r="D309" s="18" t="s">
        <v>589</v>
      </c>
      <c r="E309" s="10" t="s">
        <v>590</v>
      </c>
      <c r="F309" s="10" t="s">
        <v>2076</v>
      </c>
      <c r="G309" s="10" t="s">
        <v>591</v>
      </c>
      <c r="H309" s="10" t="s">
        <v>2077</v>
      </c>
      <c r="I309" s="3" t="s">
        <v>787</v>
      </c>
      <c r="J309" s="3"/>
      <c r="K309" s="4" t="s">
        <v>482</v>
      </c>
      <c r="L309" s="3">
        <v>0</v>
      </c>
      <c r="M309" s="12" t="s">
        <v>2462</v>
      </c>
      <c r="N309" s="4" t="s">
        <v>483</v>
      </c>
      <c r="O309" s="3" t="s">
        <v>1417</v>
      </c>
      <c r="P309" s="4" t="s">
        <v>483</v>
      </c>
      <c r="Q309" s="4" t="s">
        <v>485</v>
      </c>
      <c r="R309" s="4" t="s">
        <v>2483</v>
      </c>
      <c r="S309" s="4" t="s">
        <v>486</v>
      </c>
      <c r="T309" s="12" t="s">
        <v>592</v>
      </c>
      <c r="U309" s="4" t="s">
        <v>593</v>
      </c>
      <c r="V309" s="3">
        <v>50</v>
      </c>
      <c r="W309" s="24">
        <v>500</v>
      </c>
      <c r="X309" s="26">
        <f>V309*W309</f>
        <v>25000</v>
      </c>
      <c r="Y309" s="26">
        <f t="shared" si="15"/>
        <v>28000.000000000004</v>
      </c>
      <c r="Z309" s="1"/>
      <c r="AA309" s="40" t="s">
        <v>1318</v>
      </c>
      <c r="AB309" s="30"/>
      <c r="AC309" s="129"/>
    </row>
    <row r="310" spans="1:29" ht="140.25">
      <c r="A310" s="3" t="s">
        <v>2240</v>
      </c>
      <c r="B310" s="4" t="s">
        <v>478</v>
      </c>
      <c r="C310" s="4" t="s">
        <v>479</v>
      </c>
      <c r="D310" s="20" t="s">
        <v>601</v>
      </c>
      <c r="E310" s="9" t="s">
        <v>602</v>
      </c>
      <c r="F310" s="10" t="s">
        <v>602</v>
      </c>
      <c r="G310" s="9" t="s">
        <v>604</v>
      </c>
      <c r="H310" s="10" t="s">
        <v>603</v>
      </c>
      <c r="I310" s="3"/>
      <c r="J310" s="3"/>
      <c r="K310" s="4" t="s">
        <v>482</v>
      </c>
      <c r="L310" s="3">
        <v>99.5</v>
      </c>
      <c r="M310" s="12" t="s">
        <v>2462</v>
      </c>
      <c r="N310" s="4" t="s">
        <v>483</v>
      </c>
      <c r="O310" s="3" t="s">
        <v>484</v>
      </c>
      <c r="P310" s="4" t="s">
        <v>483</v>
      </c>
      <c r="Q310" s="4" t="s">
        <v>485</v>
      </c>
      <c r="R310" s="4" t="s">
        <v>1256</v>
      </c>
      <c r="S310" s="4" t="s">
        <v>486</v>
      </c>
      <c r="T310" s="9" t="s">
        <v>228</v>
      </c>
      <c r="U310" s="9" t="s">
        <v>229</v>
      </c>
      <c r="V310" s="3">
        <v>95000</v>
      </c>
      <c r="W310" s="53">
        <v>80</v>
      </c>
      <c r="X310" s="26">
        <v>0</v>
      </c>
      <c r="Y310" s="26">
        <f t="shared" si="15"/>
        <v>0</v>
      </c>
      <c r="Z310" s="40" t="s">
        <v>489</v>
      </c>
      <c r="AA310" s="40" t="s">
        <v>1318</v>
      </c>
      <c r="AB310" s="4" t="s">
        <v>2880</v>
      </c>
      <c r="AC310" s="129"/>
    </row>
    <row r="311" spans="1:29" ht="140.25">
      <c r="A311" s="3" t="s">
        <v>2879</v>
      </c>
      <c r="B311" s="4" t="s">
        <v>478</v>
      </c>
      <c r="C311" s="4" t="s">
        <v>479</v>
      </c>
      <c r="D311" s="20" t="s">
        <v>601</v>
      </c>
      <c r="E311" s="9" t="s">
        <v>602</v>
      </c>
      <c r="F311" s="10" t="s">
        <v>602</v>
      </c>
      <c r="G311" s="9" t="s">
        <v>604</v>
      </c>
      <c r="H311" s="10" t="s">
        <v>603</v>
      </c>
      <c r="I311" s="3"/>
      <c r="J311" s="3"/>
      <c r="K311" s="4" t="s">
        <v>482</v>
      </c>
      <c r="L311" s="3">
        <v>99.5</v>
      </c>
      <c r="M311" s="12" t="s">
        <v>2462</v>
      </c>
      <c r="N311" s="4" t="s">
        <v>483</v>
      </c>
      <c r="O311" s="3" t="s">
        <v>484</v>
      </c>
      <c r="P311" s="4" t="s">
        <v>483</v>
      </c>
      <c r="Q311" s="4" t="s">
        <v>485</v>
      </c>
      <c r="R311" s="4" t="s">
        <v>1256</v>
      </c>
      <c r="S311" s="4" t="s">
        <v>486</v>
      </c>
      <c r="T311" s="9" t="s">
        <v>228</v>
      </c>
      <c r="U311" s="9" t="s">
        <v>229</v>
      </c>
      <c r="V311" s="3">
        <v>95000</v>
      </c>
      <c r="W311" s="53">
        <v>79.4</v>
      </c>
      <c r="X311" s="26">
        <v>0</v>
      </c>
      <c r="Y311" s="26">
        <f t="shared" si="15"/>
        <v>0</v>
      </c>
      <c r="Z311" s="40" t="s">
        <v>489</v>
      </c>
      <c r="AA311" s="40" t="s">
        <v>1318</v>
      </c>
      <c r="AB311" s="30" t="s">
        <v>2880</v>
      </c>
      <c r="AC311" s="129"/>
    </row>
    <row r="312" spans="1:29" ht="140.25">
      <c r="A312" s="3" t="s">
        <v>3287</v>
      </c>
      <c r="B312" s="4" t="s">
        <v>478</v>
      </c>
      <c r="C312" s="4" t="s">
        <v>479</v>
      </c>
      <c r="D312" s="20" t="s">
        <v>601</v>
      </c>
      <c r="E312" s="9" t="s">
        <v>602</v>
      </c>
      <c r="F312" s="10" t="s">
        <v>602</v>
      </c>
      <c r="G312" s="9" t="s">
        <v>604</v>
      </c>
      <c r="H312" s="10" t="s">
        <v>603</v>
      </c>
      <c r="I312" s="3"/>
      <c r="J312" s="3"/>
      <c r="K312" s="4" t="s">
        <v>482</v>
      </c>
      <c r="L312" s="3">
        <v>99.5</v>
      </c>
      <c r="M312" s="12" t="s">
        <v>2462</v>
      </c>
      <c r="N312" s="4" t="s">
        <v>483</v>
      </c>
      <c r="O312" s="3" t="s">
        <v>484</v>
      </c>
      <c r="P312" s="4" t="s">
        <v>483</v>
      </c>
      <c r="Q312" s="4" t="s">
        <v>485</v>
      </c>
      <c r="R312" s="4" t="s">
        <v>1256</v>
      </c>
      <c r="S312" s="4" t="s">
        <v>486</v>
      </c>
      <c r="T312" s="9" t="s">
        <v>228</v>
      </c>
      <c r="U312" s="9" t="s">
        <v>229</v>
      </c>
      <c r="V312" s="3">
        <v>10000</v>
      </c>
      <c r="W312" s="178">
        <v>79.5</v>
      </c>
      <c r="X312" s="26">
        <f>V312*W312</f>
        <v>795000</v>
      </c>
      <c r="Y312" s="26">
        <f t="shared" si="15"/>
        <v>890400.0000000001</v>
      </c>
      <c r="Z312" s="40" t="s">
        <v>489</v>
      </c>
      <c r="AA312" s="40" t="s">
        <v>1318</v>
      </c>
      <c r="AB312" s="30"/>
      <c r="AC312" s="129"/>
    </row>
    <row r="313" spans="1:29" ht="140.25">
      <c r="A313" s="3" t="s">
        <v>2241</v>
      </c>
      <c r="B313" s="4" t="s">
        <v>478</v>
      </c>
      <c r="C313" s="4" t="s">
        <v>479</v>
      </c>
      <c r="D313" s="20" t="s">
        <v>605</v>
      </c>
      <c r="E313" s="9" t="s">
        <v>602</v>
      </c>
      <c r="F313" s="10" t="s">
        <v>602</v>
      </c>
      <c r="G313" s="10" t="s">
        <v>607</v>
      </c>
      <c r="H313" s="10" t="s">
        <v>606</v>
      </c>
      <c r="I313" s="3"/>
      <c r="J313" s="3"/>
      <c r="K313" s="4" t="s">
        <v>482</v>
      </c>
      <c r="L313" s="3">
        <v>99.5</v>
      </c>
      <c r="M313" s="12" t="s">
        <v>2462</v>
      </c>
      <c r="N313" s="4" t="s">
        <v>483</v>
      </c>
      <c r="O313" s="3" t="s">
        <v>484</v>
      </c>
      <c r="P313" s="4" t="s">
        <v>483</v>
      </c>
      <c r="Q313" s="4" t="s">
        <v>485</v>
      </c>
      <c r="R313" s="4" t="s">
        <v>1256</v>
      </c>
      <c r="S313" s="4" t="s">
        <v>486</v>
      </c>
      <c r="T313" s="12">
        <v>112</v>
      </c>
      <c r="U313" s="9" t="s">
        <v>229</v>
      </c>
      <c r="V313" s="3">
        <v>50000</v>
      </c>
      <c r="W313" s="53">
        <v>103</v>
      </c>
      <c r="X313" s="26">
        <v>0</v>
      </c>
      <c r="Y313" s="26">
        <f t="shared" si="15"/>
        <v>0</v>
      </c>
      <c r="Z313" s="40" t="s">
        <v>489</v>
      </c>
      <c r="AA313" s="40" t="s">
        <v>1318</v>
      </c>
      <c r="AB313" s="4" t="s">
        <v>2880</v>
      </c>
      <c r="AC313" s="129"/>
    </row>
    <row r="314" spans="1:29" ht="140.25">
      <c r="A314" s="3" t="s">
        <v>2881</v>
      </c>
      <c r="B314" s="4" t="s">
        <v>478</v>
      </c>
      <c r="C314" s="4" t="s">
        <v>479</v>
      </c>
      <c r="D314" s="20" t="s">
        <v>605</v>
      </c>
      <c r="E314" s="9" t="s">
        <v>602</v>
      </c>
      <c r="F314" s="10" t="s">
        <v>602</v>
      </c>
      <c r="G314" s="10" t="s">
        <v>607</v>
      </c>
      <c r="H314" s="10" t="s">
        <v>606</v>
      </c>
      <c r="I314" s="3"/>
      <c r="J314" s="3"/>
      <c r="K314" s="4" t="s">
        <v>482</v>
      </c>
      <c r="L314" s="3">
        <v>99.5</v>
      </c>
      <c r="M314" s="12" t="s">
        <v>2462</v>
      </c>
      <c r="N314" s="4" t="s">
        <v>483</v>
      </c>
      <c r="O314" s="3" t="s">
        <v>484</v>
      </c>
      <c r="P314" s="4" t="s">
        <v>483</v>
      </c>
      <c r="Q314" s="4" t="s">
        <v>485</v>
      </c>
      <c r="R314" s="4" t="s">
        <v>1256</v>
      </c>
      <c r="S314" s="4" t="s">
        <v>486</v>
      </c>
      <c r="T314" s="12">
        <v>112</v>
      </c>
      <c r="U314" s="9" t="s">
        <v>229</v>
      </c>
      <c r="V314" s="3">
        <v>50000</v>
      </c>
      <c r="W314" s="53">
        <v>88.39</v>
      </c>
      <c r="X314" s="26">
        <v>0</v>
      </c>
      <c r="Y314" s="26">
        <f t="shared" si="15"/>
        <v>0</v>
      </c>
      <c r="Z314" s="40" t="s">
        <v>489</v>
      </c>
      <c r="AA314" s="40" t="s">
        <v>1318</v>
      </c>
      <c r="AB314" s="30" t="s">
        <v>2819</v>
      </c>
      <c r="AC314" s="129"/>
    </row>
    <row r="315" spans="1:29" ht="140.25">
      <c r="A315" s="3" t="s">
        <v>3254</v>
      </c>
      <c r="B315" s="4" t="s">
        <v>478</v>
      </c>
      <c r="C315" s="4" t="s">
        <v>479</v>
      </c>
      <c r="D315" s="20" t="s">
        <v>605</v>
      </c>
      <c r="E315" s="9" t="s">
        <v>602</v>
      </c>
      <c r="F315" s="10" t="s">
        <v>602</v>
      </c>
      <c r="G315" s="10" t="s">
        <v>607</v>
      </c>
      <c r="H315" s="10" t="s">
        <v>606</v>
      </c>
      <c r="I315" s="3"/>
      <c r="J315" s="3"/>
      <c r="K315" s="4" t="s">
        <v>482</v>
      </c>
      <c r="L315" s="3">
        <v>99.5</v>
      </c>
      <c r="M315" s="12" t="s">
        <v>2462</v>
      </c>
      <c r="N315" s="4" t="s">
        <v>483</v>
      </c>
      <c r="O315" s="3" t="s">
        <v>499</v>
      </c>
      <c r="P315" s="4" t="s">
        <v>483</v>
      </c>
      <c r="Q315" s="4" t="s">
        <v>485</v>
      </c>
      <c r="R315" s="4" t="s">
        <v>1256</v>
      </c>
      <c r="S315" s="4" t="s">
        <v>486</v>
      </c>
      <c r="T315" s="12">
        <v>112</v>
      </c>
      <c r="U315" s="9" t="s">
        <v>229</v>
      </c>
      <c r="V315" s="3">
        <v>50000</v>
      </c>
      <c r="W315" s="53">
        <v>97</v>
      </c>
      <c r="X315" s="26">
        <v>0</v>
      </c>
      <c r="Y315" s="26">
        <f>X315*1.12</f>
        <v>0</v>
      </c>
      <c r="Z315" s="40" t="s">
        <v>489</v>
      </c>
      <c r="AA315" s="40" t="s">
        <v>1318</v>
      </c>
      <c r="AB315" s="30" t="s">
        <v>2912</v>
      </c>
      <c r="AC315" s="129"/>
    </row>
    <row r="316" spans="1:29" ht="140.25">
      <c r="A316" s="3" t="s">
        <v>3288</v>
      </c>
      <c r="B316" s="4" t="s">
        <v>478</v>
      </c>
      <c r="C316" s="4" t="s">
        <v>479</v>
      </c>
      <c r="D316" s="20" t="s">
        <v>605</v>
      </c>
      <c r="E316" s="9" t="s">
        <v>602</v>
      </c>
      <c r="F316" s="10" t="s">
        <v>602</v>
      </c>
      <c r="G316" s="10" t="s">
        <v>607</v>
      </c>
      <c r="H316" s="10" t="s">
        <v>606</v>
      </c>
      <c r="I316" s="3"/>
      <c r="J316" s="3"/>
      <c r="K316" s="4" t="s">
        <v>482</v>
      </c>
      <c r="L316" s="3">
        <v>99.5</v>
      </c>
      <c r="M316" s="12" t="s">
        <v>2462</v>
      </c>
      <c r="N316" s="4" t="s">
        <v>483</v>
      </c>
      <c r="O316" s="3" t="s">
        <v>484</v>
      </c>
      <c r="P316" s="4" t="s">
        <v>483</v>
      </c>
      <c r="Q316" s="4" t="s">
        <v>485</v>
      </c>
      <c r="R316" s="4" t="s">
        <v>1256</v>
      </c>
      <c r="S316" s="4" t="s">
        <v>486</v>
      </c>
      <c r="T316" s="12">
        <v>112</v>
      </c>
      <c r="U316" s="9" t="s">
        <v>229</v>
      </c>
      <c r="V316" s="3">
        <v>1330</v>
      </c>
      <c r="W316" s="178">
        <v>97.4</v>
      </c>
      <c r="X316" s="26">
        <f>V316*W316</f>
        <v>129542.00000000001</v>
      </c>
      <c r="Y316" s="26">
        <f>X316*1.12</f>
        <v>145087.04000000004</v>
      </c>
      <c r="Z316" s="40" t="s">
        <v>489</v>
      </c>
      <c r="AA316" s="40" t="s">
        <v>1318</v>
      </c>
      <c r="AB316" s="30"/>
      <c r="AC316" s="129"/>
    </row>
    <row r="317" spans="1:29" ht="140.25">
      <c r="A317" s="3" t="s">
        <v>2242</v>
      </c>
      <c r="B317" s="4" t="s">
        <v>478</v>
      </c>
      <c r="C317" s="4" t="s">
        <v>479</v>
      </c>
      <c r="D317" s="20" t="s">
        <v>608</v>
      </c>
      <c r="E317" s="9" t="s">
        <v>602</v>
      </c>
      <c r="F317" s="10" t="s">
        <v>602</v>
      </c>
      <c r="G317" s="9" t="s">
        <v>610</v>
      </c>
      <c r="H317" s="10" t="s">
        <v>609</v>
      </c>
      <c r="I317" s="3"/>
      <c r="J317" s="3"/>
      <c r="K317" s="4" t="s">
        <v>482</v>
      </c>
      <c r="L317" s="3">
        <v>99.5</v>
      </c>
      <c r="M317" s="12" t="s">
        <v>2462</v>
      </c>
      <c r="N317" s="4" t="s">
        <v>483</v>
      </c>
      <c r="O317" s="3" t="s">
        <v>484</v>
      </c>
      <c r="P317" s="4" t="s">
        <v>483</v>
      </c>
      <c r="Q317" s="4" t="s">
        <v>485</v>
      </c>
      <c r="R317" s="4" t="s">
        <v>1256</v>
      </c>
      <c r="S317" s="4" t="s">
        <v>486</v>
      </c>
      <c r="T317" s="12">
        <v>112</v>
      </c>
      <c r="U317" s="4" t="s">
        <v>512</v>
      </c>
      <c r="V317" s="3">
        <v>10000</v>
      </c>
      <c r="W317" s="53">
        <v>145</v>
      </c>
      <c r="X317" s="26">
        <f>V317*W317</f>
        <v>1450000</v>
      </c>
      <c r="Y317" s="26">
        <f t="shared" si="15"/>
        <v>1624000.0000000002</v>
      </c>
      <c r="Z317" s="1" t="s">
        <v>489</v>
      </c>
      <c r="AA317" s="40" t="s">
        <v>1318</v>
      </c>
      <c r="AB317" s="30"/>
      <c r="AC317" s="129"/>
    </row>
    <row r="318" spans="1:29" ht="140.25">
      <c r="A318" s="3" t="s">
        <v>2243</v>
      </c>
      <c r="B318" s="4" t="s">
        <v>478</v>
      </c>
      <c r="C318" s="4" t="s">
        <v>479</v>
      </c>
      <c r="D318" s="20" t="s">
        <v>611</v>
      </c>
      <c r="E318" s="9" t="s">
        <v>613</v>
      </c>
      <c r="F318" s="10" t="s">
        <v>612</v>
      </c>
      <c r="G318" s="9" t="s">
        <v>615</v>
      </c>
      <c r="H318" s="10" t="s">
        <v>614</v>
      </c>
      <c r="I318" s="3"/>
      <c r="J318" s="3"/>
      <c r="K318" s="4" t="s">
        <v>482</v>
      </c>
      <c r="L318" s="3">
        <v>100</v>
      </c>
      <c r="M318" s="12" t="s">
        <v>2462</v>
      </c>
      <c r="N318" s="4" t="s">
        <v>483</v>
      </c>
      <c r="O318" s="3" t="s">
        <v>484</v>
      </c>
      <c r="P318" s="4" t="s">
        <v>483</v>
      </c>
      <c r="Q318" s="4" t="s">
        <v>485</v>
      </c>
      <c r="R318" s="4" t="s">
        <v>1256</v>
      </c>
      <c r="S318" s="4" t="s">
        <v>486</v>
      </c>
      <c r="T318" s="12">
        <v>112</v>
      </c>
      <c r="U318" s="9" t="s">
        <v>229</v>
      </c>
      <c r="V318" s="3">
        <f>70000-30000</f>
        <v>40000</v>
      </c>
      <c r="W318" s="53">
        <v>139</v>
      </c>
      <c r="X318" s="26">
        <f>V318*W318</f>
        <v>5560000</v>
      </c>
      <c r="Y318" s="26">
        <f t="shared" si="15"/>
        <v>6227200.000000001</v>
      </c>
      <c r="Z318" s="1" t="s">
        <v>489</v>
      </c>
      <c r="AA318" s="40" t="s">
        <v>1318</v>
      </c>
      <c r="AB318" s="30"/>
      <c r="AC318" s="129"/>
    </row>
    <row r="319" spans="1:29" ht="54.75" customHeight="1">
      <c r="A319" s="3" t="s">
        <v>2244</v>
      </c>
      <c r="B319" s="4" t="s">
        <v>478</v>
      </c>
      <c r="C319" s="4" t="s">
        <v>479</v>
      </c>
      <c r="D319" s="20" t="s">
        <v>616</v>
      </c>
      <c r="E319" s="9" t="s">
        <v>613</v>
      </c>
      <c r="F319" s="10" t="s">
        <v>617</v>
      </c>
      <c r="G319" s="9" t="s">
        <v>619</v>
      </c>
      <c r="H319" s="10" t="s">
        <v>618</v>
      </c>
      <c r="I319" s="3"/>
      <c r="J319" s="3"/>
      <c r="K319" s="4" t="s">
        <v>482</v>
      </c>
      <c r="L319" s="3">
        <v>100</v>
      </c>
      <c r="M319" s="12" t="s">
        <v>2462</v>
      </c>
      <c r="N319" s="4" t="s">
        <v>483</v>
      </c>
      <c r="O319" s="3" t="s">
        <v>545</v>
      </c>
      <c r="P319" s="4" t="s">
        <v>483</v>
      </c>
      <c r="Q319" s="4" t="s">
        <v>485</v>
      </c>
      <c r="R319" s="4" t="s">
        <v>1643</v>
      </c>
      <c r="S319" s="4" t="s">
        <v>486</v>
      </c>
      <c r="T319" s="12">
        <v>112</v>
      </c>
      <c r="U319" s="9" t="s">
        <v>229</v>
      </c>
      <c r="V319" s="3">
        <v>80000</v>
      </c>
      <c r="W319" s="53">
        <v>103</v>
      </c>
      <c r="X319" s="26">
        <v>0</v>
      </c>
      <c r="Y319" s="26">
        <v>0</v>
      </c>
      <c r="Z319" s="1" t="s">
        <v>489</v>
      </c>
      <c r="AA319" s="40" t="s">
        <v>1318</v>
      </c>
      <c r="AB319" s="4">
        <v>11</v>
      </c>
      <c r="AC319" s="129"/>
    </row>
    <row r="320" spans="1:29" ht="57.75" customHeight="1">
      <c r="A320" s="3" t="s">
        <v>2574</v>
      </c>
      <c r="B320" s="4" t="s">
        <v>478</v>
      </c>
      <c r="C320" s="4" t="s">
        <v>479</v>
      </c>
      <c r="D320" s="20" t="s">
        <v>616</v>
      </c>
      <c r="E320" s="9" t="s">
        <v>613</v>
      </c>
      <c r="F320" s="10" t="s">
        <v>617</v>
      </c>
      <c r="G320" s="9" t="s">
        <v>619</v>
      </c>
      <c r="H320" s="10" t="s">
        <v>618</v>
      </c>
      <c r="I320" s="3"/>
      <c r="J320" s="3"/>
      <c r="K320" s="4" t="s">
        <v>482</v>
      </c>
      <c r="L320" s="3">
        <v>100</v>
      </c>
      <c r="M320" s="12" t="s">
        <v>2462</v>
      </c>
      <c r="N320" s="4" t="s">
        <v>483</v>
      </c>
      <c r="O320" s="3" t="s">
        <v>484</v>
      </c>
      <c r="P320" s="4" t="s">
        <v>483</v>
      </c>
      <c r="Q320" s="4" t="s">
        <v>485</v>
      </c>
      <c r="R320" s="4" t="s">
        <v>1643</v>
      </c>
      <c r="S320" s="4" t="s">
        <v>486</v>
      </c>
      <c r="T320" s="12">
        <v>112</v>
      </c>
      <c r="U320" s="9" t="s">
        <v>229</v>
      </c>
      <c r="V320" s="3">
        <v>80000</v>
      </c>
      <c r="W320" s="53">
        <v>103</v>
      </c>
      <c r="X320" s="26">
        <v>0</v>
      </c>
      <c r="Y320" s="26">
        <f>X320*1.12</f>
        <v>0</v>
      </c>
      <c r="Z320" s="40" t="s">
        <v>489</v>
      </c>
      <c r="AA320" s="40" t="s">
        <v>1318</v>
      </c>
      <c r="AB320" s="4" t="s">
        <v>2880</v>
      </c>
      <c r="AC320" s="129"/>
    </row>
    <row r="321" spans="1:29" ht="57.75" customHeight="1">
      <c r="A321" s="3" t="s">
        <v>2892</v>
      </c>
      <c r="B321" s="4" t="s">
        <v>478</v>
      </c>
      <c r="C321" s="4" t="s">
        <v>479</v>
      </c>
      <c r="D321" s="20" t="s">
        <v>616</v>
      </c>
      <c r="E321" s="9" t="s">
        <v>613</v>
      </c>
      <c r="F321" s="10" t="s">
        <v>617</v>
      </c>
      <c r="G321" s="9" t="s">
        <v>619</v>
      </c>
      <c r="H321" s="10" t="s">
        <v>618</v>
      </c>
      <c r="I321" s="3"/>
      <c r="J321" s="3"/>
      <c r="K321" s="4" t="s">
        <v>482</v>
      </c>
      <c r="L321" s="3">
        <v>100</v>
      </c>
      <c r="M321" s="12" t="s">
        <v>2462</v>
      </c>
      <c r="N321" s="4" t="s">
        <v>483</v>
      </c>
      <c r="O321" s="3" t="s">
        <v>484</v>
      </c>
      <c r="P321" s="4" t="s">
        <v>483</v>
      </c>
      <c r="Q321" s="4" t="s">
        <v>485</v>
      </c>
      <c r="R321" s="4" t="s">
        <v>1643</v>
      </c>
      <c r="S321" s="4" t="s">
        <v>486</v>
      </c>
      <c r="T321" s="12">
        <v>112</v>
      </c>
      <c r="U321" s="9" t="s">
        <v>229</v>
      </c>
      <c r="V321" s="3">
        <v>80000</v>
      </c>
      <c r="W321" s="53">
        <v>88.39</v>
      </c>
      <c r="X321" s="26">
        <f>V321*W321</f>
        <v>7071200</v>
      </c>
      <c r="Y321" s="26">
        <f>X321*1.12</f>
        <v>7919744.000000001</v>
      </c>
      <c r="Z321" s="40" t="s">
        <v>489</v>
      </c>
      <c r="AA321" s="40" t="s">
        <v>1318</v>
      </c>
      <c r="AB321" s="30"/>
      <c r="AC321" s="129"/>
    </row>
    <row r="322" spans="1:29" ht="111" customHeight="1">
      <c r="A322" s="3" t="s">
        <v>2245</v>
      </c>
      <c r="B322" s="4" t="s">
        <v>478</v>
      </c>
      <c r="C322" s="4" t="s">
        <v>479</v>
      </c>
      <c r="D322" s="15" t="s">
        <v>1257</v>
      </c>
      <c r="E322" s="10" t="s">
        <v>1259</v>
      </c>
      <c r="F322" s="10" t="s">
        <v>1258</v>
      </c>
      <c r="G322" s="10" t="s">
        <v>1261</v>
      </c>
      <c r="H322" s="10" t="s">
        <v>1260</v>
      </c>
      <c r="I322" s="3" t="s">
        <v>1262</v>
      </c>
      <c r="J322" s="3"/>
      <c r="K322" s="4" t="s">
        <v>491</v>
      </c>
      <c r="L322" s="3">
        <v>0</v>
      </c>
      <c r="M322" s="12" t="s">
        <v>2462</v>
      </c>
      <c r="N322" s="4" t="s">
        <v>483</v>
      </c>
      <c r="O322" s="3" t="s">
        <v>501</v>
      </c>
      <c r="P322" s="4" t="s">
        <v>483</v>
      </c>
      <c r="Q322" s="4" t="s">
        <v>485</v>
      </c>
      <c r="R322" s="4" t="s">
        <v>1263</v>
      </c>
      <c r="S322" s="4" t="s">
        <v>496</v>
      </c>
      <c r="T322" s="15">
        <v>168</v>
      </c>
      <c r="U322" s="15" t="s">
        <v>692</v>
      </c>
      <c r="V322" s="3">
        <v>1</v>
      </c>
      <c r="W322" s="24">
        <v>699999.9999999999</v>
      </c>
      <c r="X322" s="26">
        <v>0</v>
      </c>
      <c r="Y322" s="26">
        <v>0</v>
      </c>
      <c r="Z322" s="1"/>
      <c r="AA322" s="40" t="s">
        <v>1318</v>
      </c>
      <c r="AB322" s="30">
        <v>11</v>
      </c>
      <c r="AC322" s="129"/>
    </row>
    <row r="323" spans="1:29" ht="111" customHeight="1">
      <c r="A323" s="3" t="s">
        <v>2622</v>
      </c>
      <c r="B323" s="4" t="s">
        <v>478</v>
      </c>
      <c r="C323" s="4" t="s">
        <v>479</v>
      </c>
      <c r="D323" s="15" t="s">
        <v>1257</v>
      </c>
      <c r="E323" s="10" t="s">
        <v>1259</v>
      </c>
      <c r="F323" s="10" t="s">
        <v>1258</v>
      </c>
      <c r="G323" s="10" t="s">
        <v>1261</v>
      </c>
      <c r="H323" s="10" t="s">
        <v>1260</v>
      </c>
      <c r="I323" s="3" t="s">
        <v>1262</v>
      </c>
      <c r="J323" s="3"/>
      <c r="K323" s="4" t="s">
        <v>491</v>
      </c>
      <c r="L323" s="3">
        <v>0</v>
      </c>
      <c r="M323" s="12" t="s">
        <v>2462</v>
      </c>
      <c r="N323" s="4" t="s">
        <v>483</v>
      </c>
      <c r="O323" s="4" t="s">
        <v>1474</v>
      </c>
      <c r="P323" s="4" t="s">
        <v>483</v>
      </c>
      <c r="Q323" s="4" t="s">
        <v>485</v>
      </c>
      <c r="R323" s="4" t="s">
        <v>1263</v>
      </c>
      <c r="S323" s="4" t="s">
        <v>496</v>
      </c>
      <c r="T323" s="15">
        <v>168</v>
      </c>
      <c r="U323" s="15" t="s">
        <v>692</v>
      </c>
      <c r="V323" s="3">
        <v>1</v>
      </c>
      <c r="W323" s="24">
        <v>699999.9999999999</v>
      </c>
      <c r="X323" s="26">
        <v>0</v>
      </c>
      <c r="Y323" s="26">
        <f>X323*1.12</f>
        <v>0</v>
      </c>
      <c r="Z323" s="1"/>
      <c r="AA323" s="40" t="s">
        <v>1318</v>
      </c>
      <c r="AB323" s="4">
        <v>11.14</v>
      </c>
      <c r="AC323" s="129"/>
    </row>
    <row r="324" spans="1:29" ht="111" customHeight="1">
      <c r="A324" s="3" t="s">
        <v>2757</v>
      </c>
      <c r="B324" s="4" t="s">
        <v>478</v>
      </c>
      <c r="C324" s="4" t="s">
        <v>479</v>
      </c>
      <c r="D324" s="15" t="s">
        <v>1257</v>
      </c>
      <c r="E324" s="10" t="s">
        <v>1259</v>
      </c>
      <c r="F324" s="10" t="s">
        <v>1258</v>
      </c>
      <c r="G324" s="10" t="s">
        <v>1261</v>
      </c>
      <c r="H324" s="10" t="s">
        <v>1260</v>
      </c>
      <c r="I324" s="3" t="s">
        <v>1262</v>
      </c>
      <c r="J324" s="3"/>
      <c r="K324" s="4" t="s">
        <v>491</v>
      </c>
      <c r="L324" s="3">
        <v>0</v>
      </c>
      <c r="M324" s="12" t="s">
        <v>2462</v>
      </c>
      <c r="N324" s="4" t="s">
        <v>483</v>
      </c>
      <c r="O324" s="4" t="s">
        <v>1332</v>
      </c>
      <c r="P324" s="4" t="s">
        <v>483</v>
      </c>
      <c r="Q324" s="4" t="s">
        <v>485</v>
      </c>
      <c r="R324" s="4" t="s">
        <v>503</v>
      </c>
      <c r="S324" s="4" t="s">
        <v>496</v>
      </c>
      <c r="T324" s="15">
        <v>168</v>
      </c>
      <c r="U324" s="15" t="s">
        <v>692</v>
      </c>
      <c r="V324" s="3">
        <v>1</v>
      </c>
      <c r="W324" s="24">
        <v>699999.9999999999</v>
      </c>
      <c r="X324" s="26">
        <f>V324*W324</f>
        <v>699999.9999999999</v>
      </c>
      <c r="Y324" s="26">
        <f>X324*1.12</f>
        <v>784000</v>
      </c>
      <c r="Z324" s="1"/>
      <c r="AA324" s="40" t="s">
        <v>1318</v>
      </c>
      <c r="AB324" s="30"/>
      <c r="AC324" s="129"/>
    </row>
    <row r="325" spans="1:29" ht="64.5" customHeight="1">
      <c r="A325" s="3" t="s">
        <v>2246</v>
      </c>
      <c r="B325" s="4" t="s">
        <v>478</v>
      </c>
      <c r="C325" s="4" t="s">
        <v>479</v>
      </c>
      <c r="D325" s="4" t="s">
        <v>8</v>
      </c>
      <c r="E325" s="15" t="s">
        <v>9</v>
      </c>
      <c r="F325" s="15" t="s">
        <v>9</v>
      </c>
      <c r="G325" s="15" t="s">
        <v>10</v>
      </c>
      <c r="H325" s="15" t="s">
        <v>10</v>
      </c>
      <c r="I325" s="3"/>
      <c r="J325" s="3"/>
      <c r="K325" s="4" t="s">
        <v>491</v>
      </c>
      <c r="L325" s="3">
        <v>0</v>
      </c>
      <c r="M325" s="12" t="s">
        <v>2462</v>
      </c>
      <c r="N325" s="4" t="s">
        <v>483</v>
      </c>
      <c r="O325" s="3" t="s">
        <v>494</v>
      </c>
      <c r="P325" s="4" t="s">
        <v>483</v>
      </c>
      <c r="Q325" s="4" t="s">
        <v>485</v>
      </c>
      <c r="R325" s="4" t="s">
        <v>495</v>
      </c>
      <c r="S325" s="4" t="s">
        <v>496</v>
      </c>
      <c r="T325" s="12">
        <v>166</v>
      </c>
      <c r="U325" s="17" t="s">
        <v>502</v>
      </c>
      <c r="V325" s="3">
        <v>100</v>
      </c>
      <c r="W325" s="24">
        <v>1517</v>
      </c>
      <c r="X325" s="26">
        <v>0</v>
      </c>
      <c r="Y325" s="26">
        <f>X325*1.12</f>
        <v>0</v>
      </c>
      <c r="Z325" s="1"/>
      <c r="AA325" s="40" t="s">
        <v>1318</v>
      </c>
      <c r="AB325" s="30">
        <v>11.14</v>
      </c>
      <c r="AC325" s="129"/>
    </row>
    <row r="326" spans="1:29" ht="67.5" customHeight="1">
      <c r="A326" s="3" t="s">
        <v>3036</v>
      </c>
      <c r="B326" s="4" t="s">
        <v>478</v>
      </c>
      <c r="C326" s="4" t="s">
        <v>479</v>
      </c>
      <c r="D326" s="4" t="s">
        <v>8</v>
      </c>
      <c r="E326" s="15" t="s">
        <v>9</v>
      </c>
      <c r="F326" s="15" t="s">
        <v>9</v>
      </c>
      <c r="G326" s="15" t="s">
        <v>10</v>
      </c>
      <c r="H326" s="15" t="s">
        <v>10</v>
      </c>
      <c r="I326" s="3"/>
      <c r="J326" s="3"/>
      <c r="K326" s="4" t="s">
        <v>491</v>
      </c>
      <c r="L326" s="3">
        <v>0</v>
      </c>
      <c r="M326" s="12" t="s">
        <v>2462</v>
      </c>
      <c r="N326" s="4" t="s">
        <v>483</v>
      </c>
      <c r="O326" s="3" t="s">
        <v>1475</v>
      </c>
      <c r="P326" s="4" t="s">
        <v>483</v>
      </c>
      <c r="Q326" s="4" t="s">
        <v>485</v>
      </c>
      <c r="R326" s="4" t="s">
        <v>503</v>
      </c>
      <c r="S326" s="4" t="s">
        <v>496</v>
      </c>
      <c r="T326" s="12">
        <v>166</v>
      </c>
      <c r="U326" s="17" t="s">
        <v>502</v>
      </c>
      <c r="V326" s="3">
        <v>100</v>
      </c>
      <c r="W326" s="24">
        <v>1517</v>
      </c>
      <c r="X326" s="26">
        <f>V326*W326</f>
        <v>151700</v>
      </c>
      <c r="Y326" s="26">
        <f>X326*1.12</f>
        <v>169904.00000000003</v>
      </c>
      <c r="Z326" s="1"/>
      <c r="AA326" s="40" t="s">
        <v>1318</v>
      </c>
      <c r="AB326" s="30"/>
      <c r="AC326" s="129"/>
    </row>
    <row r="327" spans="1:29" ht="68.25" customHeight="1">
      <c r="A327" s="3" t="s">
        <v>2247</v>
      </c>
      <c r="B327" s="4" t="s">
        <v>478</v>
      </c>
      <c r="C327" s="4" t="s">
        <v>479</v>
      </c>
      <c r="D327" s="15" t="s">
        <v>637</v>
      </c>
      <c r="E327" s="10" t="s">
        <v>636</v>
      </c>
      <c r="F327" s="10" t="s">
        <v>636</v>
      </c>
      <c r="G327" s="10" t="s">
        <v>639</v>
      </c>
      <c r="H327" s="10" t="s">
        <v>638</v>
      </c>
      <c r="I327" s="3"/>
      <c r="J327" s="3"/>
      <c r="K327" s="4" t="s">
        <v>491</v>
      </c>
      <c r="L327" s="3">
        <v>0</v>
      </c>
      <c r="M327" s="12" t="s">
        <v>2462</v>
      </c>
      <c r="N327" s="4" t="s">
        <v>483</v>
      </c>
      <c r="O327" s="3" t="s">
        <v>640</v>
      </c>
      <c r="P327" s="4" t="s">
        <v>483</v>
      </c>
      <c r="Q327" s="4" t="s">
        <v>485</v>
      </c>
      <c r="R327" s="4" t="s">
        <v>495</v>
      </c>
      <c r="S327" s="4" t="s">
        <v>496</v>
      </c>
      <c r="T327" s="12">
        <v>166</v>
      </c>
      <c r="U327" s="17" t="s">
        <v>502</v>
      </c>
      <c r="V327" s="3">
        <v>20</v>
      </c>
      <c r="W327" s="24">
        <v>499.99999999999994</v>
      </c>
      <c r="X327" s="26">
        <v>0</v>
      </c>
      <c r="Y327" s="26">
        <f t="shared" si="15"/>
        <v>0</v>
      </c>
      <c r="Z327" s="1"/>
      <c r="AA327" s="40" t="s">
        <v>1318</v>
      </c>
      <c r="AB327" s="4">
        <v>11.14</v>
      </c>
      <c r="AC327" s="129"/>
    </row>
    <row r="328" spans="1:29" ht="75" customHeight="1">
      <c r="A328" s="3" t="s">
        <v>2940</v>
      </c>
      <c r="B328" s="4" t="s">
        <v>478</v>
      </c>
      <c r="C328" s="4" t="s">
        <v>479</v>
      </c>
      <c r="D328" s="15" t="s">
        <v>637</v>
      </c>
      <c r="E328" s="10" t="s">
        <v>636</v>
      </c>
      <c r="F328" s="10" t="s">
        <v>636</v>
      </c>
      <c r="G328" s="10" t="s">
        <v>639</v>
      </c>
      <c r="H328" s="10" t="s">
        <v>638</v>
      </c>
      <c r="I328" s="3"/>
      <c r="J328" s="3"/>
      <c r="K328" s="4" t="s">
        <v>491</v>
      </c>
      <c r="L328" s="3">
        <v>0</v>
      </c>
      <c r="M328" s="12" t="s">
        <v>2462</v>
      </c>
      <c r="N328" s="4" t="s">
        <v>483</v>
      </c>
      <c r="O328" s="3" t="s">
        <v>1444</v>
      </c>
      <c r="P328" s="4" t="s">
        <v>483</v>
      </c>
      <c r="Q328" s="4" t="s">
        <v>485</v>
      </c>
      <c r="R328" s="12" t="s">
        <v>500</v>
      </c>
      <c r="S328" s="4" t="s">
        <v>496</v>
      </c>
      <c r="T328" s="12">
        <v>166</v>
      </c>
      <c r="U328" s="17" t="s">
        <v>502</v>
      </c>
      <c r="V328" s="3">
        <v>20</v>
      </c>
      <c r="W328" s="24">
        <v>499.99999999999994</v>
      </c>
      <c r="X328" s="26">
        <f>V328*W328</f>
        <v>9999.999999999998</v>
      </c>
      <c r="Y328" s="26">
        <f t="shared" si="15"/>
        <v>11199.999999999998</v>
      </c>
      <c r="Z328" s="1"/>
      <c r="AA328" s="40" t="s">
        <v>1318</v>
      </c>
      <c r="AB328" s="30"/>
      <c r="AC328" s="129"/>
    </row>
    <row r="329" spans="1:29" ht="54" customHeight="1">
      <c r="A329" s="3" t="s">
        <v>2248</v>
      </c>
      <c r="B329" s="4" t="s">
        <v>478</v>
      </c>
      <c r="C329" s="4" t="s">
        <v>479</v>
      </c>
      <c r="D329" s="15" t="s">
        <v>27</v>
      </c>
      <c r="E329" s="10" t="s">
        <v>636</v>
      </c>
      <c r="F329" s="10" t="s">
        <v>636</v>
      </c>
      <c r="G329" s="10" t="s">
        <v>642</v>
      </c>
      <c r="H329" s="10" t="s">
        <v>641</v>
      </c>
      <c r="I329" s="3"/>
      <c r="J329" s="3"/>
      <c r="K329" s="4" t="s">
        <v>491</v>
      </c>
      <c r="L329" s="3">
        <v>0</v>
      </c>
      <c r="M329" s="12" t="s">
        <v>2462</v>
      </c>
      <c r="N329" s="4" t="s">
        <v>483</v>
      </c>
      <c r="O329" s="3" t="s">
        <v>640</v>
      </c>
      <c r="P329" s="4" t="s">
        <v>483</v>
      </c>
      <c r="Q329" s="4" t="s">
        <v>485</v>
      </c>
      <c r="R329" s="4" t="s">
        <v>495</v>
      </c>
      <c r="S329" s="4" t="s">
        <v>496</v>
      </c>
      <c r="T329" s="12">
        <v>166</v>
      </c>
      <c r="U329" s="17" t="s">
        <v>502</v>
      </c>
      <c r="V329" s="3">
        <v>80</v>
      </c>
      <c r="W329" s="24">
        <v>499.9999999999999</v>
      </c>
      <c r="X329" s="26">
        <v>0</v>
      </c>
      <c r="Y329" s="26">
        <f t="shared" si="15"/>
        <v>0</v>
      </c>
      <c r="Z329" s="1"/>
      <c r="AA329" s="40" t="s">
        <v>1318</v>
      </c>
      <c r="AB329" s="4">
        <v>11.14</v>
      </c>
      <c r="AC329" s="129"/>
    </row>
    <row r="330" spans="1:29" ht="89.25">
      <c r="A330" s="3" t="s">
        <v>2948</v>
      </c>
      <c r="B330" s="4" t="s">
        <v>478</v>
      </c>
      <c r="C330" s="4" t="s">
        <v>479</v>
      </c>
      <c r="D330" s="15" t="s">
        <v>27</v>
      </c>
      <c r="E330" s="10" t="s">
        <v>636</v>
      </c>
      <c r="F330" s="10" t="s">
        <v>636</v>
      </c>
      <c r="G330" s="10" t="s">
        <v>642</v>
      </c>
      <c r="H330" s="10" t="s">
        <v>641</v>
      </c>
      <c r="I330" s="3"/>
      <c r="J330" s="3"/>
      <c r="K330" s="4" t="s">
        <v>491</v>
      </c>
      <c r="L330" s="3">
        <v>0</v>
      </c>
      <c r="M330" s="12" t="s">
        <v>2462</v>
      </c>
      <c r="N330" s="4" t="s">
        <v>483</v>
      </c>
      <c r="O330" s="3" t="s">
        <v>1444</v>
      </c>
      <c r="P330" s="4" t="s">
        <v>483</v>
      </c>
      <c r="Q330" s="4" t="s">
        <v>485</v>
      </c>
      <c r="R330" s="12" t="s">
        <v>500</v>
      </c>
      <c r="S330" s="4" t="s">
        <v>496</v>
      </c>
      <c r="T330" s="12">
        <v>166</v>
      </c>
      <c r="U330" s="17" t="s">
        <v>502</v>
      </c>
      <c r="V330" s="3">
        <v>80</v>
      </c>
      <c r="W330" s="24">
        <v>499.9999999999999</v>
      </c>
      <c r="X330" s="26">
        <v>0</v>
      </c>
      <c r="Y330" s="26">
        <f>X330*1.12</f>
        <v>0</v>
      </c>
      <c r="Z330" s="1"/>
      <c r="AA330" s="40" t="s">
        <v>1318</v>
      </c>
      <c r="AB330" s="4" t="s">
        <v>2569</v>
      </c>
      <c r="AC330" s="129"/>
    </row>
    <row r="331" spans="1:29" ht="102">
      <c r="A331" s="3" t="s">
        <v>2969</v>
      </c>
      <c r="B331" s="4" t="s">
        <v>478</v>
      </c>
      <c r="C331" s="4" t="s">
        <v>479</v>
      </c>
      <c r="D331" s="15" t="s">
        <v>27</v>
      </c>
      <c r="E331" s="10" t="s">
        <v>636</v>
      </c>
      <c r="F331" s="10" t="s">
        <v>636</v>
      </c>
      <c r="G331" s="10" t="s">
        <v>642</v>
      </c>
      <c r="H331" s="10" t="s">
        <v>641</v>
      </c>
      <c r="I331" s="3"/>
      <c r="J331" s="3"/>
      <c r="K331" s="4" t="s">
        <v>491</v>
      </c>
      <c r="L331" s="3">
        <v>0</v>
      </c>
      <c r="M331" s="12" t="s">
        <v>2462</v>
      </c>
      <c r="N331" s="4" t="s">
        <v>483</v>
      </c>
      <c r="O331" s="3" t="s">
        <v>1444</v>
      </c>
      <c r="P331" s="4" t="s">
        <v>483</v>
      </c>
      <c r="Q331" s="4" t="s">
        <v>485</v>
      </c>
      <c r="R331" s="12" t="s">
        <v>500</v>
      </c>
      <c r="S331" s="4" t="s">
        <v>496</v>
      </c>
      <c r="T331" s="12">
        <v>166</v>
      </c>
      <c r="U331" s="17" t="s">
        <v>502</v>
      </c>
      <c r="V331" s="3">
        <v>90</v>
      </c>
      <c r="W331" s="24">
        <v>499.9999999999999</v>
      </c>
      <c r="X331" s="26">
        <f>V331*W331</f>
        <v>44999.99999999999</v>
      </c>
      <c r="Y331" s="26">
        <f>X331*1.12</f>
        <v>50400</v>
      </c>
      <c r="Z331" s="1"/>
      <c r="AA331" s="40" t="s">
        <v>1318</v>
      </c>
      <c r="AB331" s="4"/>
      <c r="AC331" s="28"/>
    </row>
    <row r="332" spans="1:29" ht="98.25" customHeight="1">
      <c r="A332" s="3" t="s">
        <v>2249</v>
      </c>
      <c r="B332" s="4" t="s">
        <v>478</v>
      </c>
      <c r="C332" s="4" t="s">
        <v>479</v>
      </c>
      <c r="D332" s="18" t="s">
        <v>731</v>
      </c>
      <c r="E332" s="10" t="s">
        <v>258</v>
      </c>
      <c r="F332" s="10" t="s">
        <v>257</v>
      </c>
      <c r="G332" s="10" t="s">
        <v>260</v>
      </c>
      <c r="H332" s="10" t="s">
        <v>259</v>
      </c>
      <c r="I332" s="3" t="s">
        <v>261</v>
      </c>
      <c r="J332" s="3"/>
      <c r="K332" s="4" t="s">
        <v>491</v>
      </c>
      <c r="L332" s="3">
        <v>0</v>
      </c>
      <c r="M332" s="12" t="s">
        <v>2462</v>
      </c>
      <c r="N332" s="4" t="s">
        <v>483</v>
      </c>
      <c r="O332" s="3" t="s">
        <v>545</v>
      </c>
      <c r="P332" s="4" t="s">
        <v>483</v>
      </c>
      <c r="Q332" s="4" t="s">
        <v>485</v>
      </c>
      <c r="R332" s="4" t="s">
        <v>503</v>
      </c>
      <c r="S332" s="4" t="s">
        <v>496</v>
      </c>
      <c r="T332" s="12">
        <v>168</v>
      </c>
      <c r="U332" s="18" t="s">
        <v>251</v>
      </c>
      <c r="V332" s="3">
        <v>5600</v>
      </c>
      <c r="W332" s="24">
        <v>11</v>
      </c>
      <c r="X332" s="26">
        <v>0</v>
      </c>
      <c r="Y332" s="26">
        <f>X332*1.12</f>
        <v>0</v>
      </c>
      <c r="Z332" s="1"/>
      <c r="AA332" s="40" t="s">
        <v>1318</v>
      </c>
      <c r="AB332" s="4" t="s">
        <v>2838</v>
      </c>
      <c r="AC332" s="129"/>
    </row>
    <row r="333" spans="1:29" ht="98.25" customHeight="1">
      <c r="A333" s="3" t="s">
        <v>2250</v>
      </c>
      <c r="B333" s="4" t="s">
        <v>1245</v>
      </c>
      <c r="C333" s="4" t="s">
        <v>479</v>
      </c>
      <c r="D333" s="18" t="s">
        <v>1264</v>
      </c>
      <c r="E333" s="10" t="s">
        <v>506</v>
      </c>
      <c r="F333" s="10" t="s">
        <v>505</v>
      </c>
      <c r="G333" s="10" t="s">
        <v>1266</v>
      </c>
      <c r="H333" s="10" t="s">
        <v>1265</v>
      </c>
      <c r="I333" s="3"/>
      <c r="J333" s="3"/>
      <c r="K333" s="4" t="s">
        <v>491</v>
      </c>
      <c r="L333" s="3">
        <v>0</v>
      </c>
      <c r="M333" s="12" t="s">
        <v>2462</v>
      </c>
      <c r="N333" s="4" t="s">
        <v>483</v>
      </c>
      <c r="O333" s="3" t="s">
        <v>545</v>
      </c>
      <c r="P333" s="4" t="s">
        <v>483</v>
      </c>
      <c r="Q333" s="4" t="s">
        <v>485</v>
      </c>
      <c r="R333" s="4" t="s">
        <v>503</v>
      </c>
      <c r="S333" s="4" t="s">
        <v>496</v>
      </c>
      <c r="T333" s="12" t="s">
        <v>175</v>
      </c>
      <c r="U333" s="18" t="s">
        <v>493</v>
      </c>
      <c r="V333" s="3">
        <v>10</v>
      </c>
      <c r="W333" s="24">
        <v>714</v>
      </c>
      <c r="X333" s="26">
        <f>V333*W333</f>
        <v>7140</v>
      </c>
      <c r="Y333" s="26">
        <f t="shared" si="15"/>
        <v>7996.800000000001</v>
      </c>
      <c r="Z333" s="1"/>
      <c r="AA333" s="40" t="s">
        <v>1318</v>
      </c>
      <c r="AB333" s="30"/>
      <c r="AC333" s="129"/>
    </row>
    <row r="334" spans="1:29" ht="255">
      <c r="A334" s="3" t="s">
        <v>2251</v>
      </c>
      <c r="B334" s="4" t="s">
        <v>478</v>
      </c>
      <c r="C334" s="4" t="s">
        <v>479</v>
      </c>
      <c r="D334" s="9" t="s">
        <v>264</v>
      </c>
      <c r="E334" s="10" t="s">
        <v>265</v>
      </c>
      <c r="F334" s="10" t="s">
        <v>265</v>
      </c>
      <c r="G334" s="10" t="s">
        <v>266</v>
      </c>
      <c r="H334" s="10" t="s">
        <v>3270</v>
      </c>
      <c r="I334" s="3" t="s">
        <v>1267</v>
      </c>
      <c r="J334" s="3"/>
      <c r="K334" s="4" t="s">
        <v>491</v>
      </c>
      <c r="L334" s="3">
        <v>0</v>
      </c>
      <c r="M334" s="12" t="s">
        <v>2462</v>
      </c>
      <c r="N334" s="4" t="s">
        <v>483</v>
      </c>
      <c r="O334" s="3" t="s">
        <v>577</v>
      </c>
      <c r="P334" s="4" t="s">
        <v>483</v>
      </c>
      <c r="Q334" s="4" t="s">
        <v>485</v>
      </c>
      <c r="R334" s="4" t="s">
        <v>503</v>
      </c>
      <c r="S334" s="4" t="s">
        <v>496</v>
      </c>
      <c r="T334" s="12">
        <v>796</v>
      </c>
      <c r="U334" s="4" t="s">
        <v>493</v>
      </c>
      <c r="V334" s="3">
        <v>5</v>
      </c>
      <c r="W334" s="24">
        <v>17000</v>
      </c>
      <c r="X334" s="26">
        <f>V334*W334</f>
        <v>85000</v>
      </c>
      <c r="Y334" s="26">
        <f t="shared" si="15"/>
        <v>95200.00000000001</v>
      </c>
      <c r="Z334" s="1"/>
      <c r="AA334" s="40" t="s">
        <v>1318</v>
      </c>
      <c r="AB334" s="30"/>
      <c r="AC334" s="129"/>
    </row>
    <row r="335" spans="1:29" ht="59.25" customHeight="1">
      <c r="A335" s="3" t="s">
        <v>2252</v>
      </c>
      <c r="B335" s="4" t="s">
        <v>478</v>
      </c>
      <c r="C335" s="4" t="s">
        <v>479</v>
      </c>
      <c r="D335" s="9" t="s">
        <v>282</v>
      </c>
      <c r="E335" s="9" t="s">
        <v>2079</v>
      </c>
      <c r="F335" s="9" t="s">
        <v>2078</v>
      </c>
      <c r="G335" s="9" t="s">
        <v>2081</v>
      </c>
      <c r="H335" s="9" t="s">
        <v>2080</v>
      </c>
      <c r="I335" s="10" t="s">
        <v>1268</v>
      </c>
      <c r="J335" s="10"/>
      <c r="K335" s="4" t="s">
        <v>491</v>
      </c>
      <c r="L335" s="3">
        <v>0</v>
      </c>
      <c r="M335" s="12" t="s">
        <v>2462</v>
      </c>
      <c r="N335" s="4" t="s">
        <v>483</v>
      </c>
      <c r="O335" s="3" t="s">
        <v>545</v>
      </c>
      <c r="P335" s="4" t="s">
        <v>483</v>
      </c>
      <c r="Q335" s="4" t="s">
        <v>485</v>
      </c>
      <c r="R335" s="4" t="s">
        <v>495</v>
      </c>
      <c r="S335" s="4" t="s">
        <v>496</v>
      </c>
      <c r="T335" s="12">
        <v>796</v>
      </c>
      <c r="U335" s="4" t="s">
        <v>493</v>
      </c>
      <c r="V335" s="3">
        <v>5</v>
      </c>
      <c r="W335" s="24">
        <v>87776.96428571428</v>
      </c>
      <c r="X335" s="26">
        <v>0</v>
      </c>
      <c r="Y335" s="26">
        <f t="shared" si="15"/>
        <v>0</v>
      </c>
      <c r="Z335" s="1"/>
      <c r="AA335" s="40" t="s">
        <v>1318</v>
      </c>
      <c r="AB335" s="4">
        <v>11</v>
      </c>
      <c r="AC335" s="129"/>
    </row>
    <row r="336" spans="1:29" ht="57.75" customHeight="1">
      <c r="A336" s="3" t="s">
        <v>2828</v>
      </c>
      <c r="B336" s="4" t="s">
        <v>478</v>
      </c>
      <c r="C336" s="4" t="s">
        <v>479</v>
      </c>
      <c r="D336" s="9" t="s">
        <v>282</v>
      </c>
      <c r="E336" s="9" t="s">
        <v>2079</v>
      </c>
      <c r="F336" s="9" t="s">
        <v>2078</v>
      </c>
      <c r="G336" s="9" t="s">
        <v>2081</v>
      </c>
      <c r="H336" s="9" t="s">
        <v>2080</v>
      </c>
      <c r="I336" s="10" t="s">
        <v>1268</v>
      </c>
      <c r="J336" s="10"/>
      <c r="K336" s="4" t="s">
        <v>491</v>
      </c>
      <c r="L336" s="3">
        <v>0</v>
      </c>
      <c r="M336" s="12" t="s">
        <v>2462</v>
      </c>
      <c r="N336" s="4" t="s">
        <v>483</v>
      </c>
      <c r="O336" s="3" t="s">
        <v>1332</v>
      </c>
      <c r="P336" s="4" t="s">
        <v>483</v>
      </c>
      <c r="Q336" s="4" t="s">
        <v>485</v>
      </c>
      <c r="R336" s="4" t="s">
        <v>495</v>
      </c>
      <c r="S336" s="4" t="s">
        <v>496</v>
      </c>
      <c r="T336" s="12">
        <v>796</v>
      </c>
      <c r="U336" s="4" t="s">
        <v>493</v>
      </c>
      <c r="V336" s="3">
        <v>5</v>
      </c>
      <c r="W336" s="24">
        <v>87776.96428571428</v>
      </c>
      <c r="X336" s="26">
        <f>V336*W336</f>
        <v>438884.82142857136</v>
      </c>
      <c r="Y336" s="26">
        <f t="shared" si="15"/>
        <v>491551</v>
      </c>
      <c r="Z336" s="1"/>
      <c r="AA336" s="40" t="s">
        <v>1318</v>
      </c>
      <c r="AB336" s="30"/>
      <c r="AC336" s="129"/>
    </row>
    <row r="337" spans="1:29" ht="42" customHeight="1">
      <c r="A337" s="3" t="s">
        <v>2253</v>
      </c>
      <c r="B337" s="4" t="s">
        <v>478</v>
      </c>
      <c r="C337" s="4" t="s">
        <v>479</v>
      </c>
      <c r="D337" s="9" t="s">
        <v>282</v>
      </c>
      <c r="E337" s="9" t="s">
        <v>2079</v>
      </c>
      <c r="F337" s="10" t="s">
        <v>2078</v>
      </c>
      <c r="G337" s="9" t="s">
        <v>2081</v>
      </c>
      <c r="H337" s="9" t="s">
        <v>2080</v>
      </c>
      <c r="I337" s="3"/>
      <c r="J337" s="3"/>
      <c r="K337" s="4" t="s">
        <v>491</v>
      </c>
      <c r="L337" s="3">
        <v>0</v>
      </c>
      <c r="M337" s="12" t="s">
        <v>2462</v>
      </c>
      <c r="N337" s="4" t="s">
        <v>483</v>
      </c>
      <c r="O337" s="3" t="s">
        <v>545</v>
      </c>
      <c r="P337" s="4" t="s">
        <v>483</v>
      </c>
      <c r="Q337" s="4" t="s">
        <v>485</v>
      </c>
      <c r="R337" s="4" t="s">
        <v>495</v>
      </c>
      <c r="S337" s="4" t="s">
        <v>496</v>
      </c>
      <c r="T337" s="12">
        <v>796</v>
      </c>
      <c r="U337" s="18" t="s">
        <v>493</v>
      </c>
      <c r="V337" s="3">
        <v>5</v>
      </c>
      <c r="W337" s="24">
        <v>90000</v>
      </c>
      <c r="X337" s="26">
        <v>0</v>
      </c>
      <c r="Y337" s="26">
        <f t="shared" si="15"/>
        <v>0</v>
      </c>
      <c r="Z337" s="4"/>
      <c r="AA337" s="40" t="s">
        <v>1318</v>
      </c>
      <c r="AB337" s="4" t="s">
        <v>3182</v>
      </c>
      <c r="AC337" s="129"/>
    </row>
    <row r="338" spans="1:29" ht="68.25" customHeight="1">
      <c r="A338" s="3" t="s">
        <v>3682</v>
      </c>
      <c r="B338" s="4" t="s">
        <v>478</v>
      </c>
      <c r="C338" s="4" t="s">
        <v>479</v>
      </c>
      <c r="D338" s="9" t="s">
        <v>282</v>
      </c>
      <c r="E338" s="9" t="s">
        <v>2079</v>
      </c>
      <c r="F338" s="10" t="s">
        <v>2078</v>
      </c>
      <c r="G338" s="9" t="s">
        <v>2081</v>
      </c>
      <c r="H338" s="9" t="s">
        <v>2080</v>
      </c>
      <c r="I338" s="3"/>
      <c r="J338" s="3"/>
      <c r="K338" s="4" t="s">
        <v>482</v>
      </c>
      <c r="L338" s="3">
        <v>0</v>
      </c>
      <c r="M338" s="12" t="s">
        <v>2462</v>
      </c>
      <c r="N338" s="4" t="s">
        <v>483</v>
      </c>
      <c r="O338" s="3" t="s">
        <v>1417</v>
      </c>
      <c r="P338" s="4" t="s">
        <v>483</v>
      </c>
      <c r="Q338" s="4" t="s">
        <v>485</v>
      </c>
      <c r="R338" s="4" t="s">
        <v>3679</v>
      </c>
      <c r="S338" s="4" t="s">
        <v>496</v>
      </c>
      <c r="T338" s="12">
        <v>796</v>
      </c>
      <c r="U338" s="18" t="s">
        <v>493</v>
      </c>
      <c r="V338" s="3">
        <v>5</v>
      </c>
      <c r="W338" s="24">
        <v>90000</v>
      </c>
      <c r="X338" s="26">
        <f>V338*W338</f>
        <v>450000</v>
      </c>
      <c r="Y338" s="26">
        <f t="shared" si="15"/>
        <v>504000.00000000006</v>
      </c>
      <c r="Z338" s="4"/>
      <c r="AA338" s="40" t="s">
        <v>1318</v>
      </c>
      <c r="AB338" s="4"/>
      <c r="AC338" s="129"/>
    </row>
    <row r="339" spans="1:29" ht="94.5" customHeight="1">
      <c r="A339" s="3" t="s">
        <v>2254</v>
      </c>
      <c r="B339" s="4" t="s">
        <v>478</v>
      </c>
      <c r="C339" s="4" t="s">
        <v>479</v>
      </c>
      <c r="D339" s="51" t="s">
        <v>284</v>
      </c>
      <c r="E339" s="10" t="s">
        <v>286</v>
      </c>
      <c r="F339" s="10" t="s">
        <v>285</v>
      </c>
      <c r="G339" s="10" t="s">
        <v>287</v>
      </c>
      <c r="H339" s="10" t="s">
        <v>2090</v>
      </c>
      <c r="I339" s="3" t="s">
        <v>1269</v>
      </c>
      <c r="J339" s="3"/>
      <c r="K339" s="4" t="s">
        <v>491</v>
      </c>
      <c r="L339" s="4">
        <v>0</v>
      </c>
      <c r="M339" s="12" t="s">
        <v>2462</v>
      </c>
      <c r="N339" s="4" t="s">
        <v>483</v>
      </c>
      <c r="O339" s="4" t="s">
        <v>494</v>
      </c>
      <c r="P339" s="4" t="s">
        <v>483</v>
      </c>
      <c r="Q339" s="4" t="s">
        <v>485</v>
      </c>
      <c r="R339" s="4" t="s">
        <v>495</v>
      </c>
      <c r="S339" s="4" t="s">
        <v>496</v>
      </c>
      <c r="T339" s="12">
        <v>796</v>
      </c>
      <c r="U339" s="4" t="s">
        <v>493</v>
      </c>
      <c r="V339" s="3">
        <f>50-30</f>
        <v>20</v>
      </c>
      <c r="W339" s="24">
        <v>45455</v>
      </c>
      <c r="X339" s="26">
        <v>0</v>
      </c>
      <c r="Y339" s="26">
        <f t="shared" si="15"/>
        <v>0</v>
      </c>
      <c r="Z339" s="4"/>
      <c r="AA339" s="40" t="s">
        <v>1318</v>
      </c>
      <c r="AB339" s="4" t="s">
        <v>3182</v>
      </c>
      <c r="AC339" s="129"/>
    </row>
    <row r="340" spans="1:29" ht="100.5" customHeight="1">
      <c r="A340" s="3" t="s">
        <v>3026</v>
      </c>
      <c r="B340" s="4" t="s">
        <v>478</v>
      </c>
      <c r="C340" s="4" t="s">
        <v>479</v>
      </c>
      <c r="D340" s="51" t="s">
        <v>284</v>
      </c>
      <c r="E340" s="10" t="s">
        <v>286</v>
      </c>
      <c r="F340" s="10" t="s">
        <v>285</v>
      </c>
      <c r="G340" s="10" t="s">
        <v>287</v>
      </c>
      <c r="H340" s="10" t="s">
        <v>2090</v>
      </c>
      <c r="I340" s="3" t="s">
        <v>1269</v>
      </c>
      <c r="J340" s="3"/>
      <c r="K340" s="4" t="s">
        <v>482</v>
      </c>
      <c r="L340" s="4">
        <v>0</v>
      </c>
      <c r="M340" s="12" t="s">
        <v>2462</v>
      </c>
      <c r="N340" s="4" t="s">
        <v>483</v>
      </c>
      <c r="O340" s="3" t="s">
        <v>1475</v>
      </c>
      <c r="P340" s="4" t="s">
        <v>483</v>
      </c>
      <c r="Q340" s="4" t="s">
        <v>485</v>
      </c>
      <c r="R340" s="4" t="s">
        <v>503</v>
      </c>
      <c r="S340" s="4" t="s">
        <v>496</v>
      </c>
      <c r="T340" s="12">
        <v>796</v>
      </c>
      <c r="U340" s="4" t="s">
        <v>493</v>
      </c>
      <c r="V340" s="3">
        <f>50-30</f>
        <v>20</v>
      </c>
      <c r="W340" s="24">
        <v>45455</v>
      </c>
      <c r="X340" s="26">
        <f>V340*W340</f>
        <v>909100</v>
      </c>
      <c r="Y340" s="26">
        <f t="shared" si="15"/>
        <v>1018192.0000000001</v>
      </c>
      <c r="Z340" s="4"/>
      <c r="AA340" s="40" t="s">
        <v>1318</v>
      </c>
      <c r="AB340" s="4"/>
      <c r="AC340" s="129"/>
    </row>
    <row r="341" spans="1:29" ht="74.25" customHeight="1">
      <c r="A341" s="3" t="s">
        <v>2255</v>
      </c>
      <c r="B341" s="4" t="s">
        <v>478</v>
      </c>
      <c r="C341" s="4" t="s">
        <v>479</v>
      </c>
      <c r="D341" s="51" t="s">
        <v>284</v>
      </c>
      <c r="E341" s="10" t="s">
        <v>286</v>
      </c>
      <c r="F341" s="10" t="s">
        <v>285</v>
      </c>
      <c r="G341" s="10" t="s">
        <v>287</v>
      </c>
      <c r="H341" s="10" t="s">
        <v>283</v>
      </c>
      <c r="I341" s="3" t="s">
        <v>288</v>
      </c>
      <c r="J341" s="3"/>
      <c r="K341" s="4" t="s">
        <v>491</v>
      </c>
      <c r="L341" s="4">
        <v>0</v>
      </c>
      <c r="M341" s="12" t="s">
        <v>2462</v>
      </c>
      <c r="N341" s="4" t="s">
        <v>483</v>
      </c>
      <c r="O341" s="4" t="s">
        <v>494</v>
      </c>
      <c r="P341" s="4" t="s">
        <v>483</v>
      </c>
      <c r="Q341" s="4" t="s">
        <v>485</v>
      </c>
      <c r="R341" s="4" t="s">
        <v>503</v>
      </c>
      <c r="S341" s="4" t="s">
        <v>496</v>
      </c>
      <c r="T341" s="12">
        <v>796</v>
      </c>
      <c r="U341" s="4" t="s">
        <v>493</v>
      </c>
      <c r="V341" s="3">
        <v>50</v>
      </c>
      <c r="W341" s="24">
        <v>9730.571428571428</v>
      </c>
      <c r="X341" s="26">
        <f>V341*W341</f>
        <v>486528.57142857136</v>
      </c>
      <c r="Y341" s="26">
        <f t="shared" si="15"/>
        <v>544912</v>
      </c>
      <c r="Z341" s="4"/>
      <c r="AA341" s="40" t="s">
        <v>1318</v>
      </c>
      <c r="AB341" s="4"/>
      <c r="AC341" s="129"/>
    </row>
    <row r="342" spans="1:29" ht="53.25" customHeight="1">
      <c r="A342" s="3" t="s">
        <v>2256</v>
      </c>
      <c r="B342" s="4" t="s">
        <v>478</v>
      </c>
      <c r="C342" s="4" t="s">
        <v>479</v>
      </c>
      <c r="D342" s="51" t="s">
        <v>284</v>
      </c>
      <c r="E342" s="10" t="s">
        <v>286</v>
      </c>
      <c r="F342" s="10" t="s">
        <v>426</v>
      </c>
      <c r="G342" s="10" t="s">
        <v>287</v>
      </c>
      <c r="H342" s="10" t="s">
        <v>2090</v>
      </c>
      <c r="I342" s="3" t="s">
        <v>427</v>
      </c>
      <c r="J342" s="3"/>
      <c r="K342" s="4" t="s">
        <v>491</v>
      </c>
      <c r="L342" s="4">
        <v>0</v>
      </c>
      <c r="M342" s="12" t="s">
        <v>2462</v>
      </c>
      <c r="N342" s="4" t="s">
        <v>483</v>
      </c>
      <c r="O342" s="4" t="s">
        <v>494</v>
      </c>
      <c r="P342" s="4" t="s">
        <v>483</v>
      </c>
      <c r="Q342" s="4" t="s">
        <v>485</v>
      </c>
      <c r="R342" s="4" t="s">
        <v>503</v>
      </c>
      <c r="S342" s="4" t="s">
        <v>496</v>
      </c>
      <c r="T342" s="12">
        <v>796</v>
      </c>
      <c r="U342" s="4" t="s">
        <v>493</v>
      </c>
      <c r="V342" s="3">
        <v>200</v>
      </c>
      <c r="W342" s="24">
        <v>20588</v>
      </c>
      <c r="X342" s="26">
        <v>0</v>
      </c>
      <c r="Y342" s="26">
        <f>X342*1.12</f>
        <v>0</v>
      </c>
      <c r="Z342" s="4"/>
      <c r="AA342" s="40" t="s">
        <v>1318</v>
      </c>
      <c r="AB342" s="4" t="s">
        <v>3197</v>
      </c>
      <c r="AC342" s="129"/>
    </row>
    <row r="343" spans="1:29" ht="64.5" customHeight="1">
      <c r="A343" s="3" t="s">
        <v>3027</v>
      </c>
      <c r="B343" s="4" t="s">
        <v>478</v>
      </c>
      <c r="C343" s="4" t="s">
        <v>479</v>
      </c>
      <c r="D343" s="51" t="s">
        <v>284</v>
      </c>
      <c r="E343" s="10" t="s">
        <v>286</v>
      </c>
      <c r="F343" s="10" t="s">
        <v>426</v>
      </c>
      <c r="G343" s="10" t="s">
        <v>287</v>
      </c>
      <c r="H343" s="10" t="s">
        <v>2090</v>
      </c>
      <c r="I343" s="3" t="s">
        <v>427</v>
      </c>
      <c r="J343" s="3"/>
      <c r="K343" s="4" t="s">
        <v>482</v>
      </c>
      <c r="L343" s="4">
        <v>0</v>
      </c>
      <c r="M343" s="12" t="s">
        <v>2462</v>
      </c>
      <c r="N343" s="4" t="s">
        <v>483</v>
      </c>
      <c r="O343" s="3" t="s">
        <v>1475</v>
      </c>
      <c r="P343" s="4" t="s">
        <v>483</v>
      </c>
      <c r="Q343" s="4" t="s">
        <v>485</v>
      </c>
      <c r="R343" s="4" t="s">
        <v>503</v>
      </c>
      <c r="S343" s="4" t="s">
        <v>496</v>
      </c>
      <c r="T343" s="12">
        <v>796</v>
      </c>
      <c r="U343" s="4" t="s">
        <v>493</v>
      </c>
      <c r="V343" s="3">
        <v>85</v>
      </c>
      <c r="W343" s="24">
        <v>20588</v>
      </c>
      <c r="X343" s="26">
        <f>W343*V343</f>
        <v>1749980</v>
      </c>
      <c r="Y343" s="26">
        <f>X343*1.12</f>
        <v>1959977.6</v>
      </c>
      <c r="Z343" s="4"/>
      <c r="AA343" s="40" t="s">
        <v>1318</v>
      </c>
      <c r="AB343" s="4"/>
      <c r="AC343" s="129"/>
    </row>
    <row r="344" spans="1:29" ht="65.25" customHeight="1">
      <c r="A344" s="3" t="s">
        <v>2257</v>
      </c>
      <c r="B344" s="4" t="s">
        <v>478</v>
      </c>
      <c r="C344" s="4" t="s">
        <v>479</v>
      </c>
      <c r="D344" s="13" t="s">
        <v>284</v>
      </c>
      <c r="E344" s="10" t="s">
        <v>286</v>
      </c>
      <c r="F344" s="10" t="s">
        <v>426</v>
      </c>
      <c r="G344" s="10" t="s">
        <v>287</v>
      </c>
      <c r="H344" s="10" t="s">
        <v>2090</v>
      </c>
      <c r="I344" s="3" t="s">
        <v>428</v>
      </c>
      <c r="J344" s="3"/>
      <c r="K344" s="4" t="s">
        <v>491</v>
      </c>
      <c r="L344" s="4">
        <v>0</v>
      </c>
      <c r="M344" s="12" t="s">
        <v>2462</v>
      </c>
      <c r="N344" s="4" t="s">
        <v>483</v>
      </c>
      <c r="O344" s="4" t="s">
        <v>494</v>
      </c>
      <c r="P344" s="4" t="s">
        <v>483</v>
      </c>
      <c r="Q344" s="4" t="s">
        <v>485</v>
      </c>
      <c r="R344" s="4" t="s">
        <v>503</v>
      </c>
      <c r="S344" s="4" t="s">
        <v>496</v>
      </c>
      <c r="T344" s="12">
        <v>796</v>
      </c>
      <c r="U344" s="4" t="s">
        <v>493</v>
      </c>
      <c r="V344" s="3">
        <v>60</v>
      </c>
      <c r="W344" s="24">
        <v>61999.999999999985</v>
      </c>
      <c r="X344" s="26">
        <v>0</v>
      </c>
      <c r="Y344" s="26">
        <f>X344*1.12</f>
        <v>0</v>
      </c>
      <c r="Z344" s="32"/>
      <c r="AA344" s="40" t="s">
        <v>1318</v>
      </c>
      <c r="AB344" s="4" t="s">
        <v>3197</v>
      </c>
      <c r="AC344" s="129"/>
    </row>
    <row r="345" spans="1:29" ht="72" customHeight="1">
      <c r="A345" s="3" t="s">
        <v>3028</v>
      </c>
      <c r="B345" s="4" t="s">
        <v>478</v>
      </c>
      <c r="C345" s="4" t="s">
        <v>479</v>
      </c>
      <c r="D345" s="13" t="s">
        <v>284</v>
      </c>
      <c r="E345" s="10" t="s">
        <v>286</v>
      </c>
      <c r="F345" s="10" t="s">
        <v>426</v>
      </c>
      <c r="G345" s="10" t="s">
        <v>287</v>
      </c>
      <c r="H345" s="10" t="s">
        <v>2090</v>
      </c>
      <c r="I345" s="3" t="s">
        <v>428</v>
      </c>
      <c r="J345" s="3"/>
      <c r="K345" s="4" t="s">
        <v>482</v>
      </c>
      <c r="L345" s="4">
        <v>0</v>
      </c>
      <c r="M345" s="12" t="s">
        <v>2462</v>
      </c>
      <c r="N345" s="4" t="s">
        <v>483</v>
      </c>
      <c r="O345" s="3" t="s">
        <v>1475</v>
      </c>
      <c r="P345" s="4" t="s">
        <v>483</v>
      </c>
      <c r="Q345" s="4" t="s">
        <v>485</v>
      </c>
      <c r="R345" s="4" t="s">
        <v>503</v>
      </c>
      <c r="S345" s="4" t="s">
        <v>496</v>
      </c>
      <c r="T345" s="12">
        <v>796</v>
      </c>
      <c r="U345" s="4" t="s">
        <v>493</v>
      </c>
      <c r="V345" s="3">
        <v>28</v>
      </c>
      <c r="W345" s="24">
        <v>61999.999999999985</v>
      </c>
      <c r="X345" s="26">
        <f>W345*V345</f>
        <v>1735999.9999999995</v>
      </c>
      <c r="Y345" s="26">
        <f>X345*1.12</f>
        <v>1944319.9999999998</v>
      </c>
      <c r="Z345" s="32"/>
      <c r="AA345" s="40" t="s">
        <v>1318</v>
      </c>
      <c r="AB345" s="4"/>
      <c r="AC345" s="129"/>
    </row>
    <row r="346" spans="1:29" ht="102">
      <c r="A346" s="3" t="s">
        <v>2258</v>
      </c>
      <c r="B346" s="4" t="s">
        <v>478</v>
      </c>
      <c r="C346" s="4" t="s">
        <v>479</v>
      </c>
      <c r="D346" s="15" t="s">
        <v>423</v>
      </c>
      <c r="E346" s="10" t="s">
        <v>424</v>
      </c>
      <c r="F346" s="10" t="s">
        <v>424</v>
      </c>
      <c r="G346" s="10" t="s">
        <v>422</v>
      </c>
      <c r="H346" s="10" t="s">
        <v>422</v>
      </c>
      <c r="I346" s="3" t="s">
        <v>425</v>
      </c>
      <c r="J346" s="3"/>
      <c r="K346" s="4" t="s">
        <v>491</v>
      </c>
      <c r="L346" s="3">
        <v>0</v>
      </c>
      <c r="M346" s="12" t="s">
        <v>2462</v>
      </c>
      <c r="N346" s="4" t="s">
        <v>483</v>
      </c>
      <c r="O346" s="3" t="s">
        <v>545</v>
      </c>
      <c r="P346" s="4" t="s">
        <v>483</v>
      </c>
      <c r="Q346" s="4" t="s">
        <v>485</v>
      </c>
      <c r="R346" s="4" t="s">
        <v>495</v>
      </c>
      <c r="S346" s="4" t="s">
        <v>496</v>
      </c>
      <c r="T346" s="12">
        <v>778</v>
      </c>
      <c r="U346" s="4" t="s">
        <v>521</v>
      </c>
      <c r="V346" s="3">
        <v>4</v>
      </c>
      <c r="W346" s="24">
        <v>3125</v>
      </c>
      <c r="X346" s="26">
        <v>0</v>
      </c>
      <c r="Y346" s="26">
        <f t="shared" si="15"/>
        <v>0</v>
      </c>
      <c r="Z346" s="4"/>
      <c r="AA346" s="40" t="s">
        <v>1318</v>
      </c>
      <c r="AB346" s="4" t="s">
        <v>3182</v>
      </c>
      <c r="AC346" s="129"/>
    </row>
    <row r="347" spans="1:29" ht="102">
      <c r="A347" s="3" t="s">
        <v>3014</v>
      </c>
      <c r="B347" s="4" t="s">
        <v>478</v>
      </c>
      <c r="C347" s="4" t="s">
        <v>479</v>
      </c>
      <c r="D347" s="15" t="s">
        <v>423</v>
      </c>
      <c r="E347" s="10" t="s">
        <v>424</v>
      </c>
      <c r="F347" s="10" t="s">
        <v>424</v>
      </c>
      <c r="G347" s="10" t="s">
        <v>422</v>
      </c>
      <c r="H347" s="10" t="s">
        <v>422</v>
      </c>
      <c r="I347" s="3" t="s">
        <v>425</v>
      </c>
      <c r="J347" s="3"/>
      <c r="K347" s="4" t="s">
        <v>482</v>
      </c>
      <c r="L347" s="3">
        <v>0</v>
      </c>
      <c r="M347" s="12" t="s">
        <v>2462</v>
      </c>
      <c r="N347" s="4" t="s">
        <v>483</v>
      </c>
      <c r="O347" s="3" t="s">
        <v>1475</v>
      </c>
      <c r="P347" s="4" t="s">
        <v>483</v>
      </c>
      <c r="Q347" s="4" t="s">
        <v>485</v>
      </c>
      <c r="R347" s="4" t="s">
        <v>503</v>
      </c>
      <c r="S347" s="4" t="s">
        <v>496</v>
      </c>
      <c r="T347" s="12">
        <v>778</v>
      </c>
      <c r="U347" s="4" t="s">
        <v>521</v>
      </c>
      <c r="V347" s="3">
        <v>4</v>
      </c>
      <c r="W347" s="24">
        <v>3125</v>
      </c>
      <c r="X347" s="26">
        <f>V347*W347</f>
        <v>12500</v>
      </c>
      <c r="Y347" s="26">
        <f>X347*1.12</f>
        <v>14000.000000000002</v>
      </c>
      <c r="Z347" s="4"/>
      <c r="AA347" s="40" t="s">
        <v>1318</v>
      </c>
      <c r="AB347" s="4"/>
      <c r="AC347" s="129"/>
    </row>
    <row r="348" spans="1:29" ht="102">
      <c r="A348" s="3" t="s">
        <v>2259</v>
      </c>
      <c r="B348" s="4" t="s">
        <v>478</v>
      </c>
      <c r="C348" s="4" t="s">
        <v>479</v>
      </c>
      <c r="D348" s="15" t="s">
        <v>176</v>
      </c>
      <c r="E348" s="10" t="s">
        <v>178</v>
      </c>
      <c r="F348" s="10" t="s">
        <v>177</v>
      </c>
      <c r="G348" s="10" t="s">
        <v>179</v>
      </c>
      <c r="H348" s="10" t="s">
        <v>3189</v>
      </c>
      <c r="I348" s="3" t="s">
        <v>180</v>
      </c>
      <c r="J348" s="3"/>
      <c r="K348" s="4" t="s">
        <v>491</v>
      </c>
      <c r="L348" s="3">
        <v>0</v>
      </c>
      <c r="M348" s="12" t="s">
        <v>2462</v>
      </c>
      <c r="N348" s="4" t="s">
        <v>483</v>
      </c>
      <c r="O348" s="3" t="s">
        <v>545</v>
      </c>
      <c r="P348" s="4" t="s">
        <v>483</v>
      </c>
      <c r="Q348" s="4" t="s">
        <v>485</v>
      </c>
      <c r="R348" s="4" t="s">
        <v>495</v>
      </c>
      <c r="S348" s="4" t="s">
        <v>496</v>
      </c>
      <c r="T348" s="15" t="s">
        <v>181</v>
      </c>
      <c r="U348" s="15" t="s">
        <v>625</v>
      </c>
      <c r="V348" s="3">
        <v>6</v>
      </c>
      <c r="W348" s="24">
        <v>7589.285714285714</v>
      </c>
      <c r="X348" s="26">
        <v>0</v>
      </c>
      <c r="Y348" s="26">
        <f t="shared" si="15"/>
        <v>0</v>
      </c>
      <c r="Z348" s="4"/>
      <c r="AA348" s="40" t="s">
        <v>1318</v>
      </c>
      <c r="AB348" s="4" t="s">
        <v>3182</v>
      </c>
      <c r="AC348" s="129"/>
    </row>
    <row r="349" spans="1:29" ht="102">
      <c r="A349" s="3" t="s">
        <v>3015</v>
      </c>
      <c r="B349" s="4" t="s">
        <v>478</v>
      </c>
      <c r="C349" s="4" t="s">
        <v>479</v>
      </c>
      <c r="D349" s="15" t="s">
        <v>176</v>
      </c>
      <c r="E349" s="10" t="s">
        <v>178</v>
      </c>
      <c r="F349" s="10" t="s">
        <v>177</v>
      </c>
      <c r="G349" s="10" t="s">
        <v>179</v>
      </c>
      <c r="H349" s="10" t="s">
        <v>3189</v>
      </c>
      <c r="I349" s="3" t="s">
        <v>180</v>
      </c>
      <c r="J349" s="3"/>
      <c r="K349" s="4" t="s">
        <v>482</v>
      </c>
      <c r="L349" s="3">
        <v>0</v>
      </c>
      <c r="M349" s="12" t="s">
        <v>2462</v>
      </c>
      <c r="N349" s="4" t="s">
        <v>483</v>
      </c>
      <c r="O349" s="3" t="s">
        <v>1475</v>
      </c>
      <c r="P349" s="4" t="s">
        <v>483</v>
      </c>
      <c r="Q349" s="4" t="s">
        <v>485</v>
      </c>
      <c r="R349" s="4" t="s">
        <v>503</v>
      </c>
      <c r="S349" s="4" t="s">
        <v>496</v>
      </c>
      <c r="T349" s="15" t="s">
        <v>181</v>
      </c>
      <c r="U349" s="15" t="s">
        <v>625</v>
      </c>
      <c r="V349" s="3">
        <v>6</v>
      </c>
      <c r="W349" s="24">
        <v>7589.285714285714</v>
      </c>
      <c r="X349" s="26">
        <f>V349*W349</f>
        <v>45535.71428571428</v>
      </c>
      <c r="Y349" s="26">
        <f>X349*1.12</f>
        <v>51000</v>
      </c>
      <c r="Z349" s="4"/>
      <c r="AA349" s="40" t="s">
        <v>1318</v>
      </c>
      <c r="AB349" s="4"/>
      <c r="AC349" s="129"/>
    </row>
    <row r="350" spans="1:29" ht="102">
      <c r="A350" s="3" t="s">
        <v>2260</v>
      </c>
      <c r="B350" s="4" t="s">
        <v>478</v>
      </c>
      <c r="C350" s="4" t="s">
        <v>479</v>
      </c>
      <c r="D350" s="15" t="s">
        <v>1270</v>
      </c>
      <c r="E350" s="15" t="s">
        <v>178</v>
      </c>
      <c r="F350" s="10" t="s">
        <v>177</v>
      </c>
      <c r="G350" s="15" t="s">
        <v>1271</v>
      </c>
      <c r="H350" s="15" t="s">
        <v>3190</v>
      </c>
      <c r="I350" s="3" t="s">
        <v>1272</v>
      </c>
      <c r="J350" s="3"/>
      <c r="K350" s="4" t="s">
        <v>491</v>
      </c>
      <c r="L350" s="3">
        <v>0</v>
      </c>
      <c r="M350" s="12" t="s">
        <v>2462</v>
      </c>
      <c r="N350" s="4" t="s">
        <v>483</v>
      </c>
      <c r="O350" s="3" t="s">
        <v>545</v>
      </c>
      <c r="P350" s="4" t="s">
        <v>483</v>
      </c>
      <c r="Q350" s="4" t="s">
        <v>485</v>
      </c>
      <c r="R350" s="4" t="s">
        <v>495</v>
      </c>
      <c r="S350" s="4" t="s">
        <v>496</v>
      </c>
      <c r="T350" s="15" t="s">
        <v>181</v>
      </c>
      <c r="U350" s="15" t="s">
        <v>625</v>
      </c>
      <c r="V350" s="3">
        <v>1</v>
      </c>
      <c r="W350" s="24">
        <v>7767.857142857142</v>
      </c>
      <c r="X350" s="26">
        <v>0</v>
      </c>
      <c r="Y350" s="26">
        <f t="shared" si="15"/>
        <v>0</v>
      </c>
      <c r="Z350" s="4"/>
      <c r="AA350" s="40" t="s">
        <v>1318</v>
      </c>
      <c r="AB350" s="4" t="s">
        <v>3182</v>
      </c>
      <c r="AC350" s="129"/>
    </row>
    <row r="351" spans="1:29" ht="102">
      <c r="A351" s="3" t="s">
        <v>3016</v>
      </c>
      <c r="B351" s="4" t="s">
        <v>478</v>
      </c>
      <c r="C351" s="4" t="s">
        <v>479</v>
      </c>
      <c r="D351" s="15" t="s">
        <v>1270</v>
      </c>
      <c r="E351" s="15" t="s">
        <v>178</v>
      </c>
      <c r="F351" s="10" t="s">
        <v>177</v>
      </c>
      <c r="G351" s="15" t="s">
        <v>1271</v>
      </c>
      <c r="H351" s="15" t="s">
        <v>3190</v>
      </c>
      <c r="I351" s="3" t="s">
        <v>1272</v>
      </c>
      <c r="J351" s="3"/>
      <c r="K351" s="4" t="s">
        <v>482</v>
      </c>
      <c r="L351" s="3">
        <v>0</v>
      </c>
      <c r="M351" s="12" t="s">
        <v>2462</v>
      </c>
      <c r="N351" s="4" t="s">
        <v>483</v>
      </c>
      <c r="O351" s="3" t="s">
        <v>1475</v>
      </c>
      <c r="P351" s="4" t="s">
        <v>483</v>
      </c>
      <c r="Q351" s="4" t="s">
        <v>485</v>
      </c>
      <c r="R351" s="4" t="s">
        <v>503</v>
      </c>
      <c r="S351" s="4" t="s">
        <v>496</v>
      </c>
      <c r="T351" s="15" t="s">
        <v>181</v>
      </c>
      <c r="U351" s="15" t="s">
        <v>625</v>
      </c>
      <c r="V351" s="3">
        <v>1</v>
      </c>
      <c r="W351" s="24">
        <v>7767.857142857142</v>
      </c>
      <c r="X351" s="26">
        <f>V351*W351</f>
        <v>7767.857142857142</v>
      </c>
      <c r="Y351" s="26">
        <f>X351*1.12</f>
        <v>8700</v>
      </c>
      <c r="Z351" s="4"/>
      <c r="AA351" s="40" t="s">
        <v>1318</v>
      </c>
      <c r="AB351" s="4"/>
      <c r="AC351" s="129"/>
    </row>
    <row r="352" spans="1:29" ht="75" customHeight="1">
      <c r="A352" s="3" t="s">
        <v>2261</v>
      </c>
      <c r="B352" s="4" t="s">
        <v>478</v>
      </c>
      <c r="C352" s="4" t="s">
        <v>479</v>
      </c>
      <c r="D352" s="15" t="s">
        <v>182</v>
      </c>
      <c r="E352" s="10" t="s">
        <v>178</v>
      </c>
      <c r="F352" s="10" t="s">
        <v>177</v>
      </c>
      <c r="G352" s="10" t="s">
        <v>183</v>
      </c>
      <c r="H352" s="10" t="s">
        <v>3191</v>
      </c>
      <c r="I352" s="3"/>
      <c r="J352" s="3"/>
      <c r="K352" s="4" t="s">
        <v>491</v>
      </c>
      <c r="L352" s="3">
        <v>0</v>
      </c>
      <c r="M352" s="12" t="s">
        <v>2462</v>
      </c>
      <c r="N352" s="4" t="s">
        <v>483</v>
      </c>
      <c r="O352" s="3" t="s">
        <v>545</v>
      </c>
      <c r="P352" s="4" t="s">
        <v>483</v>
      </c>
      <c r="Q352" s="4" t="s">
        <v>485</v>
      </c>
      <c r="R352" s="4" t="s">
        <v>495</v>
      </c>
      <c r="S352" s="4" t="s">
        <v>496</v>
      </c>
      <c r="T352" s="15" t="s">
        <v>181</v>
      </c>
      <c r="U352" s="15" t="s">
        <v>625</v>
      </c>
      <c r="V352" s="3">
        <v>1</v>
      </c>
      <c r="W352" s="24">
        <v>5714.285714285714</v>
      </c>
      <c r="X352" s="26">
        <v>0</v>
      </c>
      <c r="Y352" s="26">
        <f t="shared" si="15"/>
        <v>0</v>
      </c>
      <c r="Z352" s="4"/>
      <c r="AA352" s="40" t="s">
        <v>1318</v>
      </c>
      <c r="AB352" s="4" t="s">
        <v>3182</v>
      </c>
      <c r="AC352" s="129"/>
    </row>
    <row r="353" spans="1:29" ht="75" customHeight="1">
      <c r="A353" s="3" t="s">
        <v>3017</v>
      </c>
      <c r="B353" s="4" t="s">
        <v>478</v>
      </c>
      <c r="C353" s="4" t="s">
        <v>479</v>
      </c>
      <c r="D353" s="15" t="s">
        <v>182</v>
      </c>
      <c r="E353" s="10" t="s">
        <v>178</v>
      </c>
      <c r="F353" s="10" t="s">
        <v>177</v>
      </c>
      <c r="G353" s="10" t="s">
        <v>183</v>
      </c>
      <c r="H353" s="10" t="s">
        <v>3191</v>
      </c>
      <c r="I353" s="3"/>
      <c r="J353" s="3"/>
      <c r="K353" s="4" t="s">
        <v>482</v>
      </c>
      <c r="L353" s="3">
        <v>0</v>
      </c>
      <c r="M353" s="12" t="s">
        <v>2462</v>
      </c>
      <c r="N353" s="4" t="s">
        <v>483</v>
      </c>
      <c r="O353" s="3" t="s">
        <v>1475</v>
      </c>
      <c r="P353" s="4" t="s">
        <v>483</v>
      </c>
      <c r="Q353" s="4" t="s">
        <v>485</v>
      </c>
      <c r="R353" s="4" t="s">
        <v>503</v>
      </c>
      <c r="S353" s="4" t="s">
        <v>496</v>
      </c>
      <c r="T353" s="15" t="s">
        <v>181</v>
      </c>
      <c r="U353" s="15" t="s">
        <v>625</v>
      </c>
      <c r="V353" s="3">
        <v>1</v>
      </c>
      <c r="W353" s="24">
        <v>5714.285714285714</v>
      </c>
      <c r="X353" s="26">
        <f>V353*W353</f>
        <v>5714.285714285714</v>
      </c>
      <c r="Y353" s="26">
        <f>X353*1.12</f>
        <v>6400</v>
      </c>
      <c r="Z353" s="4"/>
      <c r="AA353" s="40" t="s">
        <v>1318</v>
      </c>
      <c r="AB353" s="4"/>
      <c r="AC353" s="129"/>
    </row>
    <row r="354" spans="1:29" s="140" customFormat="1" ht="76.5" customHeight="1">
      <c r="A354" s="120" t="s">
        <v>2262</v>
      </c>
      <c r="B354" s="118" t="s">
        <v>478</v>
      </c>
      <c r="C354" s="118" t="s">
        <v>479</v>
      </c>
      <c r="D354" s="134" t="s">
        <v>184</v>
      </c>
      <c r="E354" s="135" t="s">
        <v>178</v>
      </c>
      <c r="F354" s="135" t="s">
        <v>177</v>
      </c>
      <c r="G354" s="135" t="s">
        <v>185</v>
      </c>
      <c r="H354" s="135" t="s">
        <v>3192</v>
      </c>
      <c r="I354" s="120"/>
      <c r="J354" s="120"/>
      <c r="K354" s="118" t="s">
        <v>491</v>
      </c>
      <c r="L354" s="120">
        <v>0</v>
      </c>
      <c r="M354" s="136" t="s">
        <v>2462</v>
      </c>
      <c r="N354" s="118" t="s">
        <v>483</v>
      </c>
      <c r="O354" s="120" t="s">
        <v>545</v>
      </c>
      <c r="P354" s="118" t="s">
        <v>483</v>
      </c>
      <c r="Q354" s="118" t="s">
        <v>485</v>
      </c>
      <c r="R354" s="118" t="s">
        <v>495</v>
      </c>
      <c r="S354" s="118" t="s">
        <v>496</v>
      </c>
      <c r="T354" s="134" t="s">
        <v>181</v>
      </c>
      <c r="U354" s="134" t="s">
        <v>625</v>
      </c>
      <c r="V354" s="120">
        <v>1</v>
      </c>
      <c r="W354" s="112">
        <v>7589.285714285714</v>
      </c>
      <c r="X354" s="137">
        <v>0</v>
      </c>
      <c r="Y354" s="137">
        <f t="shared" si="15"/>
        <v>0</v>
      </c>
      <c r="Z354" s="118"/>
      <c r="AA354" s="138" t="s">
        <v>1318</v>
      </c>
      <c r="AB354" s="4" t="s">
        <v>3182</v>
      </c>
      <c r="AC354" s="139"/>
    </row>
    <row r="355" spans="1:29" s="140" customFormat="1" ht="78" customHeight="1">
      <c r="A355" s="120" t="s">
        <v>3018</v>
      </c>
      <c r="B355" s="118" t="s">
        <v>478</v>
      </c>
      <c r="C355" s="118" t="s">
        <v>479</v>
      </c>
      <c r="D355" s="134" t="s">
        <v>184</v>
      </c>
      <c r="E355" s="135" t="s">
        <v>178</v>
      </c>
      <c r="F355" s="135" t="s">
        <v>177</v>
      </c>
      <c r="G355" s="135" t="s">
        <v>185</v>
      </c>
      <c r="H355" s="135" t="s">
        <v>3192</v>
      </c>
      <c r="I355" s="120"/>
      <c r="J355" s="120"/>
      <c r="K355" s="118" t="s">
        <v>482</v>
      </c>
      <c r="L355" s="120">
        <v>0</v>
      </c>
      <c r="M355" s="136" t="s">
        <v>2462</v>
      </c>
      <c r="N355" s="118" t="s">
        <v>483</v>
      </c>
      <c r="O355" s="3" t="s">
        <v>1475</v>
      </c>
      <c r="P355" s="118" t="s">
        <v>483</v>
      </c>
      <c r="Q355" s="118" t="s">
        <v>485</v>
      </c>
      <c r="R355" s="118" t="s">
        <v>503</v>
      </c>
      <c r="S355" s="118" t="s">
        <v>496</v>
      </c>
      <c r="T355" s="134" t="s">
        <v>181</v>
      </c>
      <c r="U355" s="134" t="s">
        <v>625</v>
      </c>
      <c r="V355" s="120">
        <v>1</v>
      </c>
      <c r="W355" s="112">
        <v>7589.285714285714</v>
      </c>
      <c r="X355" s="137">
        <f>V355*W355</f>
        <v>7589.285714285714</v>
      </c>
      <c r="Y355" s="137">
        <f>X355*1.12</f>
        <v>8500</v>
      </c>
      <c r="Z355" s="118"/>
      <c r="AA355" s="138" t="s">
        <v>1318</v>
      </c>
      <c r="AB355" s="118"/>
      <c r="AC355" s="139"/>
    </row>
    <row r="356" spans="1:29" ht="88.5" customHeight="1">
      <c r="A356" s="3" t="s">
        <v>2263</v>
      </c>
      <c r="B356" s="4" t="s">
        <v>478</v>
      </c>
      <c r="C356" s="4" t="s">
        <v>479</v>
      </c>
      <c r="D356" s="15" t="s">
        <v>186</v>
      </c>
      <c r="E356" s="10" t="s">
        <v>178</v>
      </c>
      <c r="F356" s="10" t="s">
        <v>177</v>
      </c>
      <c r="G356" s="10" t="s">
        <v>187</v>
      </c>
      <c r="H356" s="10" t="s">
        <v>3193</v>
      </c>
      <c r="I356" s="3"/>
      <c r="J356" s="3"/>
      <c r="K356" s="4" t="s">
        <v>491</v>
      </c>
      <c r="L356" s="3">
        <v>0</v>
      </c>
      <c r="M356" s="12" t="s">
        <v>2462</v>
      </c>
      <c r="N356" s="4" t="s">
        <v>483</v>
      </c>
      <c r="O356" s="3" t="s">
        <v>545</v>
      </c>
      <c r="P356" s="4" t="s">
        <v>483</v>
      </c>
      <c r="Q356" s="4" t="s">
        <v>485</v>
      </c>
      <c r="R356" s="4" t="s">
        <v>495</v>
      </c>
      <c r="S356" s="4" t="s">
        <v>496</v>
      </c>
      <c r="T356" s="15" t="s">
        <v>181</v>
      </c>
      <c r="U356" s="15" t="s">
        <v>625</v>
      </c>
      <c r="V356" s="3">
        <v>1</v>
      </c>
      <c r="W356" s="24">
        <v>7589.285714285714</v>
      </c>
      <c r="X356" s="26">
        <v>0</v>
      </c>
      <c r="Y356" s="26">
        <f t="shared" si="15"/>
        <v>0</v>
      </c>
      <c r="Z356" s="4" t="s">
        <v>1117</v>
      </c>
      <c r="AA356" s="40" t="s">
        <v>1318</v>
      </c>
      <c r="AB356" s="4" t="s">
        <v>3182</v>
      </c>
      <c r="AC356" s="129"/>
    </row>
    <row r="357" spans="1:29" ht="86.25" customHeight="1">
      <c r="A357" s="3" t="s">
        <v>3019</v>
      </c>
      <c r="B357" s="4" t="s">
        <v>478</v>
      </c>
      <c r="C357" s="4" t="s">
        <v>479</v>
      </c>
      <c r="D357" s="15" t="s">
        <v>186</v>
      </c>
      <c r="E357" s="10" t="s">
        <v>178</v>
      </c>
      <c r="F357" s="10" t="s">
        <v>177</v>
      </c>
      <c r="G357" s="10" t="s">
        <v>187</v>
      </c>
      <c r="H357" s="10" t="s">
        <v>3193</v>
      </c>
      <c r="I357" s="3"/>
      <c r="J357" s="3"/>
      <c r="K357" s="4" t="s">
        <v>482</v>
      </c>
      <c r="L357" s="3">
        <v>0</v>
      </c>
      <c r="M357" s="12" t="s">
        <v>2462</v>
      </c>
      <c r="N357" s="4" t="s">
        <v>483</v>
      </c>
      <c r="O357" s="3" t="s">
        <v>1475</v>
      </c>
      <c r="P357" s="4" t="s">
        <v>483</v>
      </c>
      <c r="Q357" s="4" t="s">
        <v>485</v>
      </c>
      <c r="R357" s="4" t="s">
        <v>503</v>
      </c>
      <c r="S357" s="4" t="s">
        <v>496</v>
      </c>
      <c r="T357" s="15" t="s">
        <v>181</v>
      </c>
      <c r="U357" s="15" t="s">
        <v>625</v>
      </c>
      <c r="V357" s="3">
        <v>1</v>
      </c>
      <c r="W357" s="24">
        <v>7589.285714285714</v>
      </c>
      <c r="X357" s="26">
        <f>V357*W357</f>
        <v>7589.285714285714</v>
      </c>
      <c r="Y357" s="26">
        <f>X357*1.12</f>
        <v>8500</v>
      </c>
      <c r="Z357" s="4" t="s">
        <v>1117</v>
      </c>
      <c r="AA357" s="40" t="s">
        <v>1318</v>
      </c>
      <c r="AB357" s="4"/>
      <c r="AC357" s="129"/>
    </row>
    <row r="358" spans="1:29" ht="78" customHeight="1">
      <c r="A358" s="3" t="s">
        <v>2264</v>
      </c>
      <c r="B358" s="4" t="s">
        <v>478</v>
      </c>
      <c r="C358" s="4" t="s">
        <v>479</v>
      </c>
      <c r="D358" s="15" t="s">
        <v>188</v>
      </c>
      <c r="E358" s="10" t="s">
        <v>178</v>
      </c>
      <c r="F358" s="10" t="s">
        <v>177</v>
      </c>
      <c r="G358" s="10" t="s">
        <v>189</v>
      </c>
      <c r="H358" s="10" t="s">
        <v>3194</v>
      </c>
      <c r="I358" s="3" t="s">
        <v>190</v>
      </c>
      <c r="J358" s="3"/>
      <c r="K358" s="4" t="s">
        <v>491</v>
      </c>
      <c r="L358" s="3">
        <v>0</v>
      </c>
      <c r="M358" s="12" t="s">
        <v>2462</v>
      </c>
      <c r="N358" s="4" t="s">
        <v>483</v>
      </c>
      <c r="O358" s="3" t="s">
        <v>545</v>
      </c>
      <c r="P358" s="4" t="s">
        <v>483</v>
      </c>
      <c r="Q358" s="4" t="s">
        <v>485</v>
      </c>
      <c r="R358" s="4" t="s">
        <v>495</v>
      </c>
      <c r="S358" s="4" t="s">
        <v>496</v>
      </c>
      <c r="T358" s="15" t="s">
        <v>181</v>
      </c>
      <c r="U358" s="15" t="s">
        <v>625</v>
      </c>
      <c r="V358" s="3">
        <v>2</v>
      </c>
      <c r="W358" s="24">
        <v>7589.285714285714</v>
      </c>
      <c r="X358" s="26">
        <v>0</v>
      </c>
      <c r="Y358" s="26">
        <f t="shared" si="15"/>
        <v>0</v>
      </c>
      <c r="Z358" s="4"/>
      <c r="AA358" s="40" t="s">
        <v>1318</v>
      </c>
      <c r="AB358" s="4" t="s">
        <v>3182</v>
      </c>
      <c r="AC358" s="129"/>
    </row>
    <row r="359" spans="1:29" ht="102">
      <c r="A359" s="3" t="s">
        <v>3020</v>
      </c>
      <c r="B359" s="4" t="s">
        <v>478</v>
      </c>
      <c r="C359" s="4" t="s">
        <v>479</v>
      </c>
      <c r="D359" s="15" t="s">
        <v>188</v>
      </c>
      <c r="E359" s="10" t="s">
        <v>178</v>
      </c>
      <c r="F359" s="10" t="s">
        <v>177</v>
      </c>
      <c r="G359" s="10" t="s">
        <v>189</v>
      </c>
      <c r="H359" s="10" t="s">
        <v>3194</v>
      </c>
      <c r="I359" s="3" t="s">
        <v>190</v>
      </c>
      <c r="J359" s="3"/>
      <c r="K359" s="4" t="s">
        <v>482</v>
      </c>
      <c r="L359" s="3">
        <v>0</v>
      </c>
      <c r="M359" s="12" t="s">
        <v>2462</v>
      </c>
      <c r="N359" s="4" t="s">
        <v>483</v>
      </c>
      <c r="O359" s="3" t="s">
        <v>1475</v>
      </c>
      <c r="P359" s="4" t="s">
        <v>483</v>
      </c>
      <c r="Q359" s="4" t="s">
        <v>485</v>
      </c>
      <c r="R359" s="4" t="s">
        <v>503</v>
      </c>
      <c r="S359" s="4" t="s">
        <v>496</v>
      </c>
      <c r="T359" s="15" t="s">
        <v>181</v>
      </c>
      <c r="U359" s="15" t="s">
        <v>625</v>
      </c>
      <c r="V359" s="3">
        <v>2</v>
      </c>
      <c r="W359" s="24">
        <v>7589.285714285714</v>
      </c>
      <c r="X359" s="26">
        <f>V359*W359</f>
        <v>15178.571428571428</v>
      </c>
      <c r="Y359" s="26">
        <f>X359*1.12</f>
        <v>17000</v>
      </c>
      <c r="Z359" s="4"/>
      <c r="AA359" s="40" t="s">
        <v>1318</v>
      </c>
      <c r="AB359" s="4"/>
      <c r="AC359" s="129"/>
    </row>
    <row r="360" spans="1:29" ht="81.75" customHeight="1">
      <c r="A360" s="3" t="s">
        <v>2265</v>
      </c>
      <c r="B360" s="4" t="s">
        <v>478</v>
      </c>
      <c r="C360" s="4" t="s">
        <v>479</v>
      </c>
      <c r="D360" s="15" t="s">
        <v>191</v>
      </c>
      <c r="E360" s="10" t="s">
        <v>178</v>
      </c>
      <c r="F360" s="10" t="s">
        <v>177</v>
      </c>
      <c r="G360" s="10" t="s">
        <v>192</v>
      </c>
      <c r="H360" s="10" t="s">
        <v>3195</v>
      </c>
      <c r="I360" s="3" t="s">
        <v>193</v>
      </c>
      <c r="J360" s="3"/>
      <c r="K360" s="4" t="s">
        <v>491</v>
      </c>
      <c r="L360" s="3">
        <v>0</v>
      </c>
      <c r="M360" s="12" t="s">
        <v>2462</v>
      </c>
      <c r="N360" s="4" t="s">
        <v>483</v>
      </c>
      <c r="O360" s="3" t="s">
        <v>545</v>
      </c>
      <c r="P360" s="4" t="s">
        <v>483</v>
      </c>
      <c r="Q360" s="4" t="s">
        <v>485</v>
      </c>
      <c r="R360" s="4" t="s">
        <v>495</v>
      </c>
      <c r="S360" s="4" t="s">
        <v>496</v>
      </c>
      <c r="T360" s="15" t="s">
        <v>181</v>
      </c>
      <c r="U360" s="15" t="s">
        <v>625</v>
      </c>
      <c r="V360" s="3">
        <v>2</v>
      </c>
      <c r="W360" s="24">
        <v>4821.428571428571</v>
      </c>
      <c r="X360" s="26">
        <v>0</v>
      </c>
      <c r="Y360" s="26">
        <f t="shared" si="15"/>
        <v>0</v>
      </c>
      <c r="Z360" s="4"/>
      <c r="AA360" s="40" t="s">
        <v>1318</v>
      </c>
      <c r="AB360" s="4" t="s">
        <v>3182</v>
      </c>
      <c r="AC360" s="129"/>
    </row>
    <row r="361" spans="1:29" ht="81.75" customHeight="1">
      <c r="A361" s="3" t="s">
        <v>3021</v>
      </c>
      <c r="B361" s="4" t="s">
        <v>478</v>
      </c>
      <c r="C361" s="4" t="s">
        <v>479</v>
      </c>
      <c r="D361" s="15" t="s">
        <v>191</v>
      </c>
      <c r="E361" s="10" t="s">
        <v>178</v>
      </c>
      <c r="F361" s="10" t="s">
        <v>177</v>
      </c>
      <c r="G361" s="10" t="s">
        <v>192</v>
      </c>
      <c r="H361" s="10" t="s">
        <v>3195</v>
      </c>
      <c r="I361" s="3" t="s">
        <v>193</v>
      </c>
      <c r="J361" s="3"/>
      <c r="K361" s="4" t="s">
        <v>482</v>
      </c>
      <c r="L361" s="3">
        <v>0</v>
      </c>
      <c r="M361" s="12" t="s">
        <v>2462</v>
      </c>
      <c r="N361" s="4" t="s">
        <v>483</v>
      </c>
      <c r="O361" s="3" t="s">
        <v>1475</v>
      </c>
      <c r="P361" s="4" t="s">
        <v>483</v>
      </c>
      <c r="Q361" s="4" t="s">
        <v>485</v>
      </c>
      <c r="R361" s="4" t="s">
        <v>503</v>
      </c>
      <c r="S361" s="4" t="s">
        <v>496</v>
      </c>
      <c r="T361" s="15" t="s">
        <v>181</v>
      </c>
      <c r="U361" s="15" t="s">
        <v>625</v>
      </c>
      <c r="V361" s="3">
        <v>2</v>
      </c>
      <c r="W361" s="24">
        <v>4821.428571428571</v>
      </c>
      <c r="X361" s="26">
        <f>V361*W361</f>
        <v>9642.857142857141</v>
      </c>
      <c r="Y361" s="26">
        <f t="shared" si="15"/>
        <v>10800</v>
      </c>
      <c r="Z361" s="4"/>
      <c r="AA361" s="40" t="s">
        <v>1318</v>
      </c>
      <c r="AB361" s="4"/>
      <c r="AC361" s="129"/>
    </row>
    <row r="362" spans="1:29" ht="78" customHeight="1">
      <c r="A362" s="3" t="s">
        <v>2266</v>
      </c>
      <c r="B362" s="4" t="s">
        <v>478</v>
      </c>
      <c r="C362" s="4" t="s">
        <v>479</v>
      </c>
      <c r="D362" s="4" t="s">
        <v>194</v>
      </c>
      <c r="E362" s="10" t="s">
        <v>196</v>
      </c>
      <c r="F362" s="10" t="s">
        <v>195</v>
      </c>
      <c r="G362" s="10" t="s">
        <v>197</v>
      </c>
      <c r="H362" s="3" t="s">
        <v>1273</v>
      </c>
      <c r="I362" s="3" t="s">
        <v>1274</v>
      </c>
      <c r="J362" s="3"/>
      <c r="K362" s="4" t="s">
        <v>491</v>
      </c>
      <c r="L362" s="3">
        <v>0</v>
      </c>
      <c r="M362" s="12" t="s">
        <v>2462</v>
      </c>
      <c r="N362" s="4" t="s">
        <v>483</v>
      </c>
      <c r="O362" s="3" t="s">
        <v>640</v>
      </c>
      <c r="P362" s="4" t="s">
        <v>483</v>
      </c>
      <c r="Q362" s="4" t="s">
        <v>485</v>
      </c>
      <c r="R362" s="4" t="s">
        <v>503</v>
      </c>
      <c r="S362" s="4" t="s">
        <v>496</v>
      </c>
      <c r="T362" s="12" t="s">
        <v>175</v>
      </c>
      <c r="U362" s="4" t="s">
        <v>493</v>
      </c>
      <c r="V362" s="3">
        <v>52</v>
      </c>
      <c r="W362" s="24">
        <v>3000</v>
      </c>
      <c r="X362" s="26">
        <f>V362*W362</f>
        <v>156000</v>
      </c>
      <c r="Y362" s="26">
        <f t="shared" si="15"/>
        <v>174720.00000000003</v>
      </c>
      <c r="Z362" s="4"/>
      <c r="AA362" s="40" t="s">
        <v>1318</v>
      </c>
      <c r="AB362" s="4"/>
      <c r="AC362" s="129"/>
    </row>
    <row r="363" spans="1:29" ht="96" customHeight="1">
      <c r="A363" s="3" t="s">
        <v>2267</v>
      </c>
      <c r="B363" s="4" t="s">
        <v>1245</v>
      </c>
      <c r="C363" s="4" t="s">
        <v>1275</v>
      </c>
      <c r="D363" s="4" t="s">
        <v>681</v>
      </c>
      <c r="E363" s="10" t="s">
        <v>682</v>
      </c>
      <c r="F363" s="10" t="s">
        <v>682</v>
      </c>
      <c r="G363" s="10" t="s">
        <v>3187</v>
      </c>
      <c r="H363" s="10" t="s">
        <v>3186</v>
      </c>
      <c r="I363" s="3" t="s">
        <v>684</v>
      </c>
      <c r="J363" s="3"/>
      <c r="K363" s="4" t="s">
        <v>491</v>
      </c>
      <c r="L363" s="3">
        <v>0</v>
      </c>
      <c r="M363" s="12" t="s">
        <v>2462</v>
      </c>
      <c r="N363" s="4" t="s">
        <v>483</v>
      </c>
      <c r="O363" s="3" t="s">
        <v>494</v>
      </c>
      <c r="P363" s="4" t="s">
        <v>483</v>
      </c>
      <c r="Q363" s="4" t="s">
        <v>485</v>
      </c>
      <c r="R363" s="4" t="s">
        <v>503</v>
      </c>
      <c r="S363" s="4" t="s">
        <v>496</v>
      </c>
      <c r="T363" s="12" t="s">
        <v>553</v>
      </c>
      <c r="U363" s="4" t="s">
        <v>502</v>
      </c>
      <c r="V363" s="3">
        <v>50</v>
      </c>
      <c r="W363" s="24">
        <v>270</v>
      </c>
      <c r="X363" s="26">
        <v>0</v>
      </c>
      <c r="Y363" s="26">
        <f t="shared" si="15"/>
        <v>0</v>
      </c>
      <c r="Z363" s="4"/>
      <c r="AA363" s="40" t="s">
        <v>1318</v>
      </c>
      <c r="AB363" s="4">
        <v>11</v>
      </c>
      <c r="AC363" s="129"/>
    </row>
    <row r="364" spans="1:29" ht="93" customHeight="1">
      <c r="A364" s="3" t="s">
        <v>3037</v>
      </c>
      <c r="B364" s="4" t="s">
        <v>1245</v>
      </c>
      <c r="C364" s="4" t="s">
        <v>1275</v>
      </c>
      <c r="D364" s="4" t="s">
        <v>681</v>
      </c>
      <c r="E364" s="10" t="s">
        <v>682</v>
      </c>
      <c r="F364" s="10" t="s">
        <v>682</v>
      </c>
      <c r="G364" s="10" t="s">
        <v>3187</v>
      </c>
      <c r="H364" s="10" t="s">
        <v>3186</v>
      </c>
      <c r="I364" s="3" t="s">
        <v>684</v>
      </c>
      <c r="J364" s="3"/>
      <c r="K364" s="4" t="s">
        <v>491</v>
      </c>
      <c r="L364" s="3">
        <v>0</v>
      </c>
      <c r="M364" s="12" t="s">
        <v>2462</v>
      </c>
      <c r="N364" s="4" t="s">
        <v>483</v>
      </c>
      <c r="O364" s="3" t="s">
        <v>1475</v>
      </c>
      <c r="P364" s="4" t="s">
        <v>483</v>
      </c>
      <c r="Q364" s="4" t="s">
        <v>485</v>
      </c>
      <c r="R364" s="4" t="s">
        <v>503</v>
      </c>
      <c r="S364" s="4" t="s">
        <v>496</v>
      </c>
      <c r="T364" s="12" t="s">
        <v>553</v>
      </c>
      <c r="U364" s="4" t="s">
        <v>502</v>
      </c>
      <c r="V364" s="3">
        <v>50</v>
      </c>
      <c r="W364" s="24">
        <v>270</v>
      </c>
      <c r="X364" s="26">
        <f>V364*W364</f>
        <v>13500</v>
      </c>
      <c r="Y364" s="26">
        <f t="shared" si="15"/>
        <v>15120.000000000002</v>
      </c>
      <c r="Z364" s="4"/>
      <c r="AA364" s="40" t="s">
        <v>1318</v>
      </c>
      <c r="AB364" s="4"/>
      <c r="AC364" s="129"/>
    </row>
    <row r="365" spans="1:29" ht="75.75" customHeight="1">
      <c r="A365" s="3" t="s">
        <v>2268</v>
      </c>
      <c r="B365" s="3" t="s">
        <v>478</v>
      </c>
      <c r="C365" s="3" t="s">
        <v>479</v>
      </c>
      <c r="D365" s="9" t="s">
        <v>1276</v>
      </c>
      <c r="E365" s="9" t="s">
        <v>1277</v>
      </c>
      <c r="F365" s="9" t="s">
        <v>2082</v>
      </c>
      <c r="G365" s="9" t="s">
        <v>1278</v>
      </c>
      <c r="H365" s="9" t="s">
        <v>2083</v>
      </c>
      <c r="I365" s="3" t="s">
        <v>1279</v>
      </c>
      <c r="J365" s="3"/>
      <c r="K365" s="4" t="s">
        <v>491</v>
      </c>
      <c r="L365" s="3">
        <v>0</v>
      </c>
      <c r="M365" s="12" t="s">
        <v>2462</v>
      </c>
      <c r="N365" s="4" t="s">
        <v>483</v>
      </c>
      <c r="O365" s="3" t="s">
        <v>545</v>
      </c>
      <c r="P365" s="4" t="s">
        <v>483</v>
      </c>
      <c r="Q365" s="4" t="s">
        <v>485</v>
      </c>
      <c r="R365" s="4" t="s">
        <v>495</v>
      </c>
      <c r="S365" s="4" t="s">
        <v>496</v>
      </c>
      <c r="T365" s="12" t="s">
        <v>175</v>
      </c>
      <c r="U365" s="4" t="s">
        <v>493</v>
      </c>
      <c r="V365" s="3">
        <v>2</v>
      </c>
      <c r="W365" s="24">
        <v>306524</v>
      </c>
      <c r="X365" s="26">
        <v>0</v>
      </c>
      <c r="Y365" s="26">
        <f t="shared" si="15"/>
        <v>0</v>
      </c>
      <c r="Z365" s="4"/>
      <c r="AA365" s="40" t="s">
        <v>1318</v>
      </c>
      <c r="AB365" s="4" t="s">
        <v>3182</v>
      </c>
      <c r="AC365" s="129"/>
    </row>
    <row r="366" spans="1:29" ht="65.25" customHeight="1">
      <c r="A366" s="3" t="s">
        <v>3681</v>
      </c>
      <c r="B366" s="3" t="s">
        <v>478</v>
      </c>
      <c r="C366" s="3" t="s">
        <v>479</v>
      </c>
      <c r="D366" s="9" t="s">
        <v>1276</v>
      </c>
      <c r="E366" s="9" t="s">
        <v>1277</v>
      </c>
      <c r="F366" s="9" t="s">
        <v>2082</v>
      </c>
      <c r="G366" s="9" t="s">
        <v>1278</v>
      </c>
      <c r="H366" s="9" t="s">
        <v>2083</v>
      </c>
      <c r="I366" s="3" t="s">
        <v>1279</v>
      </c>
      <c r="J366" s="3"/>
      <c r="K366" s="4" t="s">
        <v>482</v>
      </c>
      <c r="L366" s="3">
        <v>0</v>
      </c>
      <c r="M366" s="12" t="s">
        <v>2462</v>
      </c>
      <c r="N366" s="4" t="s">
        <v>483</v>
      </c>
      <c r="O366" s="3" t="s">
        <v>1417</v>
      </c>
      <c r="P366" s="4" t="s">
        <v>483</v>
      </c>
      <c r="Q366" s="4" t="s">
        <v>485</v>
      </c>
      <c r="R366" s="4" t="s">
        <v>3679</v>
      </c>
      <c r="S366" s="4" t="s">
        <v>496</v>
      </c>
      <c r="T366" s="12" t="s">
        <v>175</v>
      </c>
      <c r="U366" s="4" t="s">
        <v>493</v>
      </c>
      <c r="V366" s="3">
        <v>2</v>
      </c>
      <c r="W366" s="24">
        <v>306524</v>
      </c>
      <c r="X366" s="26">
        <f>V366*W366</f>
        <v>613048</v>
      </c>
      <c r="Y366" s="26">
        <f t="shared" si="15"/>
        <v>686613.76</v>
      </c>
      <c r="Z366" s="4"/>
      <c r="AA366" s="40" t="s">
        <v>1318</v>
      </c>
      <c r="AB366" s="4"/>
      <c r="AC366" s="129"/>
    </row>
    <row r="367" spans="1:29" ht="52.5" customHeight="1">
      <c r="A367" s="3" t="s">
        <v>2269</v>
      </c>
      <c r="B367" s="3" t="s">
        <v>478</v>
      </c>
      <c r="C367" s="3" t="s">
        <v>479</v>
      </c>
      <c r="D367" s="9" t="s">
        <v>1276</v>
      </c>
      <c r="E367" s="9" t="s">
        <v>1277</v>
      </c>
      <c r="F367" s="9" t="s">
        <v>2082</v>
      </c>
      <c r="G367" s="9" t="s">
        <v>1278</v>
      </c>
      <c r="H367" s="9" t="s">
        <v>2083</v>
      </c>
      <c r="I367" s="3" t="s">
        <v>1280</v>
      </c>
      <c r="J367" s="3"/>
      <c r="K367" s="4" t="s">
        <v>491</v>
      </c>
      <c r="L367" s="3">
        <v>0</v>
      </c>
      <c r="M367" s="12" t="s">
        <v>2462</v>
      </c>
      <c r="N367" s="4" t="s">
        <v>483</v>
      </c>
      <c r="O367" s="3" t="s">
        <v>545</v>
      </c>
      <c r="P367" s="4" t="s">
        <v>483</v>
      </c>
      <c r="Q367" s="4" t="s">
        <v>485</v>
      </c>
      <c r="R367" s="4" t="s">
        <v>495</v>
      </c>
      <c r="S367" s="4" t="s">
        <v>496</v>
      </c>
      <c r="T367" s="12" t="s">
        <v>175</v>
      </c>
      <c r="U367" s="4" t="s">
        <v>493</v>
      </c>
      <c r="V367" s="3">
        <v>2</v>
      </c>
      <c r="W367" s="24">
        <v>400000</v>
      </c>
      <c r="X367" s="26">
        <v>0</v>
      </c>
      <c r="Y367" s="26">
        <f t="shared" si="15"/>
        <v>0</v>
      </c>
      <c r="Z367" s="4"/>
      <c r="AA367" s="40" t="s">
        <v>1318</v>
      </c>
      <c r="AB367" s="4">
        <v>11</v>
      </c>
      <c r="AC367" s="129"/>
    </row>
    <row r="368" spans="1:29" ht="54.75" customHeight="1">
      <c r="A368" s="3" t="s">
        <v>2829</v>
      </c>
      <c r="B368" s="3" t="s">
        <v>478</v>
      </c>
      <c r="C368" s="3" t="s">
        <v>479</v>
      </c>
      <c r="D368" s="9" t="s">
        <v>1276</v>
      </c>
      <c r="E368" s="9" t="s">
        <v>1277</v>
      </c>
      <c r="F368" s="9" t="s">
        <v>2082</v>
      </c>
      <c r="G368" s="9" t="s">
        <v>1278</v>
      </c>
      <c r="H368" s="9" t="s">
        <v>2083</v>
      </c>
      <c r="I368" s="3" t="s">
        <v>1280</v>
      </c>
      <c r="J368" s="3"/>
      <c r="K368" s="4" t="s">
        <v>491</v>
      </c>
      <c r="L368" s="3">
        <v>0</v>
      </c>
      <c r="M368" s="12" t="s">
        <v>2462</v>
      </c>
      <c r="N368" s="4" t="s">
        <v>483</v>
      </c>
      <c r="O368" s="3" t="s">
        <v>1332</v>
      </c>
      <c r="P368" s="4" t="s">
        <v>483</v>
      </c>
      <c r="Q368" s="4" t="s">
        <v>485</v>
      </c>
      <c r="R368" s="4" t="s">
        <v>495</v>
      </c>
      <c r="S368" s="4" t="s">
        <v>496</v>
      </c>
      <c r="T368" s="12" t="s">
        <v>175</v>
      </c>
      <c r="U368" s="4" t="s">
        <v>493</v>
      </c>
      <c r="V368" s="3">
        <v>2</v>
      </c>
      <c r="W368" s="24">
        <v>0</v>
      </c>
      <c r="X368" s="26">
        <f>V368*W368</f>
        <v>0</v>
      </c>
      <c r="Y368" s="26">
        <f t="shared" si="15"/>
        <v>0</v>
      </c>
      <c r="Z368" s="4"/>
      <c r="AA368" s="40" t="s">
        <v>1318</v>
      </c>
      <c r="AB368" s="4" t="s">
        <v>2912</v>
      </c>
      <c r="AC368" s="129"/>
    </row>
    <row r="369" spans="1:29" s="140" customFormat="1" ht="54.75" customHeight="1">
      <c r="A369" s="120" t="s">
        <v>2883</v>
      </c>
      <c r="B369" s="120" t="s">
        <v>478</v>
      </c>
      <c r="C369" s="120" t="s">
        <v>479</v>
      </c>
      <c r="D369" s="117" t="s">
        <v>1276</v>
      </c>
      <c r="E369" s="117" t="s">
        <v>1277</v>
      </c>
      <c r="F369" s="117" t="s">
        <v>2082</v>
      </c>
      <c r="G369" s="117" t="s">
        <v>1278</v>
      </c>
      <c r="H369" s="117" t="s">
        <v>2083</v>
      </c>
      <c r="I369" s="120" t="s">
        <v>1280</v>
      </c>
      <c r="J369" s="120"/>
      <c r="K369" s="118" t="s">
        <v>491</v>
      </c>
      <c r="L369" s="120">
        <v>0</v>
      </c>
      <c r="M369" s="136" t="s">
        <v>2462</v>
      </c>
      <c r="N369" s="118" t="s">
        <v>483</v>
      </c>
      <c r="O369" s="3" t="s">
        <v>1444</v>
      </c>
      <c r="P369" s="118" t="s">
        <v>483</v>
      </c>
      <c r="Q369" s="118" t="s">
        <v>485</v>
      </c>
      <c r="R369" s="118" t="s">
        <v>495</v>
      </c>
      <c r="S369" s="118" t="s">
        <v>496</v>
      </c>
      <c r="T369" s="136" t="s">
        <v>175</v>
      </c>
      <c r="U369" s="118" t="s">
        <v>493</v>
      </c>
      <c r="V369" s="120">
        <v>2</v>
      </c>
      <c r="W369" s="112">
        <v>600000</v>
      </c>
      <c r="X369" s="137">
        <f>V369*W369</f>
        <v>1200000</v>
      </c>
      <c r="Y369" s="137">
        <f t="shared" si="15"/>
        <v>1344000.0000000002</v>
      </c>
      <c r="Z369" s="118"/>
      <c r="AA369" s="138" t="s">
        <v>1318</v>
      </c>
      <c r="AB369" s="118"/>
      <c r="AC369" s="139"/>
    </row>
    <row r="370" spans="1:29" ht="102">
      <c r="A370" s="3" t="s">
        <v>2270</v>
      </c>
      <c r="B370" s="3" t="s">
        <v>478</v>
      </c>
      <c r="C370" s="3" t="s">
        <v>479</v>
      </c>
      <c r="D370" s="9" t="s">
        <v>1276</v>
      </c>
      <c r="E370" s="9" t="s">
        <v>1277</v>
      </c>
      <c r="F370" s="9" t="s">
        <v>2082</v>
      </c>
      <c r="G370" s="9" t="s">
        <v>1278</v>
      </c>
      <c r="H370" s="9" t="s">
        <v>2083</v>
      </c>
      <c r="I370" s="3" t="s">
        <v>1281</v>
      </c>
      <c r="J370" s="3"/>
      <c r="K370" s="4" t="s">
        <v>491</v>
      </c>
      <c r="L370" s="3">
        <v>0</v>
      </c>
      <c r="M370" s="12" t="s">
        <v>2462</v>
      </c>
      <c r="N370" s="4" t="s">
        <v>483</v>
      </c>
      <c r="O370" s="4" t="s">
        <v>545</v>
      </c>
      <c r="P370" s="4" t="s">
        <v>483</v>
      </c>
      <c r="Q370" s="4" t="s">
        <v>485</v>
      </c>
      <c r="R370" s="4" t="s">
        <v>495</v>
      </c>
      <c r="S370" s="4" t="s">
        <v>496</v>
      </c>
      <c r="T370" s="12" t="s">
        <v>175</v>
      </c>
      <c r="U370" s="4" t="s">
        <v>493</v>
      </c>
      <c r="V370" s="3">
        <v>2</v>
      </c>
      <c r="W370" s="24">
        <v>1696428</v>
      </c>
      <c r="X370" s="26">
        <f>V370*W370</f>
        <v>3392856</v>
      </c>
      <c r="Y370" s="26">
        <f t="shared" si="15"/>
        <v>3799998.72</v>
      </c>
      <c r="Z370" s="4"/>
      <c r="AA370" s="40" t="s">
        <v>1318</v>
      </c>
      <c r="AB370" s="4"/>
      <c r="AC370" s="129"/>
    </row>
    <row r="371" spans="1:29" ht="59.25" customHeight="1">
      <c r="A371" s="3" t="s">
        <v>2271</v>
      </c>
      <c r="B371" s="3" t="s">
        <v>478</v>
      </c>
      <c r="C371" s="3" t="s">
        <v>479</v>
      </c>
      <c r="D371" s="9" t="s">
        <v>1276</v>
      </c>
      <c r="E371" s="9" t="s">
        <v>1277</v>
      </c>
      <c r="F371" s="9" t="s">
        <v>2082</v>
      </c>
      <c r="G371" s="9" t="s">
        <v>1278</v>
      </c>
      <c r="H371" s="9" t="s">
        <v>2083</v>
      </c>
      <c r="I371" s="3" t="s">
        <v>788</v>
      </c>
      <c r="J371" s="3"/>
      <c r="K371" s="4" t="s">
        <v>491</v>
      </c>
      <c r="L371" s="4">
        <v>0</v>
      </c>
      <c r="M371" s="12" t="s">
        <v>2462</v>
      </c>
      <c r="N371" s="4" t="s">
        <v>483</v>
      </c>
      <c r="O371" s="4" t="s">
        <v>545</v>
      </c>
      <c r="P371" s="4" t="s">
        <v>483</v>
      </c>
      <c r="Q371" s="4" t="s">
        <v>485</v>
      </c>
      <c r="R371" s="4" t="s">
        <v>495</v>
      </c>
      <c r="S371" s="4" t="s">
        <v>496</v>
      </c>
      <c r="T371" s="3">
        <v>796</v>
      </c>
      <c r="U371" s="4" t="s">
        <v>493</v>
      </c>
      <c r="V371" s="3">
        <v>2</v>
      </c>
      <c r="W371" s="24">
        <v>400000</v>
      </c>
      <c r="X371" s="26">
        <v>0</v>
      </c>
      <c r="Y371" s="26">
        <f t="shared" si="15"/>
        <v>0</v>
      </c>
      <c r="Z371" s="4"/>
      <c r="AA371" s="40" t="s">
        <v>1318</v>
      </c>
      <c r="AB371" s="4">
        <v>11</v>
      </c>
      <c r="AC371" s="129"/>
    </row>
    <row r="372" spans="1:29" ht="59.25" customHeight="1">
      <c r="A372" s="3" t="s">
        <v>2830</v>
      </c>
      <c r="B372" s="3" t="s">
        <v>478</v>
      </c>
      <c r="C372" s="3" t="s">
        <v>479</v>
      </c>
      <c r="D372" s="9" t="s">
        <v>1276</v>
      </c>
      <c r="E372" s="9" t="s">
        <v>1277</v>
      </c>
      <c r="F372" s="9" t="s">
        <v>2082</v>
      </c>
      <c r="G372" s="9" t="s">
        <v>1278</v>
      </c>
      <c r="H372" s="9" t="s">
        <v>2083</v>
      </c>
      <c r="I372" s="3" t="s">
        <v>788</v>
      </c>
      <c r="J372" s="3"/>
      <c r="K372" s="4" t="s">
        <v>491</v>
      </c>
      <c r="L372" s="4">
        <v>0</v>
      </c>
      <c r="M372" s="12" t="s">
        <v>2462</v>
      </c>
      <c r="N372" s="4" t="s">
        <v>483</v>
      </c>
      <c r="O372" s="3" t="s">
        <v>1332</v>
      </c>
      <c r="P372" s="4" t="s">
        <v>483</v>
      </c>
      <c r="Q372" s="4" t="s">
        <v>485</v>
      </c>
      <c r="R372" s="4" t="s">
        <v>495</v>
      </c>
      <c r="S372" s="4" t="s">
        <v>496</v>
      </c>
      <c r="T372" s="3">
        <v>796</v>
      </c>
      <c r="U372" s="4" t="s">
        <v>493</v>
      </c>
      <c r="V372" s="3">
        <v>2</v>
      </c>
      <c r="W372" s="24">
        <v>0</v>
      </c>
      <c r="X372" s="26">
        <f>V372*W372</f>
        <v>0</v>
      </c>
      <c r="Y372" s="26">
        <f t="shared" si="15"/>
        <v>0</v>
      </c>
      <c r="Z372" s="4"/>
      <c r="AA372" s="40" t="s">
        <v>1318</v>
      </c>
      <c r="AB372" s="4" t="s">
        <v>2959</v>
      </c>
      <c r="AC372" s="129"/>
    </row>
    <row r="373" spans="1:29" ht="59.25" customHeight="1">
      <c r="A373" s="3" t="s">
        <v>2884</v>
      </c>
      <c r="B373" s="3" t="s">
        <v>478</v>
      </c>
      <c r="C373" s="3" t="s">
        <v>479</v>
      </c>
      <c r="D373" s="9" t="s">
        <v>1276</v>
      </c>
      <c r="E373" s="9" t="s">
        <v>1277</v>
      </c>
      <c r="F373" s="9" t="s">
        <v>2082</v>
      </c>
      <c r="G373" s="9" t="s">
        <v>1278</v>
      </c>
      <c r="H373" s="9" t="s">
        <v>2083</v>
      </c>
      <c r="I373" s="3" t="s">
        <v>2958</v>
      </c>
      <c r="J373" s="3"/>
      <c r="K373" s="4" t="s">
        <v>491</v>
      </c>
      <c r="L373" s="4">
        <v>0</v>
      </c>
      <c r="M373" s="12" t="s">
        <v>2462</v>
      </c>
      <c r="N373" s="4" t="s">
        <v>483</v>
      </c>
      <c r="O373" s="3" t="s">
        <v>1444</v>
      </c>
      <c r="P373" s="4" t="s">
        <v>483</v>
      </c>
      <c r="Q373" s="4" t="s">
        <v>485</v>
      </c>
      <c r="R373" s="4" t="s">
        <v>495</v>
      </c>
      <c r="S373" s="4" t="s">
        <v>496</v>
      </c>
      <c r="T373" s="3">
        <v>796</v>
      </c>
      <c r="U373" s="4" t="s">
        <v>493</v>
      </c>
      <c r="V373" s="3">
        <v>2</v>
      </c>
      <c r="W373" s="112">
        <v>600000</v>
      </c>
      <c r="X373" s="26">
        <f>V373*W373</f>
        <v>1200000</v>
      </c>
      <c r="Y373" s="26">
        <f t="shared" si="15"/>
        <v>1344000.0000000002</v>
      </c>
      <c r="Z373" s="4"/>
      <c r="AA373" s="40" t="s">
        <v>1318</v>
      </c>
      <c r="AB373" s="4"/>
      <c r="AC373" s="129"/>
    </row>
    <row r="374" spans="1:29" ht="88.5" customHeight="1">
      <c r="A374" s="3" t="s">
        <v>2272</v>
      </c>
      <c r="B374" s="3" t="s">
        <v>478</v>
      </c>
      <c r="C374" s="3" t="s">
        <v>479</v>
      </c>
      <c r="D374" s="4" t="s">
        <v>216</v>
      </c>
      <c r="E374" s="10" t="s">
        <v>217</v>
      </c>
      <c r="F374" s="10" t="s">
        <v>2085</v>
      </c>
      <c r="G374" s="18" t="s">
        <v>218</v>
      </c>
      <c r="H374" s="18" t="s">
        <v>2084</v>
      </c>
      <c r="I374" s="10" t="s">
        <v>219</v>
      </c>
      <c r="J374" s="10"/>
      <c r="K374" s="4" t="s">
        <v>491</v>
      </c>
      <c r="L374" s="3">
        <v>0</v>
      </c>
      <c r="M374" s="12" t="s">
        <v>2462</v>
      </c>
      <c r="N374" s="4" t="s">
        <v>483</v>
      </c>
      <c r="O374" s="3" t="s">
        <v>545</v>
      </c>
      <c r="P374" s="4" t="s">
        <v>483</v>
      </c>
      <c r="Q374" s="4" t="s">
        <v>485</v>
      </c>
      <c r="R374" s="4" t="s">
        <v>495</v>
      </c>
      <c r="S374" s="4" t="s">
        <v>496</v>
      </c>
      <c r="T374" s="3">
        <v>616</v>
      </c>
      <c r="U374" s="3" t="s">
        <v>220</v>
      </c>
      <c r="V374" s="3">
        <v>1</v>
      </c>
      <c r="W374" s="26">
        <v>4000</v>
      </c>
      <c r="X374" s="26">
        <v>0</v>
      </c>
      <c r="Y374" s="26">
        <f t="shared" si="15"/>
        <v>0</v>
      </c>
      <c r="Z374" s="4"/>
      <c r="AA374" s="40" t="s">
        <v>1318</v>
      </c>
      <c r="AB374" s="4" t="s">
        <v>3182</v>
      </c>
      <c r="AC374" s="129"/>
    </row>
    <row r="375" spans="1:29" ht="102" customHeight="1">
      <c r="A375" s="3" t="s">
        <v>3122</v>
      </c>
      <c r="B375" s="3" t="s">
        <v>478</v>
      </c>
      <c r="C375" s="3" t="s">
        <v>479</v>
      </c>
      <c r="D375" s="4" t="s">
        <v>216</v>
      </c>
      <c r="E375" s="10" t="s">
        <v>217</v>
      </c>
      <c r="F375" s="10" t="s">
        <v>2085</v>
      </c>
      <c r="G375" s="18" t="s">
        <v>218</v>
      </c>
      <c r="H375" s="18" t="s">
        <v>2084</v>
      </c>
      <c r="I375" s="10" t="s">
        <v>219</v>
      </c>
      <c r="J375" s="10"/>
      <c r="K375" s="4" t="s">
        <v>482</v>
      </c>
      <c r="L375" s="3">
        <v>0</v>
      </c>
      <c r="M375" s="12" t="s">
        <v>2462</v>
      </c>
      <c r="N375" s="4" t="s">
        <v>483</v>
      </c>
      <c r="O375" s="3" t="s">
        <v>1475</v>
      </c>
      <c r="P375" s="4" t="s">
        <v>483</v>
      </c>
      <c r="Q375" s="4" t="s">
        <v>485</v>
      </c>
      <c r="R375" s="4" t="s">
        <v>503</v>
      </c>
      <c r="S375" s="4" t="s">
        <v>496</v>
      </c>
      <c r="T375" s="3">
        <v>616</v>
      </c>
      <c r="U375" s="3" t="s">
        <v>220</v>
      </c>
      <c r="V375" s="3">
        <v>1</v>
      </c>
      <c r="W375" s="26">
        <v>4000</v>
      </c>
      <c r="X375" s="26">
        <f>V375*W375</f>
        <v>4000</v>
      </c>
      <c r="Y375" s="26">
        <f t="shared" si="15"/>
        <v>4480</v>
      </c>
      <c r="Z375" s="4"/>
      <c r="AA375" s="40" t="s">
        <v>1318</v>
      </c>
      <c r="AB375" s="4"/>
      <c r="AC375" s="129"/>
    </row>
    <row r="376" spans="1:29" ht="120" customHeight="1">
      <c r="A376" s="3" t="s">
        <v>2273</v>
      </c>
      <c r="B376" s="3" t="s">
        <v>478</v>
      </c>
      <c r="C376" s="3" t="s">
        <v>479</v>
      </c>
      <c r="D376" s="4" t="s">
        <v>221</v>
      </c>
      <c r="E376" s="4" t="s">
        <v>222</v>
      </c>
      <c r="F376" s="4" t="s">
        <v>2087</v>
      </c>
      <c r="G376" s="4" t="s">
        <v>223</v>
      </c>
      <c r="H376" s="4" t="s">
        <v>2086</v>
      </c>
      <c r="I376" s="4" t="s">
        <v>1282</v>
      </c>
      <c r="J376" s="4"/>
      <c r="K376" s="4" t="s">
        <v>491</v>
      </c>
      <c r="L376" s="3">
        <v>0</v>
      </c>
      <c r="M376" s="12" t="s">
        <v>2462</v>
      </c>
      <c r="N376" s="4" t="s">
        <v>483</v>
      </c>
      <c r="O376" s="3" t="s">
        <v>545</v>
      </c>
      <c r="P376" s="4" t="s">
        <v>483</v>
      </c>
      <c r="Q376" s="4" t="s">
        <v>485</v>
      </c>
      <c r="R376" s="4" t="s">
        <v>495</v>
      </c>
      <c r="S376" s="4" t="s">
        <v>496</v>
      </c>
      <c r="T376" s="3" t="s">
        <v>592</v>
      </c>
      <c r="U376" s="3" t="s">
        <v>593</v>
      </c>
      <c r="V376" s="3">
        <v>100</v>
      </c>
      <c r="W376" s="26">
        <v>27</v>
      </c>
      <c r="X376" s="26">
        <v>0</v>
      </c>
      <c r="Y376" s="26">
        <f t="shared" si="15"/>
        <v>0</v>
      </c>
      <c r="Z376" s="4"/>
      <c r="AA376" s="40" t="s">
        <v>1318</v>
      </c>
      <c r="AB376" s="4" t="s">
        <v>3182</v>
      </c>
      <c r="AC376" s="129"/>
    </row>
    <row r="377" spans="1:29" ht="119.25" customHeight="1">
      <c r="A377" s="3" t="s">
        <v>3123</v>
      </c>
      <c r="B377" s="3" t="s">
        <v>478</v>
      </c>
      <c r="C377" s="3" t="s">
        <v>479</v>
      </c>
      <c r="D377" s="4" t="s">
        <v>221</v>
      </c>
      <c r="E377" s="4" t="s">
        <v>222</v>
      </c>
      <c r="F377" s="4" t="s">
        <v>2087</v>
      </c>
      <c r="G377" s="4" t="s">
        <v>223</v>
      </c>
      <c r="H377" s="4" t="s">
        <v>2086</v>
      </c>
      <c r="I377" s="4" t="s">
        <v>1282</v>
      </c>
      <c r="J377" s="4"/>
      <c r="K377" s="4" t="s">
        <v>482</v>
      </c>
      <c r="L377" s="3">
        <v>0</v>
      </c>
      <c r="M377" s="12" t="s">
        <v>2462</v>
      </c>
      <c r="N377" s="4" t="s">
        <v>483</v>
      </c>
      <c r="O377" s="3" t="s">
        <v>1475</v>
      </c>
      <c r="P377" s="4" t="s">
        <v>483</v>
      </c>
      <c r="Q377" s="4" t="s">
        <v>485</v>
      </c>
      <c r="R377" s="4" t="s">
        <v>503</v>
      </c>
      <c r="S377" s="4" t="s">
        <v>496</v>
      </c>
      <c r="T377" s="3" t="s">
        <v>592</v>
      </c>
      <c r="U377" s="3" t="s">
        <v>593</v>
      </c>
      <c r="V377" s="3">
        <v>100</v>
      </c>
      <c r="W377" s="26">
        <v>27</v>
      </c>
      <c r="X377" s="26">
        <f>V377*W377</f>
        <v>2700</v>
      </c>
      <c r="Y377" s="26">
        <f t="shared" si="15"/>
        <v>3024.0000000000005</v>
      </c>
      <c r="Z377" s="4"/>
      <c r="AA377" s="40" t="s">
        <v>1318</v>
      </c>
      <c r="AB377" s="4"/>
      <c r="AC377" s="129"/>
    </row>
    <row r="378" spans="1:29" ht="45" customHeight="1">
      <c r="A378" s="3" t="s">
        <v>2274</v>
      </c>
      <c r="B378" s="3" t="s">
        <v>478</v>
      </c>
      <c r="C378" s="3" t="s">
        <v>479</v>
      </c>
      <c r="D378" s="4" t="s">
        <v>224</v>
      </c>
      <c r="E378" s="4" t="s">
        <v>225</v>
      </c>
      <c r="F378" s="4" t="s">
        <v>225</v>
      </c>
      <c r="G378" s="4" t="s">
        <v>226</v>
      </c>
      <c r="H378" s="4" t="s">
        <v>2088</v>
      </c>
      <c r="I378" s="4" t="s">
        <v>227</v>
      </c>
      <c r="J378" s="4"/>
      <c r="K378" s="4" t="s">
        <v>491</v>
      </c>
      <c r="L378" s="4">
        <v>0</v>
      </c>
      <c r="M378" s="12" t="s">
        <v>2462</v>
      </c>
      <c r="N378" s="4" t="s">
        <v>483</v>
      </c>
      <c r="O378" s="3" t="s">
        <v>545</v>
      </c>
      <c r="P378" s="4" t="s">
        <v>483</v>
      </c>
      <c r="Q378" s="4" t="s">
        <v>485</v>
      </c>
      <c r="R378" s="4" t="s">
        <v>495</v>
      </c>
      <c r="S378" s="4" t="s">
        <v>496</v>
      </c>
      <c r="T378" s="4" t="s">
        <v>228</v>
      </c>
      <c r="U378" s="4" t="s">
        <v>229</v>
      </c>
      <c r="V378" s="3">
        <v>50</v>
      </c>
      <c r="W378" s="26">
        <v>1000</v>
      </c>
      <c r="X378" s="26">
        <v>0</v>
      </c>
      <c r="Y378" s="26">
        <f t="shared" si="15"/>
        <v>0</v>
      </c>
      <c r="Z378" s="4"/>
      <c r="AA378" s="40" t="s">
        <v>1318</v>
      </c>
      <c r="AB378" s="4" t="s">
        <v>3182</v>
      </c>
      <c r="AC378" s="129"/>
    </row>
    <row r="379" spans="1:29" ht="45" customHeight="1">
      <c r="A379" s="3" t="s">
        <v>3022</v>
      </c>
      <c r="B379" s="3" t="s">
        <v>478</v>
      </c>
      <c r="C379" s="3" t="s">
        <v>479</v>
      </c>
      <c r="D379" s="4" t="s">
        <v>224</v>
      </c>
      <c r="E379" s="4" t="s">
        <v>225</v>
      </c>
      <c r="F379" s="4" t="s">
        <v>225</v>
      </c>
      <c r="G379" s="4" t="s">
        <v>226</v>
      </c>
      <c r="H379" s="4" t="s">
        <v>2088</v>
      </c>
      <c r="I379" s="4" t="s">
        <v>227</v>
      </c>
      <c r="J379" s="4"/>
      <c r="K379" s="4" t="s">
        <v>482</v>
      </c>
      <c r="L379" s="4">
        <v>0</v>
      </c>
      <c r="M379" s="12" t="s">
        <v>2462</v>
      </c>
      <c r="N379" s="4" t="s">
        <v>483</v>
      </c>
      <c r="O379" s="3" t="s">
        <v>1475</v>
      </c>
      <c r="P379" s="4" t="s">
        <v>483</v>
      </c>
      <c r="Q379" s="4" t="s">
        <v>485</v>
      </c>
      <c r="R379" s="4" t="s">
        <v>503</v>
      </c>
      <c r="S379" s="4" t="s">
        <v>496</v>
      </c>
      <c r="T379" s="4" t="s">
        <v>228</v>
      </c>
      <c r="U379" s="4" t="s">
        <v>229</v>
      </c>
      <c r="V379" s="3">
        <v>50</v>
      </c>
      <c r="W379" s="26">
        <v>1000</v>
      </c>
      <c r="X379" s="26">
        <f aca="true" t="shared" si="16" ref="X379:X384">V379*W379</f>
        <v>50000</v>
      </c>
      <c r="Y379" s="26">
        <f t="shared" si="15"/>
        <v>56000.00000000001</v>
      </c>
      <c r="Z379" s="4"/>
      <c r="AA379" s="40" t="s">
        <v>1318</v>
      </c>
      <c r="AB379" s="4"/>
      <c r="AC379" s="129"/>
    </row>
    <row r="380" spans="1:29" ht="204">
      <c r="A380" s="3" t="s">
        <v>2275</v>
      </c>
      <c r="B380" s="3" t="s">
        <v>478</v>
      </c>
      <c r="C380" s="3" t="s">
        <v>479</v>
      </c>
      <c r="D380" s="51" t="s">
        <v>284</v>
      </c>
      <c r="E380" s="51" t="s">
        <v>286</v>
      </c>
      <c r="F380" s="4" t="s">
        <v>2089</v>
      </c>
      <c r="G380" s="4" t="s">
        <v>287</v>
      </c>
      <c r="H380" s="4" t="s">
        <v>2090</v>
      </c>
      <c r="I380" s="4" t="s">
        <v>1283</v>
      </c>
      <c r="J380" s="4"/>
      <c r="K380" s="4" t="s">
        <v>491</v>
      </c>
      <c r="L380" s="4">
        <v>0</v>
      </c>
      <c r="M380" s="12" t="s">
        <v>2462</v>
      </c>
      <c r="N380" s="4" t="s">
        <v>483</v>
      </c>
      <c r="O380" s="3" t="s">
        <v>499</v>
      </c>
      <c r="P380" s="4" t="s">
        <v>483</v>
      </c>
      <c r="Q380" s="4" t="s">
        <v>485</v>
      </c>
      <c r="R380" s="4" t="s">
        <v>495</v>
      </c>
      <c r="S380" s="4" t="s">
        <v>496</v>
      </c>
      <c r="T380" s="4">
        <v>796</v>
      </c>
      <c r="U380" s="4" t="s">
        <v>497</v>
      </c>
      <c r="V380" s="3">
        <v>3</v>
      </c>
      <c r="W380" s="26">
        <v>100000</v>
      </c>
      <c r="X380" s="26">
        <f t="shared" si="16"/>
        <v>300000</v>
      </c>
      <c r="Y380" s="26">
        <f t="shared" si="15"/>
        <v>336000.00000000006</v>
      </c>
      <c r="Z380" s="4"/>
      <c r="AA380" s="40" t="s">
        <v>1318</v>
      </c>
      <c r="AB380" s="4"/>
      <c r="AC380" s="129"/>
    </row>
    <row r="381" spans="1:29" ht="102">
      <c r="A381" s="3" t="s">
        <v>2276</v>
      </c>
      <c r="B381" s="3" t="s">
        <v>478</v>
      </c>
      <c r="C381" s="3" t="s">
        <v>479</v>
      </c>
      <c r="D381" s="10" t="s">
        <v>554</v>
      </c>
      <c r="E381" s="10" t="s">
        <v>556</v>
      </c>
      <c r="F381" s="10" t="s">
        <v>555</v>
      </c>
      <c r="G381" s="10" t="s">
        <v>557</v>
      </c>
      <c r="H381" s="10" t="s">
        <v>1528</v>
      </c>
      <c r="I381" s="4" t="s">
        <v>1284</v>
      </c>
      <c r="J381" s="4"/>
      <c r="K381" s="4" t="s">
        <v>491</v>
      </c>
      <c r="L381" s="4">
        <v>0</v>
      </c>
      <c r="M381" s="12" t="s">
        <v>2462</v>
      </c>
      <c r="N381" s="4" t="s">
        <v>483</v>
      </c>
      <c r="O381" s="3" t="s">
        <v>640</v>
      </c>
      <c r="P381" s="4" t="s">
        <v>483</v>
      </c>
      <c r="Q381" s="4" t="s">
        <v>485</v>
      </c>
      <c r="R381" s="4" t="s">
        <v>503</v>
      </c>
      <c r="S381" s="4" t="s">
        <v>496</v>
      </c>
      <c r="T381" s="4">
        <v>796</v>
      </c>
      <c r="U381" s="4" t="s">
        <v>493</v>
      </c>
      <c r="V381" s="3">
        <v>5</v>
      </c>
      <c r="W381" s="26">
        <v>5000</v>
      </c>
      <c r="X381" s="26">
        <f t="shared" si="16"/>
        <v>25000</v>
      </c>
      <c r="Y381" s="26">
        <f t="shared" si="15"/>
        <v>28000.000000000004</v>
      </c>
      <c r="Z381" s="4"/>
      <c r="AA381" s="40" t="s">
        <v>1318</v>
      </c>
      <c r="AB381" s="4"/>
      <c r="AC381" s="129"/>
    </row>
    <row r="382" spans="1:29" ht="140.25" customHeight="1">
      <c r="A382" s="3" t="s">
        <v>2277</v>
      </c>
      <c r="B382" s="3" t="s">
        <v>478</v>
      </c>
      <c r="C382" s="3" t="s">
        <v>479</v>
      </c>
      <c r="D382" s="4" t="s">
        <v>233</v>
      </c>
      <c r="E382" s="10" t="s">
        <v>231</v>
      </c>
      <c r="F382" s="10" t="s">
        <v>1285</v>
      </c>
      <c r="G382" s="10" t="s">
        <v>3640</v>
      </c>
      <c r="H382" s="10" t="s">
        <v>3641</v>
      </c>
      <c r="I382" s="4" t="s">
        <v>1286</v>
      </c>
      <c r="J382" s="4"/>
      <c r="K382" s="4" t="s">
        <v>491</v>
      </c>
      <c r="L382" s="4">
        <v>0</v>
      </c>
      <c r="M382" s="12" t="s">
        <v>2462</v>
      </c>
      <c r="N382" s="4" t="s">
        <v>483</v>
      </c>
      <c r="O382" s="3" t="s">
        <v>492</v>
      </c>
      <c r="P382" s="4" t="s">
        <v>483</v>
      </c>
      <c r="Q382" s="4" t="s">
        <v>485</v>
      </c>
      <c r="R382" s="4" t="s">
        <v>495</v>
      </c>
      <c r="S382" s="4" t="s">
        <v>496</v>
      </c>
      <c r="T382" s="27" t="s">
        <v>592</v>
      </c>
      <c r="U382" s="3" t="s">
        <v>593</v>
      </c>
      <c r="V382" s="4">
        <v>20</v>
      </c>
      <c r="W382" s="26">
        <v>25000</v>
      </c>
      <c r="X382" s="26">
        <v>0</v>
      </c>
      <c r="Y382" s="26">
        <f t="shared" si="15"/>
        <v>0</v>
      </c>
      <c r="Z382" s="4"/>
      <c r="AA382" s="40" t="s">
        <v>1318</v>
      </c>
      <c r="AB382" s="4" t="s">
        <v>3692</v>
      </c>
      <c r="AC382" s="129"/>
    </row>
    <row r="383" spans="1:29" ht="140.25" customHeight="1">
      <c r="A383" s="3" t="s">
        <v>3677</v>
      </c>
      <c r="B383" s="3" t="s">
        <v>478</v>
      </c>
      <c r="C383" s="3" t="s">
        <v>479</v>
      </c>
      <c r="D383" s="4" t="s">
        <v>233</v>
      </c>
      <c r="E383" s="10" t="s">
        <v>231</v>
      </c>
      <c r="F383" s="10" t="s">
        <v>1285</v>
      </c>
      <c r="G383" s="10" t="s">
        <v>3640</v>
      </c>
      <c r="H383" s="10" t="s">
        <v>3641</v>
      </c>
      <c r="I383" s="4" t="s">
        <v>1286</v>
      </c>
      <c r="J383" s="4"/>
      <c r="K383" s="4" t="s">
        <v>491</v>
      </c>
      <c r="L383" s="4">
        <v>0</v>
      </c>
      <c r="M383" s="12" t="s">
        <v>2462</v>
      </c>
      <c r="N383" s="4" t="s">
        <v>483</v>
      </c>
      <c r="O383" s="3" t="s">
        <v>1417</v>
      </c>
      <c r="P383" s="4" t="s">
        <v>483</v>
      </c>
      <c r="Q383" s="4" t="s">
        <v>485</v>
      </c>
      <c r="R383" s="4" t="s">
        <v>495</v>
      </c>
      <c r="S383" s="4" t="s">
        <v>496</v>
      </c>
      <c r="T383" s="27" t="s">
        <v>592</v>
      </c>
      <c r="U383" s="3" t="s">
        <v>593</v>
      </c>
      <c r="V383" s="4">
        <v>40</v>
      </c>
      <c r="W383" s="26">
        <v>25000</v>
      </c>
      <c r="X383" s="26">
        <f>V383*W383</f>
        <v>1000000</v>
      </c>
      <c r="Y383" s="26">
        <f t="shared" si="15"/>
        <v>1120000</v>
      </c>
      <c r="Z383" s="4"/>
      <c r="AA383" s="40" t="s">
        <v>1318</v>
      </c>
      <c r="AB383" s="4"/>
      <c r="AC383" s="129"/>
    </row>
    <row r="384" spans="1:29" ht="114" customHeight="1">
      <c r="A384" s="3" t="s">
        <v>2278</v>
      </c>
      <c r="B384" s="4" t="s">
        <v>478</v>
      </c>
      <c r="C384" s="4" t="s">
        <v>479</v>
      </c>
      <c r="D384" s="4" t="s">
        <v>230</v>
      </c>
      <c r="E384" s="4" t="s">
        <v>231</v>
      </c>
      <c r="F384" s="4" t="s">
        <v>1285</v>
      </c>
      <c r="G384" s="4" t="s">
        <v>232</v>
      </c>
      <c r="H384" s="4" t="s">
        <v>5</v>
      </c>
      <c r="I384" s="3" t="s">
        <v>1905</v>
      </c>
      <c r="J384" s="3"/>
      <c r="K384" s="4" t="s">
        <v>482</v>
      </c>
      <c r="L384" s="4">
        <v>0</v>
      </c>
      <c r="M384" s="12" t="s">
        <v>2462</v>
      </c>
      <c r="N384" s="4" t="s">
        <v>483</v>
      </c>
      <c r="O384" s="4" t="s">
        <v>484</v>
      </c>
      <c r="P384" s="4" t="s">
        <v>483</v>
      </c>
      <c r="Q384" s="4" t="s">
        <v>485</v>
      </c>
      <c r="R384" s="4" t="s">
        <v>1906</v>
      </c>
      <c r="S384" s="4" t="s">
        <v>496</v>
      </c>
      <c r="T384" s="27" t="s">
        <v>592</v>
      </c>
      <c r="U384" s="3" t="s">
        <v>593</v>
      </c>
      <c r="V384" s="11">
        <v>60</v>
      </c>
      <c r="W384" s="26">
        <v>30000</v>
      </c>
      <c r="X384" s="26">
        <f t="shared" si="16"/>
        <v>1800000</v>
      </c>
      <c r="Y384" s="26">
        <f t="shared" si="15"/>
        <v>2016000.0000000002</v>
      </c>
      <c r="Z384" s="4"/>
      <c r="AA384" s="40" t="s">
        <v>1318</v>
      </c>
      <c r="AB384" s="4"/>
      <c r="AC384" s="129"/>
    </row>
    <row r="385" spans="1:29" ht="151.5" customHeight="1">
      <c r="A385" s="3" t="s">
        <v>2279</v>
      </c>
      <c r="B385" s="3" t="s">
        <v>478</v>
      </c>
      <c r="C385" s="3" t="s">
        <v>479</v>
      </c>
      <c r="D385" s="4" t="s">
        <v>230</v>
      </c>
      <c r="E385" s="4" t="s">
        <v>231</v>
      </c>
      <c r="F385" s="4" t="s">
        <v>1285</v>
      </c>
      <c r="G385" s="4" t="s">
        <v>3638</v>
      </c>
      <c r="H385" s="4" t="s">
        <v>3639</v>
      </c>
      <c r="I385" s="10" t="s">
        <v>1287</v>
      </c>
      <c r="J385" s="10"/>
      <c r="K385" s="4" t="s">
        <v>491</v>
      </c>
      <c r="L385" s="4">
        <v>0</v>
      </c>
      <c r="M385" s="12" t="s">
        <v>2462</v>
      </c>
      <c r="N385" s="4" t="s">
        <v>483</v>
      </c>
      <c r="O385" s="4" t="s">
        <v>492</v>
      </c>
      <c r="P385" s="4" t="s">
        <v>483</v>
      </c>
      <c r="Q385" s="4" t="s">
        <v>485</v>
      </c>
      <c r="R385" s="4" t="s">
        <v>495</v>
      </c>
      <c r="S385" s="4" t="s">
        <v>496</v>
      </c>
      <c r="T385" s="27" t="s">
        <v>592</v>
      </c>
      <c r="U385" s="3" t="s">
        <v>593</v>
      </c>
      <c r="V385" s="11">
        <v>20</v>
      </c>
      <c r="W385" s="26">
        <v>20000</v>
      </c>
      <c r="X385" s="26">
        <v>0</v>
      </c>
      <c r="Y385" s="26">
        <f t="shared" si="15"/>
        <v>0</v>
      </c>
      <c r="Z385" s="4"/>
      <c r="AA385" s="40" t="s">
        <v>1318</v>
      </c>
      <c r="AB385" s="4" t="s">
        <v>3680</v>
      </c>
      <c r="AC385" s="129"/>
    </row>
    <row r="386" spans="1:29" ht="151.5" customHeight="1">
      <c r="A386" s="3" t="s">
        <v>3678</v>
      </c>
      <c r="B386" s="3" t="s">
        <v>478</v>
      </c>
      <c r="C386" s="3" t="s">
        <v>479</v>
      </c>
      <c r="D386" s="4" t="s">
        <v>230</v>
      </c>
      <c r="E386" s="4" t="s">
        <v>231</v>
      </c>
      <c r="F386" s="4" t="s">
        <v>1285</v>
      </c>
      <c r="G386" s="4" t="s">
        <v>3638</v>
      </c>
      <c r="H386" s="4" t="s">
        <v>3639</v>
      </c>
      <c r="I386" s="10" t="s">
        <v>1287</v>
      </c>
      <c r="J386" s="10"/>
      <c r="K386" s="4" t="s">
        <v>482</v>
      </c>
      <c r="L386" s="4">
        <v>0</v>
      </c>
      <c r="M386" s="12" t="s">
        <v>2462</v>
      </c>
      <c r="N386" s="4" t="s">
        <v>483</v>
      </c>
      <c r="O386" s="3" t="s">
        <v>1417</v>
      </c>
      <c r="P386" s="4" t="s">
        <v>483</v>
      </c>
      <c r="Q386" s="4" t="s">
        <v>485</v>
      </c>
      <c r="R386" s="4" t="s">
        <v>3679</v>
      </c>
      <c r="S386" s="4" t="s">
        <v>496</v>
      </c>
      <c r="T386" s="27" t="s">
        <v>592</v>
      </c>
      <c r="U386" s="3" t="s">
        <v>593</v>
      </c>
      <c r="V386" s="11">
        <v>40</v>
      </c>
      <c r="W386" s="26">
        <v>20000</v>
      </c>
      <c r="X386" s="26">
        <f>V386*W386</f>
        <v>800000</v>
      </c>
      <c r="Y386" s="26">
        <f t="shared" si="15"/>
        <v>896000.0000000001</v>
      </c>
      <c r="Z386" s="4"/>
      <c r="AA386" s="40" t="s">
        <v>1318</v>
      </c>
      <c r="AB386" s="4"/>
      <c r="AC386" s="129"/>
    </row>
    <row r="387" spans="1:29" ht="102">
      <c r="A387" s="3" t="s">
        <v>2280</v>
      </c>
      <c r="B387" s="3" t="s">
        <v>478</v>
      </c>
      <c r="C387" s="3" t="s">
        <v>479</v>
      </c>
      <c r="D387" s="4" t="s">
        <v>1288</v>
      </c>
      <c r="E387" s="4" t="s">
        <v>1289</v>
      </c>
      <c r="F387" s="4" t="s">
        <v>1289</v>
      </c>
      <c r="G387" s="4" t="s">
        <v>1290</v>
      </c>
      <c r="H387" s="4" t="s">
        <v>2091</v>
      </c>
      <c r="I387" s="10"/>
      <c r="J387" s="10"/>
      <c r="K387" s="4" t="s">
        <v>491</v>
      </c>
      <c r="L387" s="4">
        <v>0</v>
      </c>
      <c r="M387" s="12" t="s">
        <v>2462</v>
      </c>
      <c r="N387" s="4" t="s">
        <v>483</v>
      </c>
      <c r="O387" s="3" t="s">
        <v>640</v>
      </c>
      <c r="P387" s="4" t="s">
        <v>483</v>
      </c>
      <c r="Q387" s="4" t="s">
        <v>485</v>
      </c>
      <c r="R387" s="4" t="s">
        <v>495</v>
      </c>
      <c r="S387" s="4" t="s">
        <v>496</v>
      </c>
      <c r="T387" s="12">
        <v>796</v>
      </c>
      <c r="U387" s="4" t="s">
        <v>493</v>
      </c>
      <c r="V387" s="4">
        <v>10</v>
      </c>
      <c r="W387" s="26">
        <v>2500</v>
      </c>
      <c r="X387" s="26">
        <v>0</v>
      </c>
      <c r="Y387" s="26">
        <f t="shared" si="15"/>
        <v>0</v>
      </c>
      <c r="Z387" s="4"/>
      <c r="AA387" s="40" t="s">
        <v>1318</v>
      </c>
      <c r="AB387" s="4">
        <v>11.14</v>
      </c>
      <c r="AC387" s="129"/>
    </row>
    <row r="388" spans="1:29" ht="102">
      <c r="A388" s="3" t="s">
        <v>2949</v>
      </c>
      <c r="B388" s="3" t="s">
        <v>478</v>
      </c>
      <c r="C388" s="3" t="s">
        <v>479</v>
      </c>
      <c r="D388" s="4" t="s">
        <v>1288</v>
      </c>
      <c r="E388" s="4" t="s">
        <v>1289</v>
      </c>
      <c r="F388" s="4" t="s">
        <v>1289</v>
      </c>
      <c r="G388" s="4" t="s">
        <v>1290</v>
      </c>
      <c r="H388" s="4" t="s">
        <v>2091</v>
      </c>
      <c r="I388" s="10"/>
      <c r="J388" s="10"/>
      <c r="K388" s="4" t="s">
        <v>491</v>
      </c>
      <c r="L388" s="4">
        <v>0</v>
      </c>
      <c r="M388" s="12" t="s">
        <v>2462</v>
      </c>
      <c r="N388" s="4" t="s">
        <v>483</v>
      </c>
      <c r="O388" s="3" t="s">
        <v>1444</v>
      </c>
      <c r="P388" s="4" t="s">
        <v>483</v>
      </c>
      <c r="Q388" s="4" t="s">
        <v>485</v>
      </c>
      <c r="R388" s="4" t="s">
        <v>503</v>
      </c>
      <c r="S388" s="4" t="s">
        <v>496</v>
      </c>
      <c r="T388" s="12">
        <v>796</v>
      </c>
      <c r="U388" s="4" t="s">
        <v>493</v>
      </c>
      <c r="V388" s="4">
        <v>10</v>
      </c>
      <c r="W388" s="26">
        <v>2500</v>
      </c>
      <c r="X388" s="26">
        <v>0</v>
      </c>
      <c r="Y388" s="26">
        <f>X388*1.12</f>
        <v>0</v>
      </c>
      <c r="Z388" s="4"/>
      <c r="AA388" s="40" t="s">
        <v>1318</v>
      </c>
      <c r="AB388" s="4" t="s">
        <v>2912</v>
      </c>
      <c r="AC388" s="129"/>
    </row>
    <row r="389" spans="1:29" ht="102">
      <c r="A389" s="3" t="s">
        <v>3291</v>
      </c>
      <c r="B389" s="3" t="s">
        <v>478</v>
      </c>
      <c r="C389" s="3" t="s">
        <v>479</v>
      </c>
      <c r="D389" s="4" t="s">
        <v>1288</v>
      </c>
      <c r="E389" s="4" t="s">
        <v>1289</v>
      </c>
      <c r="F389" s="4" t="s">
        <v>1289</v>
      </c>
      <c r="G389" s="4" t="s">
        <v>1290</v>
      </c>
      <c r="H389" s="4" t="s">
        <v>2091</v>
      </c>
      <c r="I389" s="10"/>
      <c r="J389" s="10"/>
      <c r="K389" s="4" t="s">
        <v>491</v>
      </c>
      <c r="L389" s="4">
        <v>0</v>
      </c>
      <c r="M389" s="12" t="s">
        <v>2462</v>
      </c>
      <c r="N389" s="4" t="s">
        <v>483</v>
      </c>
      <c r="O389" s="3" t="s">
        <v>1627</v>
      </c>
      <c r="P389" s="4" t="s">
        <v>483</v>
      </c>
      <c r="Q389" s="4" t="s">
        <v>485</v>
      </c>
      <c r="R389" s="4" t="s">
        <v>503</v>
      </c>
      <c r="S389" s="4" t="s">
        <v>496</v>
      </c>
      <c r="T389" s="12">
        <v>796</v>
      </c>
      <c r="U389" s="4" t="s">
        <v>493</v>
      </c>
      <c r="V389" s="4">
        <v>10</v>
      </c>
      <c r="W389" s="26">
        <v>6700</v>
      </c>
      <c r="X389" s="26">
        <f>V389*W389</f>
        <v>67000</v>
      </c>
      <c r="Y389" s="26">
        <f>X389*1.12</f>
        <v>75040</v>
      </c>
      <c r="Z389" s="4"/>
      <c r="AA389" s="40" t="s">
        <v>1318</v>
      </c>
      <c r="AB389" s="4"/>
      <c r="AC389" s="129"/>
    </row>
    <row r="390" spans="1:29" ht="141.75" customHeight="1">
      <c r="A390" s="3" t="s">
        <v>2281</v>
      </c>
      <c r="B390" s="3" t="s">
        <v>478</v>
      </c>
      <c r="C390" s="3" t="s">
        <v>479</v>
      </c>
      <c r="D390" s="15" t="s">
        <v>713</v>
      </c>
      <c r="E390" s="15" t="s">
        <v>11</v>
      </c>
      <c r="F390" s="15" t="s">
        <v>11</v>
      </c>
      <c r="G390" s="15" t="s">
        <v>714</v>
      </c>
      <c r="H390" s="4" t="s">
        <v>715</v>
      </c>
      <c r="I390" s="10"/>
      <c r="J390" s="10"/>
      <c r="K390" s="4" t="s">
        <v>491</v>
      </c>
      <c r="L390" s="4">
        <v>0</v>
      </c>
      <c r="M390" s="12" t="s">
        <v>2462</v>
      </c>
      <c r="N390" s="4" t="s">
        <v>483</v>
      </c>
      <c r="O390" s="4" t="s">
        <v>640</v>
      </c>
      <c r="P390" s="4" t="s">
        <v>483</v>
      </c>
      <c r="Q390" s="4" t="s">
        <v>485</v>
      </c>
      <c r="R390" s="4" t="s">
        <v>495</v>
      </c>
      <c r="S390" s="4" t="s">
        <v>496</v>
      </c>
      <c r="T390" s="27">
        <v>112</v>
      </c>
      <c r="U390" s="4" t="s">
        <v>229</v>
      </c>
      <c r="V390" s="11">
        <v>400</v>
      </c>
      <c r="W390" s="26">
        <v>357</v>
      </c>
      <c r="X390" s="26">
        <v>0</v>
      </c>
      <c r="Y390" s="26">
        <f t="shared" si="15"/>
        <v>0</v>
      </c>
      <c r="Z390" s="4"/>
      <c r="AA390" s="40" t="s">
        <v>1318</v>
      </c>
      <c r="AB390" s="4">
        <v>11.14</v>
      </c>
      <c r="AC390" s="129"/>
    </row>
    <row r="391" spans="1:29" ht="141.75" customHeight="1">
      <c r="A391" s="3" t="s">
        <v>2950</v>
      </c>
      <c r="B391" s="3" t="s">
        <v>478</v>
      </c>
      <c r="C391" s="3" t="s">
        <v>479</v>
      </c>
      <c r="D391" s="15" t="s">
        <v>713</v>
      </c>
      <c r="E391" s="15" t="s">
        <v>11</v>
      </c>
      <c r="F391" s="15" t="s">
        <v>11</v>
      </c>
      <c r="G391" s="15" t="s">
        <v>714</v>
      </c>
      <c r="H391" s="4" t="s">
        <v>715</v>
      </c>
      <c r="I391" s="10"/>
      <c r="J391" s="10"/>
      <c r="K391" s="4" t="s">
        <v>491</v>
      </c>
      <c r="L391" s="4">
        <v>0</v>
      </c>
      <c r="M391" s="12" t="s">
        <v>2462</v>
      </c>
      <c r="N391" s="4" t="s">
        <v>483</v>
      </c>
      <c r="O391" s="3" t="s">
        <v>1444</v>
      </c>
      <c r="P391" s="4" t="s">
        <v>483</v>
      </c>
      <c r="Q391" s="4" t="s">
        <v>485</v>
      </c>
      <c r="R391" s="4" t="s">
        <v>503</v>
      </c>
      <c r="S391" s="4" t="s">
        <v>496</v>
      </c>
      <c r="T391" s="27">
        <v>112</v>
      </c>
      <c r="U391" s="4" t="s">
        <v>229</v>
      </c>
      <c r="V391" s="11">
        <v>400</v>
      </c>
      <c r="W391" s="26">
        <v>357</v>
      </c>
      <c r="X391" s="26">
        <f>V391*W391</f>
        <v>142800</v>
      </c>
      <c r="Y391" s="26">
        <f t="shared" si="15"/>
        <v>159936.00000000003</v>
      </c>
      <c r="Z391" s="4"/>
      <c r="AA391" s="40" t="s">
        <v>1318</v>
      </c>
      <c r="AB391" s="4"/>
      <c r="AC391" s="129"/>
    </row>
    <row r="392" spans="1:29" ht="131.25" customHeight="1">
      <c r="A392" s="3" t="s">
        <v>2282</v>
      </c>
      <c r="B392" s="3" t="s">
        <v>478</v>
      </c>
      <c r="C392" s="3" t="s">
        <v>479</v>
      </c>
      <c r="D392" s="3" t="s">
        <v>2092</v>
      </c>
      <c r="E392" s="3" t="s">
        <v>234</v>
      </c>
      <c r="F392" s="3" t="s">
        <v>234</v>
      </c>
      <c r="G392" s="3" t="s">
        <v>2094</v>
      </c>
      <c r="H392" s="91" t="s">
        <v>2093</v>
      </c>
      <c r="I392" s="3" t="s">
        <v>235</v>
      </c>
      <c r="J392" s="3"/>
      <c r="K392" s="4" t="s">
        <v>491</v>
      </c>
      <c r="L392" s="4">
        <v>0</v>
      </c>
      <c r="M392" s="12" t="s">
        <v>2462</v>
      </c>
      <c r="N392" s="4" t="s">
        <v>483</v>
      </c>
      <c r="O392" s="4" t="s">
        <v>494</v>
      </c>
      <c r="P392" s="4" t="s">
        <v>483</v>
      </c>
      <c r="Q392" s="4" t="s">
        <v>485</v>
      </c>
      <c r="R392" s="4" t="s">
        <v>495</v>
      </c>
      <c r="S392" s="4" t="s">
        <v>496</v>
      </c>
      <c r="T392" s="3">
        <v>796</v>
      </c>
      <c r="U392" s="4" t="s">
        <v>493</v>
      </c>
      <c r="V392" s="4">
        <v>10</v>
      </c>
      <c r="W392" s="26">
        <v>600</v>
      </c>
      <c r="X392" s="26">
        <v>0</v>
      </c>
      <c r="Y392" s="26">
        <f t="shared" si="15"/>
        <v>0</v>
      </c>
      <c r="Z392" s="4"/>
      <c r="AA392" s="40" t="s">
        <v>1318</v>
      </c>
      <c r="AB392" s="4">
        <v>11.14</v>
      </c>
      <c r="AC392" s="129"/>
    </row>
    <row r="393" spans="1:29" ht="131.25" customHeight="1">
      <c r="A393" s="3" t="s">
        <v>3038</v>
      </c>
      <c r="B393" s="3" t="s">
        <v>478</v>
      </c>
      <c r="C393" s="3" t="s">
        <v>479</v>
      </c>
      <c r="D393" s="3" t="s">
        <v>2092</v>
      </c>
      <c r="E393" s="3" t="s">
        <v>234</v>
      </c>
      <c r="F393" s="3" t="s">
        <v>234</v>
      </c>
      <c r="G393" s="3" t="s">
        <v>2094</v>
      </c>
      <c r="H393" s="91" t="s">
        <v>2093</v>
      </c>
      <c r="I393" s="3" t="s">
        <v>235</v>
      </c>
      <c r="J393" s="3"/>
      <c r="K393" s="4" t="s">
        <v>491</v>
      </c>
      <c r="L393" s="4">
        <v>0</v>
      </c>
      <c r="M393" s="12" t="s">
        <v>2462</v>
      </c>
      <c r="N393" s="4" t="s">
        <v>483</v>
      </c>
      <c r="O393" s="3" t="s">
        <v>1475</v>
      </c>
      <c r="P393" s="4" t="s">
        <v>483</v>
      </c>
      <c r="Q393" s="4" t="s">
        <v>485</v>
      </c>
      <c r="R393" s="4" t="s">
        <v>503</v>
      </c>
      <c r="S393" s="4" t="s">
        <v>496</v>
      </c>
      <c r="T393" s="3">
        <v>796</v>
      </c>
      <c r="U393" s="4" t="s">
        <v>493</v>
      </c>
      <c r="V393" s="4">
        <v>10</v>
      </c>
      <c r="W393" s="26">
        <v>600</v>
      </c>
      <c r="X393" s="26">
        <f>V393*W393</f>
        <v>6000</v>
      </c>
      <c r="Y393" s="26">
        <f t="shared" si="15"/>
        <v>6720.000000000001</v>
      </c>
      <c r="Z393" s="4"/>
      <c r="AA393" s="40" t="s">
        <v>1318</v>
      </c>
      <c r="AB393" s="4"/>
      <c r="AC393" s="129"/>
    </row>
    <row r="394" spans="1:29" ht="99.75" customHeight="1">
      <c r="A394" s="3" t="s">
        <v>2283</v>
      </c>
      <c r="B394" s="91" t="s">
        <v>478</v>
      </c>
      <c r="C394" s="91" t="s">
        <v>479</v>
      </c>
      <c r="D394" s="3" t="s">
        <v>2092</v>
      </c>
      <c r="E394" s="91" t="s">
        <v>234</v>
      </c>
      <c r="F394" s="91" t="s">
        <v>52</v>
      </c>
      <c r="G394" s="91" t="s">
        <v>2094</v>
      </c>
      <c r="H394" s="91" t="s">
        <v>2093</v>
      </c>
      <c r="I394" s="91" t="s">
        <v>236</v>
      </c>
      <c r="J394" s="91"/>
      <c r="K394" s="40" t="s">
        <v>491</v>
      </c>
      <c r="L394" s="40">
        <v>0</v>
      </c>
      <c r="M394" s="12" t="s">
        <v>2462</v>
      </c>
      <c r="N394" s="40" t="s">
        <v>483</v>
      </c>
      <c r="O394" s="40" t="s">
        <v>494</v>
      </c>
      <c r="P394" s="40" t="s">
        <v>483</v>
      </c>
      <c r="Q394" s="40" t="s">
        <v>485</v>
      </c>
      <c r="R394" s="40" t="s">
        <v>495</v>
      </c>
      <c r="S394" s="40" t="s">
        <v>496</v>
      </c>
      <c r="T394" s="91">
        <v>796</v>
      </c>
      <c r="U394" s="40" t="s">
        <v>493</v>
      </c>
      <c r="V394" s="40">
        <v>10</v>
      </c>
      <c r="W394" s="154">
        <v>600</v>
      </c>
      <c r="X394" s="154">
        <v>0</v>
      </c>
      <c r="Y394" s="154">
        <f t="shared" si="15"/>
        <v>0</v>
      </c>
      <c r="Z394" s="40"/>
      <c r="AA394" s="40" t="s">
        <v>1318</v>
      </c>
      <c r="AB394" s="4">
        <v>11.14</v>
      </c>
      <c r="AC394" s="129"/>
    </row>
    <row r="395" spans="1:29" ht="99.75" customHeight="1">
      <c r="A395" s="3" t="s">
        <v>3039</v>
      </c>
      <c r="B395" s="91" t="s">
        <v>478</v>
      </c>
      <c r="C395" s="91" t="s">
        <v>479</v>
      </c>
      <c r="D395" s="3" t="s">
        <v>2092</v>
      </c>
      <c r="E395" s="91" t="s">
        <v>234</v>
      </c>
      <c r="F395" s="91" t="s">
        <v>52</v>
      </c>
      <c r="G395" s="91" t="s">
        <v>2094</v>
      </c>
      <c r="H395" s="91" t="s">
        <v>2093</v>
      </c>
      <c r="I395" s="91" t="s">
        <v>236</v>
      </c>
      <c r="J395" s="91"/>
      <c r="K395" s="40" t="s">
        <v>491</v>
      </c>
      <c r="L395" s="40">
        <v>0</v>
      </c>
      <c r="M395" s="12" t="s">
        <v>2462</v>
      </c>
      <c r="N395" s="40" t="s">
        <v>483</v>
      </c>
      <c r="O395" s="3" t="s">
        <v>1475</v>
      </c>
      <c r="P395" s="40" t="s">
        <v>483</v>
      </c>
      <c r="Q395" s="40" t="s">
        <v>485</v>
      </c>
      <c r="R395" s="40" t="s">
        <v>503</v>
      </c>
      <c r="S395" s="40" t="s">
        <v>496</v>
      </c>
      <c r="T395" s="91">
        <v>796</v>
      </c>
      <c r="U395" s="40" t="s">
        <v>493</v>
      </c>
      <c r="V395" s="40">
        <v>10</v>
      </c>
      <c r="W395" s="154">
        <v>600</v>
      </c>
      <c r="X395" s="154">
        <f>V395*W395</f>
        <v>6000</v>
      </c>
      <c r="Y395" s="154">
        <f>X395*1.12</f>
        <v>6720.000000000001</v>
      </c>
      <c r="Z395" s="40"/>
      <c r="AA395" s="40" t="s">
        <v>1318</v>
      </c>
      <c r="AB395" s="4"/>
      <c r="AC395" s="129"/>
    </row>
    <row r="396" spans="1:29" ht="96" customHeight="1">
      <c r="A396" s="3" t="s">
        <v>2284</v>
      </c>
      <c r="B396" s="4" t="s">
        <v>478</v>
      </c>
      <c r="C396" s="4" t="s">
        <v>479</v>
      </c>
      <c r="D396" s="84" t="s">
        <v>578</v>
      </c>
      <c r="E396" s="10" t="s">
        <v>580</v>
      </c>
      <c r="F396" s="10" t="s">
        <v>579</v>
      </c>
      <c r="G396" s="10" t="s">
        <v>581</v>
      </c>
      <c r="H396" s="10" t="s">
        <v>582</v>
      </c>
      <c r="I396" s="3" t="s">
        <v>583</v>
      </c>
      <c r="J396" s="3"/>
      <c r="K396" s="85" t="s">
        <v>584</v>
      </c>
      <c r="L396" s="3">
        <v>100</v>
      </c>
      <c r="M396" s="12" t="s">
        <v>2462</v>
      </c>
      <c r="N396" s="4" t="s">
        <v>483</v>
      </c>
      <c r="O396" s="3" t="s">
        <v>585</v>
      </c>
      <c r="P396" s="4" t="s">
        <v>483</v>
      </c>
      <c r="Q396" s="4" t="s">
        <v>485</v>
      </c>
      <c r="R396" s="13" t="s">
        <v>1776</v>
      </c>
      <c r="S396" s="4" t="s">
        <v>2540</v>
      </c>
      <c r="T396" s="86" t="s">
        <v>586</v>
      </c>
      <c r="U396" s="86" t="s">
        <v>587</v>
      </c>
      <c r="V396" s="87">
        <v>7000</v>
      </c>
      <c r="W396" s="88">
        <v>154575</v>
      </c>
      <c r="X396" s="52">
        <v>0</v>
      </c>
      <c r="Y396" s="52">
        <f aca="true" t="shared" si="17" ref="Y396:Y403">X396*1.12</f>
        <v>0</v>
      </c>
      <c r="Z396" s="4" t="s">
        <v>489</v>
      </c>
      <c r="AA396" s="40" t="s">
        <v>1318</v>
      </c>
      <c r="AB396" s="30">
        <v>7</v>
      </c>
      <c r="AC396" s="129"/>
    </row>
    <row r="397" spans="1:29" ht="96" customHeight="1">
      <c r="A397" s="3" t="s">
        <v>2755</v>
      </c>
      <c r="B397" s="4" t="s">
        <v>478</v>
      </c>
      <c r="C397" s="4" t="s">
        <v>479</v>
      </c>
      <c r="D397" s="84" t="s">
        <v>578</v>
      </c>
      <c r="E397" s="10" t="s">
        <v>580</v>
      </c>
      <c r="F397" s="10" t="s">
        <v>579</v>
      </c>
      <c r="G397" s="10" t="s">
        <v>581</v>
      </c>
      <c r="H397" s="10" t="s">
        <v>582</v>
      </c>
      <c r="I397" s="3" t="s">
        <v>583</v>
      </c>
      <c r="J397" s="3"/>
      <c r="K397" s="4" t="s">
        <v>2753</v>
      </c>
      <c r="L397" s="3">
        <v>100</v>
      </c>
      <c r="M397" s="12" t="s">
        <v>2462</v>
      </c>
      <c r="N397" s="4" t="s">
        <v>483</v>
      </c>
      <c r="O397" s="3" t="s">
        <v>585</v>
      </c>
      <c r="P397" s="4" t="s">
        <v>483</v>
      </c>
      <c r="Q397" s="4" t="s">
        <v>485</v>
      </c>
      <c r="R397" s="13" t="s">
        <v>1776</v>
      </c>
      <c r="S397" s="4" t="s">
        <v>2540</v>
      </c>
      <c r="T397" s="86" t="s">
        <v>586</v>
      </c>
      <c r="U397" s="86" t="s">
        <v>587</v>
      </c>
      <c r="V397" s="87">
        <v>7000</v>
      </c>
      <c r="W397" s="88">
        <v>154575</v>
      </c>
      <c r="X397" s="52">
        <v>0</v>
      </c>
      <c r="Y397" s="52">
        <f t="shared" si="17"/>
        <v>0</v>
      </c>
      <c r="Z397" s="4" t="s">
        <v>489</v>
      </c>
      <c r="AA397" s="40" t="s">
        <v>1318</v>
      </c>
      <c r="AB397" s="4" t="s">
        <v>2819</v>
      </c>
      <c r="AC397" s="129"/>
    </row>
    <row r="398" spans="1:29" ht="96" customHeight="1">
      <c r="A398" s="3" t="s">
        <v>2817</v>
      </c>
      <c r="B398" s="4" t="s">
        <v>478</v>
      </c>
      <c r="C398" s="4" t="s">
        <v>479</v>
      </c>
      <c r="D398" s="84" t="s">
        <v>578</v>
      </c>
      <c r="E398" s="10" t="s">
        <v>580</v>
      </c>
      <c r="F398" s="10" t="s">
        <v>579</v>
      </c>
      <c r="G398" s="10" t="s">
        <v>581</v>
      </c>
      <c r="H398" s="10" t="s">
        <v>582</v>
      </c>
      <c r="I398" s="3" t="s">
        <v>583</v>
      </c>
      <c r="J398" s="3"/>
      <c r="K398" s="4" t="s">
        <v>2753</v>
      </c>
      <c r="L398" s="3">
        <v>100</v>
      </c>
      <c r="M398" s="12" t="s">
        <v>2462</v>
      </c>
      <c r="N398" s="4" t="s">
        <v>483</v>
      </c>
      <c r="O398" s="3" t="s">
        <v>1332</v>
      </c>
      <c r="P398" s="4" t="s">
        <v>483</v>
      </c>
      <c r="Q398" s="4" t="s">
        <v>485</v>
      </c>
      <c r="R398" s="13" t="s">
        <v>2836</v>
      </c>
      <c r="S398" s="4" t="s">
        <v>2540</v>
      </c>
      <c r="T398" s="86" t="s">
        <v>586</v>
      </c>
      <c r="U398" s="86" t="s">
        <v>587</v>
      </c>
      <c r="V398" s="87">
        <v>1000</v>
      </c>
      <c r="W398" s="173">
        <v>102678.57</v>
      </c>
      <c r="X398" s="52">
        <v>0</v>
      </c>
      <c r="Y398" s="52">
        <f t="shared" si="17"/>
        <v>0</v>
      </c>
      <c r="Z398" s="4" t="s">
        <v>489</v>
      </c>
      <c r="AA398" s="40" t="s">
        <v>1318</v>
      </c>
      <c r="AB398" s="4" t="s">
        <v>2906</v>
      </c>
      <c r="AC398" s="129"/>
    </row>
    <row r="399" spans="1:29" ht="96" customHeight="1">
      <c r="A399" s="3" t="s">
        <v>2878</v>
      </c>
      <c r="B399" s="4" t="s">
        <v>478</v>
      </c>
      <c r="C399" s="4" t="s">
        <v>479</v>
      </c>
      <c r="D399" s="84" t="s">
        <v>578</v>
      </c>
      <c r="E399" s="10" t="s">
        <v>580</v>
      </c>
      <c r="F399" s="10" t="s">
        <v>579</v>
      </c>
      <c r="G399" s="10" t="s">
        <v>581</v>
      </c>
      <c r="H399" s="10" t="s">
        <v>582</v>
      </c>
      <c r="I399" s="3" t="s">
        <v>583</v>
      </c>
      <c r="J399" s="3"/>
      <c r="K399" s="4" t="s">
        <v>2753</v>
      </c>
      <c r="L399" s="3">
        <v>100</v>
      </c>
      <c r="M399" s="12" t="s">
        <v>2462</v>
      </c>
      <c r="N399" s="4" t="s">
        <v>483</v>
      </c>
      <c r="O399" s="3" t="s">
        <v>1444</v>
      </c>
      <c r="P399" s="4" t="s">
        <v>483</v>
      </c>
      <c r="Q399" s="4" t="s">
        <v>485</v>
      </c>
      <c r="R399" s="13" t="s">
        <v>2836</v>
      </c>
      <c r="S399" s="40" t="s">
        <v>496</v>
      </c>
      <c r="T399" s="86" t="s">
        <v>586</v>
      </c>
      <c r="U399" s="86" t="s">
        <v>587</v>
      </c>
      <c r="V399" s="87">
        <v>1000</v>
      </c>
      <c r="W399" s="173">
        <v>102678.57</v>
      </c>
      <c r="X399" s="52">
        <v>0</v>
      </c>
      <c r="Y399" s="52">
        <f t="shared" si="17"/>
        <v>0</v>
      </c>
      <c r="Z399" s="4"/>
      <c r="AA399" s="40" t="s">
        <v>1318</v>
      </c>
      <c r="AB399" s="30" t="s">
        <v>3276</v>
      </c>
      <c r="AC399" s="129"/>
    </row>
    <row r="400" spans="1:29" ht="96" customHeight="1">
      <c r="A400" s="3" t="s">
        <v>3238</v>
      </c>
      <c r="B400" s="4" t="s">
        <v>478</v>
      </c>
      <c r="C400" s="4" t="s">
        <v>479</v>
      </c>
      <c r="D400" s="84" t="s">
        <v>578</v>
      </c>
      <c r="E400" s="10" t="s">
        <v>580</v>
      </c>
      <c r="F400" s="10" t="s">
        <v>579</v>
      </c>
      <c r="G400" s="10" t="s">
        <v>581</v>
      </c>
      <c r="H400" s="10" t="s">
        <v>582</v>
      </c>
      <c r="I400" s="3" t="s">
        <v>583</v>
      </c>
      <c r="J400" s="3"/>
      <c r="K400" s="4" t="s">
        <v>2753</v>
      </c>
      <c r="L400" s="3">
        <v>100</v>
      </c>
      <c r="M400" s="12" t="s">
        <v>2462</v>
      </c>
      <c r="N400" s="4" t="s">
        <v>483</v>
      </c>
      <c r="O400" s="3" t="s">
        <v>1627</v>
      </c>
      <c r="P400" s="4" t="s">
        <v>483</v>
      </c>
      <c r="Q400" s="4" t="s">
        <v>485</v>
      </c>
      <c r="R400" s="13" t="s">
        <v>3245</v>
      </c>
      <c r="S400" s="4" t="s">
        <v>2540</v>
      </c>
      <c r="T400" s="86" t="s">
        <v>586</v>
      </c>
      <c r="U400" s="86" t="s">
        <v>587</v>
      </c>
      <c r="V400" s="87">
        <v>1000</v>
      </c>
      <c r="W400" s="173">
        <v>109933</v>
      </c>
      <c r="X400" s="52">
        <v>0</v>
      </c>
      <c r="Y400" s="52">
        <f t="shared" si="17"/>
        <v>0</v>
      </c>
      <c r="Z400" s="4" t="s">
        <v>489</v>
      </c>
      <c r="AA400" s="40" t="s">
        <v>1318</v>
      </c>
      <c r="AB400" s="30">
        <v>15.22</v>
      </c>
      <c r="AC400" s="129"/>
    </row>
    <row r="401" spans="1:29" ht="96" customHeight="1">
      <c r="A401" s="3" t="s">
        <v>3310</v>
      </c>
      <c r="B401" s="4" t="s">
        <v>478</v>
      </c>
      <c r="C401" s="4" t="s">
        <v>479</v>
      </c>
      <c r="D401" s="84" t="s">
        <v>578</v>
      </c>
      <c r="E401" s="10" t="s">
        <v>580</v>
      </c>
      <c r="F401" s="10" t="s">
        <v>579</v>
      </c>
      <c r="G401" s="10" t="s">
        <v>581</v>
      </c>
      <c r="H401" s="10" t="s">
        <v>582</v>
      </c>
      <c r="I401" s="3" t="s">
        <v>583</v>
      </c>
      <c r="J401" s="3"/>
      <c r="K401" s="4" t="s">
        <v>2753</v>
      </c>
      <c r="L401" s="3">
        <v>100</v>
      </c>
      <c r="M401" s="12" t="s">
        <v>2462</v>
      </c>
      <c r="N401" s="4" t="s">
        <v>483</v>
      </c>
      <c r="O401" s="3" t="s">
        <v>1627</v>
      </c>
      <c r="P401" s="4" t="s">
        <v>483</v>
      </c>
      <c r="Q401" s="4" t="s">
        <v>485</v>
      </c>
      <c r="R401" s="13" t="s">
        <v>3245</v>
      </c>
      <c r="S401" s="40" t="s">
        <v>496</v>
      </c>
      <c r="T401" s="86" t="s">
        <v>586</v>
      </c>
      <c r="U401" s="86" t="s">
        <v>587</v>
      </c>
      <c r="V401" s="87">
        <v>1000</v>
      </c>
      <c r="W401" s="173">
        <v>109933</v>
      </c>
      <c r="X401" s="52">
        <f>W401*V401</f>
        <v>109933000</v>
      </c>
      <c r="Y401" s="52">
        <f t="shared" si="17"/>
        <v>123124960.00000001</v>
      </c>
      <c r="Z401" s="4"/>
      <c r="AA401" s="40" t="s">
        <v>1318</v>
      </c>
      <c r="AB401" s="30"/>
      <c r="AC401" s="129"/>
    </row>
    <row r="402" spans="1:29" ht="96.75" customHeight="1">
      <c r="A402" s="3" t="s">
        <v>2285</v>
      </c>
      <c r="B402" s="4" t="s">
        <v>478</v>
      </c>
      <c r="C402" s="4" t="s">
        <v>479</v>
      </c>
      <c r="D402" s="19" t="s">
        <v>594</v>
      </c>
      <c r="E402" s="10" t="s">
        <v>596</v>
      </c>
      <c r="F402" s="10" t="s">
        <v>595</v>
      </c>
      <c r="G402" s="10" t="s">
        <v>598</v>
      </c>
      <c r="H402" s="10" t="s">
        <v>597</v>
      </c>
      <c r="I402" s="3" t="s">
        <v>599</v>
      </c>
      <c r="J402" s="4"/>
      <c r="K402" s="4" t="s">
        <v>491</v>
      </c>
      <c r="L402" s="3">
        <v>100</v>
      </c>
      <c r="M402" s="3">
        <v>231010000</v>
      </c>
      <c r="N402" s="4" t="s">
        <v>483</v>
      </c>
      <c r="O402" s="3" t="s">
        <v>1470</v>
      </c>
      <c r="P402" s="4" t="s">
        <v>483</v>
      </c>
      <c r="Q402" s="4" t="s">
        <v>485</v>
      </c>
      <c r="R402" s="16" t="s">
        <v>500</v>
      </c>
      <c r="S402" s="4" t="s">
        <v>2540</v>
      </c>
      <c r="T402" s="12">
        <v>5111</v>
      </c>
      <c r="U402" s="19" t="s">
        <v>600</v>
      </c>
      <c r="V402" s="3">
        <v>700</v>
      </c>
      <c r="W402" s="41">
        <v>625</v>
      </c>
      <c r="X402" s="47">
        <v>0</v>
      </c>
      <c r="Y402" s="26">
        <f t="shared" si="17"/>
        <v>0</v>
      </c>
      <c r="Z402" s="4" t="s">
        <v>489</v>
      </c>
      <c r="AA402" s="4" t="s">
        <v>1318</v>
      </c>
      <c r="AB402" s="4">
        <v>15.22</v>
      </c>
      <c r="AC402" s="130"/>
    </row>
    <row r="403" spans="1:29" ht="96.75" customHeight="1">
      <c r="A403" s="3" t="s">
        <v>2968</v>
      </c>
      <c r="B403" s="4" t="s">
        <v>478</v>
      </c>
      <c r="C403" s="4" t="s">
        <v>479</v>
      </c>
      <c r="D403" s="19" t="s">
        <v>594</v>
      </c>
      <c r="E403" s="10" t="s">
        <v>596</v>
      </c>
      <c r="F403" s="10" t="s">
        <v>595</v>
      </c>
      <c r="G403" s="10" t="s">
        <v>598</v>
      </c>
      <c r="H403" s="10" t="s">
        <v>597</v>
      </c>
      <c r="I403" s="3" t="s">
        <v>599</v>
      </c>
      <c r="J403" s="4"/>
      <c r="K403" s="4" t="s">
        <v>491</v>
      </c>
      <c r="L403" s="3">
        <v>100</v>
      </c>
      <c r="M403" s="3">
        <v>231010000</v>
      </c>
      <c r="N403" s="4" t="s">
        <v>483</v>
      </c>
      <c r="O403" s="3" t="s">
        <v>1470</v>
      </c>
      <c r="P403" s="4" t="s">
        <v>483</v>
      </c>
      <c r="Q403" s="4" t="s">
        <v>485</v>
      </c>
      <c r="R403" s="16" t="s">
        <v>500</v>
      </c>
      <c r="S403" s="40" t="s">
        <v>496</v>
      </c>
      <c r="T403" s="12">
        <v>5111</v>
      </c>
      <c r="U403" s="19" t="s">
        <v>600</v>
      </c>
      <c r="V403" s="3">
        <v>700</v>
      </c>
      <c r="W403" s="41">
        <v>625</v>
      </c>
      <c r="X403" s="47">
        <f>SUM(V403*W403)</f>
        <v>437500</v>
      </c>
      <c r="Y403" s="26">
        <f t="shared" si="17"/>
        <v>490000.00000000006</v>
      </c>
      <c r="Z403" s="4"/>
      <c r="AA403" s="4" t="s">
        <v>1318</v>
      </c>
      <c r="AB403" s="4"/>
      <c r="AC403" s="130"/>
    </row>
    <row r="404" spans="1:29" ht="96.75" customHeight="1">
      <c r="A404" s="3" t="s">
        <v>2286</v>
      </c>
      <c r="B404" s="4" t="s">
        <v>478</v>
      </c>
      <c r="C404" s="4" t="s">
        <v>479</v>
      </c>
      <c r="D404" s="19" t="s">
        <v>1719</v>
      </c>
      <c r="E404" s="19" t="s">
        <v>1720</v>
      </c>
      <c r="F404" s="19" t="s">
        <v>1723</v>
      </c>
      <c r="G404" s="19" t="s">
        <v>1721</v>
      </c>
      <c r="H404" s="19" t="s">
        <v>1722</v>
      </c>
      <c r="I404" s="19" t="s">
        <v>748</v>
      </c>
      <c r="J404" s="4"/>
      <c r="K404" s="4" t="s">
        <v>491</v>
      </c>
      <c r="L404" s="3">
        <v>0</v>
      </c>
      <c r="M404" s="3">
        <v>231010000</v>
      </c>
      <c r="N404" s="4" t="s">
        <v>483</v>
      </c>
      <c r="O404" s="3" t="s">
        <v>1475</v>
      </c>
      <c r="P404" s="4" t="s">
        <v>483</v>
      </c>
      <c r="Q404" s="4" t="s">
        <v>485</v>
      </c>
      <c r="R404" s="12" t="s">
        <v>1344</v>
      </c>
      <c r="S404" s="12" t="s">
        <v>1345</v>
      </c>
      <c r="T404" s="100" t="s">
        <v>749</v>
      </c>
      <c r="U404" s="19" t="s">
        <v>750</v>
      </c>
      <c r="V404" s="3">
        <v>150</v>
      </c>
      <c r="W404" s="41">
        <v>250</v>
      </c>
      <c r="X404" s="47">
        <f>SUM(V404*W404)</f>
        <v>37500</v>
      </c>
      <c r="Y404" s="26">
        <f aca="true" t="shared" si="18" ref="Y404:Y413">X404*1.12</f>
        <v>42000.00000000001</v>
      </c>
      <c r="Z404" s="4"/>
      <c r="AA404" s="4" t="s">
        <v>1318</v>
      </c>
      <c r="AB404" s="4"/>
      <c r="AC404" s="130"/>
    </row>
    <row r="405" spans="1:29" ht="96.75" customHeight="1">
      <c r="A405" s="3" t="s">
        <v>2287</v>
      </c>
      <c r="B405" s="4" t="s">
        <v>478</v>
      </c>
      <c r="C405" s="4" t="s">
        <v>479</v>
      </c>
      <c r="D405" s="4" t="s">
        <v>445</v>
      </c>
      <c r="E405" s="10" t="s">
        <v>447</v>
      </c>
      <c r="F405" s="10" t="s">
        <v>446</v>
      </c>
      <c r="G405" s="10" t="s">
        <v>151</v>
      </c>
      <c r="H405" s="10" t="s">
        <v>443</v>
      </c>
      <c r="I405" s="4" t="s">
        <v>152</v>
      </c>
      <c r="J405" s="4"/>
      <c r="K405" s="4" t="s">
        <v>491</v>
      </c>
      <c r="L405" s="4">
        <v>0</v>
      </c>
      <c r="M405" s="3">
        <v>231010000</v>
      </c>
      <c r="N405" s="4" t="s">
        <v>483</v>
      </c>
      <c r="O405" s="3" t="s">
        <v>1475</v>
      </c>
      <c r="P405" s="4" t="s">
        <v>483</v>
      </c>
      <c r="Q405" s="4" t="s">
        <v>485</v>
      </c>
      <c r="R405" s="12" t="s">
        <v>1344</v>
      </c>
      <c r="S405" s="12" t="s">
        <v>1345</v>
      </c>
      <c r="T405" s="12">
        <v>796</v>
      </c>
      <c r="U405" s="11" t="s">
        <v>493</v>
      </c>
      <c r="V405" s="24">
        <v>800</v>
      </c>
      <c r="W405" s="24">
        <v>12</v>
      </c>
      <c r="X405" s="47">
        <f>SUM(V405*W405)</f>
        <v>9600</v>
      </c>
      <c r="Y405" s="26">
        <f t="shared" si="18"/>
        <v>10752.000000000002</v>
      </c>
      <c r="Z405" s="4"/>
      <c r="AA405" s="4" t="s">
        <v>1318</v>
      </c>
      <c r="AB405" s="4"/>
      <c r="AC405" s="130"/>
    </row>
    <row r="406" spans="1:29" ht="159.75" customHeight="1">
      <c r="A406" s="3" t="s">
        <v>2288</v>
      </c>
      <c r="B406" s="4" t="s">
        <v>478</v>
      </c>
      <c r="C406" s="4" t="s">
        <v>479</v>
      </c>
      <c r="D406" s="19" t="s">
        <v>154</v>
      </c>
      <c r="E406" s="10" t="s">
        <v>156</v>
      </c>
      <c r="F406" s="10" t="s">
        <v>155</v>
      </c>
      <c r="G406" s="10" t="s">
        <v>157</v>
      </c>
      <c r="H406" s="10" t="s">
        <v>153</v>
      </c>
      <c r="I406" s="13" t="s">
        <v>158</v>
      </c>
      <c r="J406" s="4"/>
      <c r="K406" s="4" t="s">
        <v>491</v>
      </c>
      <c r="L406" s="4">
        <v>50</v>
      </c>
      <c r="M406" s="3">
        <v>231010000</v>
      </c>
      <c r="N406" s="4" t="s">
        <v>483</v>
      </c>
      <c r="O406" s="3" t="s">
        <v>501</v>
      </c>
      <c r="P406" s="4" t="s">
        <v>483</v>
      </c>
      <c r="Q406" s="4" t="s">
        <v>485</v>
      </c>
      <c r="R406" s="12" t="s">
        <v>1344</v>
      </c>
      <c r="S406" s="4" t="s">
        <v>2540</v>
      </c>
      <c r="T406" s="12">
        <v>796</v>
      </c>
      <c r="U406" s="11" t="s">
        <v>493</v>
      </c>
      <c r="V406" s="24">
        <v>100</v>
      </c>
      <c r="W406" s="24">
        <v>350</v>
      </c>
      <c r="X406" s="47">
        <v>0</v>
      </c>
      <c r="Y406" s="26">
        <f t="shared" si="18"/>
        <v>0</v>
      </c>
      <c r="Z406" s="4" t="s">
        <v>2539</v>
      </c>
      <c r="AA406" s="4" t="s">
        <v>1318</v>
      </c>
      <c r="AB406" s="4">
        <v>11</v>
      </c>
      <c r="AC406" s="130"/>
    </row>
    <row r="407" spans="1:29" ht="159.75" customHeight="1">
      <c r="A407" s="3" t="s">
        <v>2762</v>
      </c>
      <c r="B407" s="4" t="s">
        <v>478</v>
      </c>
      <c r="C407" s="4" t="s">
        <v>479</v>
      </c>
      <c r="D407" s="19" t="s">
        <v>154</v>
      </c>
      <c r="E407" s="10" t="s">
        <v>156</v>
      </c>
      <c r="F407" s="10" t="s">
        <v>155</v>
      </c>
      <c r="G407" s="10" t="s">
        <v>157</v>
      </c>
      <c r="H407" s="10" t="s">
        <v>153</v>
      </c>
      <c r="I407" s="13" t="s">
        <v>158</v>
      </c>
      <c r="J407" s="4"/>
      <c r="K407" s="4" t="s">
        <v>491</v>
      </c>
      <c r="L407" s="4">
        <v>50</v>
      </c>
      <c r="M407" s="3">
        <v>231010000</v>
      </c>
      <c r="N407" s="4" t="s">
        <v>483</v>
      </c>
      <c r="O407" s="3" t="s">
        <v>545</v>
      </c>
      <c r="P407" s="4" t="s">
        <v>483</v>
      </c>
      <c r="Q407" s="4" t="s">
        <v>485</v>
      </c>
      <c r="R407" s="12" t="s">
        <v>1344</v>
      </c>
      <c r="S407" s="4" t="s">
        <v>2540</v>
      </c>
      <c r="T407" s="12">
        <v>796</v>
      </c>
      <c r="U407" s="11" t="s">
        <v>493</v>
      </c>
      <c r="V407" s="24">
        <v>100</v>
      </c>
      <c r="W407" s="24">
        <v>350</v>
      </c>
      <c r="X407" s="47">
        <v>0</v>
      </c>
      <c r="Y407" s="26">
        <f t="shared" si="18"/>
        <v>0</v>
      </c>
      <c r="Z407" s="4" t="s">
        <v>2539</v>
      </c>
      <c r="AA407" s="4" t="s">
        <v>1318</v>
      </c>
      <c r="AB407" s="4">
        <v>11.22</v>
      </c>
      <c r="AC407" s="130"/>
    </row>
    <row r="408" spans="1:29" ht="159.75" customHeight="1">
      <c r="A408" s="3" t="s">
        <v>2808</v>
      </c>
      <c r="B408" s="4" t="s">
        <v>478</v>
      </c>
      <c r="C408" s="4" t="s">
        <v>479</v>
      </c>
      <c r="D408" s="19" t="s">
        <v>154</v>
      </c>
      <c r="E408" s="10" t="s">
        <v>156</v>
      </c>
      <c r="F408" s="10" t="s">
        <v>155</v>
      </c>
      <c r="G408" s="10" t="s">
        <v>157</v>
      </c>
      <c r="H408" s="10" t="s">
        <v>153</v>
      </c>
      <c r="I408" s="13" t="s">
        <v>158</v>
      </c>
      <c r="J408" s="4"/>
      <c r="K408" s="4" t="s">
        <v>491</v>
      </c>
      <c r="L408" s="4">
        <v>50</v>
      </c>
      <c r="M408" s="3">
        <v>231010000</v>
      </c>
      <c r="N408" s="4" t="s">
        <v>483</v>
      </c>
      <c r="O408" s="3" t="s">
        <v>1332</v>
      </c>
      <c r="P408" s="4" t="s">
        <v>483</v>
      </c>
      <c r="Q408" s="4" t="s">
        <v>485</v>
      </c>
      <c r="R408" s="12" t="s">
        <v>1344</v>
      </c>
      <c r="S408" s="4" t="s">
        <v>2540</v>
      </c>
      <c r="T408" s="12">
        <v>796</v>
      </c>
      <c r="U408" s="11" t="s">
        <v>493</v>
      </c>
      <c r="V408" s="24">
        <v>100</v>
      </c>
      <c r="W408" s="24">
        <v>350</v>
      </c>
      <c r="X408" s="47">
        <f>SUM(V408*W408)</f>
        <v>35000</v>
      </c>
      <c r="Y408" s="26">
        <f t="shared" si="18"/>
        <v>39200.00000000001</v>
      </c>
      <c r="Z408" s="4" t="s">
        <v>489</v>
      </c>
      <c r="AA408" s="4" t="s">
        <v>1318</v>
      </c>
      <c r="AB408" s="4"/>
      <c r="AC408" s="130"/>
    </row>
    <row r="409" spans="1:29" ht="105.75" customHeight="1">
      <c r="A409" s="3" t="s">
        <v>2289</v>
      </c>
      <c r="B409" s="4" t="s">
        <v>478</v>
      </c>
      <c r="C409" s="4" t="s">
        <v>479</v>
      </c>
      <c r="D409" s="19" t="s">
        <v>154</v>
      </c>
      <c r="E409" s="10" t="s">
        <v>156</v>
      </c>
      <c r="F409" s="10" t="s">
        <v>155</v>
      </c>
      <c r="G409" s="10" t="s">
        <v>157</v>
      </c>
      <c r="H409" s="10" t="s">
        <v>153</v>
      </c>
      <c r="I409" s="13" t="s">
        <v>160</v>
      </c>
      <c r="J409" s="4"/>
      <c r="K409" s="4" t="s">
        <v>491</v>
      </c>
      <c r="L409" s="4">
        <v>50</v>
      </c>
      <c r="M409" s="3">
        <v>231010000</v>
      </c>
      <c r="N409" s="4" t="s">
        <v>483</v>
      </c>
      <c r="O409" s="3" t="s">
        <v>501</v>
      </c>
      <c r="P409" s="4" t="s">
        <v>483</v>
      </c>
      <c r="Q409" s="4" t="s">
        <v>485</v>
      </c>
      <c r="R409" s="12" t="s">
        <v>1344</v>
      </c>
      <c r="S409" s="4" t="s">
        <v>2540</v>
      </c>
      <c r="T409" s="12">
        <v>796</v>
      </c>
      <c r="U409" s="11" t="s">
        <v>493</v>
      </c>
      <c r="V409" s="24">
        <v>80</v>
      </c>
      <c r="W409" s="24">
        <v>1000</v>
      </c>
      <c r="X409" s="47">
        <v>0</v>
      </c>
      <c r="Y409" s="26">
        <f t="shared" si="18"/>
        <v>0</v>
      </c>
      <c r="Z409" s="32" t="s">
        <v>2539</v>
      </c>
      <c r="AA409" s="4" t="s">
        <v>1318</v>
      </c>
      <c r="AB409" s="4">
        <v>11</v>
      </c>
      <c r="AC409" s="130"/>
    </row>
    <row r="410" spans="1:29" ht="105.75" customHeight="1">
      <c r="A410" s="3" t="s">
        <v>2763</v>
      </c>
      <c r="B410" s="4" t="s">
        <v>478</v>
      </c>
      <c r="C410" s="4" t="s">
        <v>479</v>
      </c>
      <c r="D410" s="19" t="s">
        <v>154</v>
      </c>
      <c r="E410" s="10" t="s">
        <v>156</v>
      </c>
      <c r="F410" s="10" t="s">
        <v>155</v>
      </c>
      <c r="G410" s="10" t="s">
        <v>157</v>
      </c>
      <c r="H410" s="10" t="s">
        <v>153</v>
      </c>
      <c r="I410" s="13" t="s">
        <v>160</v>
      </c>
      <c r="J410" s="4"/>
      <c r="K410" s="4" t="s">
        <v>491</v>
      </c>
      <c r="L410" s="4">
        <v>50</v>
      </c>
      <c r="M410" s="3">
        <v>231010000</v>
      </c>
      <c r="N410" s="4" t="s">
        <v>483</v>
      </c>
      <c r="O410" s="3" t="s">
        <v>545</v>
      </c>
      <c r="P410" s="4" t="s">
        <v>483</v>
      </c>
      <c r="Q410" s="4" t="s">
        <v>485</v>
      </c>
      <c r="R410" s="12" t="s">
        <v>1344</v>
      </c>
      <c r="S410" s="4" t="s">
        <v>2540</v>
      </c>
      <c r="T410" s="12">
        <v>796</v>
      </c>
      <c r="U410" s="11" t="s">
        <v>493</v>
      </c>
      <c r="V410" s="24">
        <v>80</v>
      </c>
      <c r="W410" s="24">
        <v>1000</v>
      </c>
      <c r="X410" s="47">
        <v>0</v>
      </c>
      <c r="Y410" s="26">
        <f t="shared" si="18"/>
        <v>0</v>
      </c>
      <c r="Z410" s="32" t="s">
        <v>2539</v>
      </c>
      <c r="AA410" s="4" t="s">
        <v>1318</v>
      </c>
      <c r="AB410" s="4">
        <v>11.22</v>
      </c>
      <c r="AC410" s="130"/>
    </row>
    <row r="411" spans="1:29" ht="105.75" customHeight="1">
      <c r="A411" s="3" t="s">
        <v>2809</v>
      </c>
      <c r="B411" s="4" t="s">
        <v>478</v>
      </c>
      <c r="C411" s="4" t="s">
        <v>479</v>
      </c>
      <c r="D411" s="19" t="s">
        <v>154</v>
      </c>
      <c r="E411" s="10" t="s">
        <v>156</v>
      </c>
      <c r="F411" s="10" t="s">
        <v>155</v>
      </c>
      <c r="G411" s="10" t="s">
        <v>157</v>
      </c>
      <c r="H411" s="10" t="s">
        <v>153</v>
      </c>
      <c r="I411" s="13" t="s">
        <v>160</v>
      </c>
      <c r="J411" s="4"/>
      <c r="K411" s="4" t="s">
        <v>491</v>
      </c>
      <c r="L411" s="4">
        <v>50</v>
      </c>
      <c r="M411" s="3">
        <v>231010000</v>
      </c>
      <c r="N411" s="4" t="s">
        <v>483</v>
      </c>
      <c r="O411" s="3" t="s">
        <v>1332</v>
      </c>
      <c r="P411" s="4" t="s">
        <v>483</v>
      </c>
      <c r="Q411" s="4" t="s">
        <v>485</v>
      </c>
      <c r="R411" s="12" t="s">
        <v>1344</v>
      </c>
      <c r="S411" s="4" t="s">
        <v>2540</v>
      </c>
      <c r="T411" s="12">
        <v>796</v>
      </c>
      <c r="U411" s="11" t="s">
        <v>493</v>
      </c>
      <c r="V411" s="24">
        <v>80</v>
      </c>
      <c r="W411" s="24">
        <v>1000</v>
      </c>
      <c r="X411" s="47">
        <f>SUM(V411*W411)</f>
        <v>80000</v>
      </c>
      <c r="Y411" s="26">
        <f t="shared" si="18"/>
        <v>89600.00000000001</v>
      </c>
      <c r="Z411" s="32" t="s">
        <v>489</v>
      </c>
      <c r="AA411" s="4" t="s">
        <v>1318</v>
      </c>
      <c r="AB411" s="4"/>
      <c r="AC411" s="130"/>
    </row>
    <row r="412" spans="1:29" ht="162" customHeight="1">
      <c r="A412" s="3" t="s">
        <v>2290</v>
      </c>
      <c r="B412" s="4" t="s">
        <v>478</v>
      </c>
      <c r="C412" s="4" t="s">
        <v>479</v>
      </c>
      <c r="D412" s="19" t="s">
        <v>161</v>
      </c>
      <c r="E412" s="10" t="s">
        <v>163</v>
      </c>
      <c r="F412" s="10" t="s">
        <v>162</v>
      </c>
      <c r="G412" s="10" t="s">
        <v>165</v>
      </c>
      <c r="H412" s="10" t="s">
        <v>159</v>
      </c>
      <c r="I412" s="79" t="s">
        <v>166</v>
      </c>
      <c r="J412" s="4"/>
      <c r="K412" s="4" t="s">
        <v>491</v>
      </c>
      <c r="L412" s="4">
        <v>0</v>
      </c>
      <c r="M412" s="3">
        <v>231010000</v>
      </c>
      <c r="N412" s="4" t="s">
        <v>483</v>
      </c>
      <c r="O412" s="3" t="s">
        <v>1475</v>
      </c>
      <c r="P412" s="4" t="s">
        <v>483</v>
      </c>
      <c r="Q412" s="4" t="s">
        <v>485</v>
      </c>
      <c r="R412" s="12" t="s">
        <v>1344</v>
      </c>
      <c r="S412" s="12" t="s">
        <v>1345</v>
      </c>
      <c r="T412" s="12">
        <v>796</v>
      </c>
      <c r="U412" s="11" t="s">
        <v>493</v>
      </c>
      <c r="V412" s="24">
        <v>300</v>
      </c>
      <c r="W412" s="24">
        <v>50</v>
      </c>
      <c r="X412" s="47">
        <f>SUM(V412*W412)</f>
        <v>15000</v>
      </c>
      <c r="Y412" s="26">
        <f t="shared" si="18"/>
        <v>16800</v>
      </c>
      <c r="Z412" s="4"/>
      <c r="AA412" s="4" t="s">
        <v>1318</v>
      </c>
      <c r="AB412" s="4"/>
      <c r="AC412" s="130"/>
    </row>
    <row r="413" spans="1:29" ht="89.25">
      <c r="A413" s="3" t="s">
        <v>2291</v>
      </c>
      <c r="B413" s="4" t="s">
        <v>478</v>
      </c>
      <c r="C413" s="4" t="s">
        <v>479</v>
      </c>
      <c r="D413" s="19" t="s">
        <v>167</v>
      </c>
      <c r="E413" s="10" t="s">
        <v>163</v>
      </c>
      <c r="F413" s="10" t="s">
        <v>162</v>
      </c>
      <c r="G413" s="10" t="s">
        <v>168</v>
      </c>
      <c r="H413" s="10" t="s">
        <v>164</v>
      </c>
      <c r="I413" s="79" t="s">
        <v>166</v>
      </c>
      <c r="J413" s="4"/>
      <c r="K413" s="4" t="s">
        <v>491</v>
      </c>
      <c r="L413" s="4">
        <v>0</v>
      </c>
      <c r="M413" s="3">
        <v>231010000</v>
      </c>
      <c r="N413" s="4" t="s">
        <v>483</v>
      </c>
      <c r="O413" s="3" t="s">
        <v>1475</v>
      </c>
      <c r="P413" s="4" t="s">
        <v>483</v>
      </c>
      <c r="Q413" s="4" t="s">
        <v>485</v>
      </c>
      <c r="R413" s="12" t="s">
        <v>1344</v>
      </c>
      <c r="S413" s="12" t="s">
        <v>1345</v>
      </c>
      <c r="T413" s="12">
        <v>796</v>
      </c>
      <c r="U413" s="11" t="s">
        <v>493</v>
      </c>
      <c r="V413" s="24">
        <v>300</v>
      </c>
      <c r="W413" s="24">
        <v>45</v>
      </c>
      <c r="X413" s="47">
        <f>SUM(V413*W413)</f>
        <v>13500</v>
      </c>
      <c r="Y413" s="26">
        <f t="shared" si="18"/>
        <v>15120.000000000002</v>
      </c>
      <c r="Z413" s="4"/>
      <c r="AA413" s="4" t="s">
        <v>1318</v>
      </c>
      <c r="AB413" s="4"/>
      <c r="AC413" s="130"/>
    </row>
    <row r="414" spans="1:29" ht="89.25">
      <c r="A414" s="3" t="s">
        <v>2292</v>
      </c>
      <c r="B414" s="4" t="s">
        <v>478</v>
      </c>
      <c r="C414" s="4" t="s">
        <v>479</v>
      </c>
      <c r="D414" s="19" t="s">
        <v>437</v>
      </c>
      <c r="E414" s="10" t="s">
        <v>439</v>
      </c>
      <c r="F414" s="10" t="s">
        <v>438</v>
      </c>
      <c r="G414" s="10" t="s">
        <v>440</v>
      </c>
      <c r="H414" s="10" t="s">
        <v>762</v>
      </c>
      <c r="I414" s="4" t="s">
        <v>441</v>
      </c>
      <c r="J414" s="4"/>
      <c r="K414" s="4" t="s">
        <v>491</v>
      </c>
      <c r="L414" s="4">
        <v>50</v>
      </c>
      <c r="M414" s="3">
        <v>231010000</v>
      </c>
      <c r="N414" s="4" t="s">
        <v>483</v>
      </c>
      <c r="O414" s="3" t="s">
        <v>501</v>
      </c>
      <c r="P414" s="4" t="s">
        <v>483</v>
      </c>
      <c r="Q414" s="4" t="s">
        <v>485</v>
      </c>
      <c r="R414" s="12" t="s">
        <v>1344</v>
      </c>
      <c r="S414" s="4" t="s">
        <v>2540</v>
      </c>
      <c r="T414" s="12">
        <v>796</v>
      </c>
      <c r="U414" s="11" t="s">
        <v>493</v>
      </c>
      <c r="V414" s="24">
        <v>500</v>
      </c>
      <c r="W414" s="24">
        <v>70</v>
      </c>
      <c r="X414" s="24">
        <v>0</v>
      </c>
      <c r="Y414" s="24">
        <v>0</v>
      </c>
      <c r="Z414" s="4" t="s">
        <v>2539</v>
      </c>
      <c r="AA414" s="4" t="s">
        <v>1318</v>
      </c>
      <c r="AB414" s="4" t="s">
        <v>7</v>
      </c>
      <c r="AC414" s="130"/>
    </row>
    <row r="415" spans="1:29" ht="89.25">
      <c r="A415" s="3" t="s">
        <v>2606</v>
      </c>
      <c r="B415" s="4" t="s">
        <v>478</v>
      </c>
      <c r="C415" s="4" t="s">
        <v>479</v>
      </c>
      <c r="D415" s="19" t="s">
        <v>437</v>
      </c>
      <c r="E415" s="10" t="s">
        <v>439</v>
      </c>
      <c r="F415" s="10" t="s">
        <v>438</v>
      </c>
      <c r="G415" s="10" t="s">
        <v>440</v>
      </c>
      <c r="H415" s="10" t="s">
        <v>440</v>
      </c>
      <c r="I415" s="4" t="s">
        <v>441</v>
      </c>
      <c r="J415" s="4"/>
      <c r="K415" s="4" t="s">
        <v>491</v>
      </c>
      <c r="L415" s="4">
        <v>50</v>
      </c>
      <c r="M415" s="3">
        <v>231010000</v>
      </c>
      <c r="N415" s="4" t="s">
        <v>483</v>
      </c>
      <c r="O415" s="3" t="s">
        <v>501</v>
      </c>
      <c r="P415" s="4" t="s">
        <v>483</v>
      </c>
      <c r="Q415" s="4" t="s">
        <v>485</v>
      </c>
      <c r="R415" s="12" t="s">
        <v>1344</v>
      </c>
      <c r="S415" s="4" t="s">
        <v>2540</v>
      </c>
      <c r="T415" s="12">
        <v>796</v>
      </c>
      <c r="U415" s="11" t="s">
        <v>493</v>
      </c>
      <c r="V415" s="24">
        <v>500</v>
      </c>
      <c r="W415" s="24">
        <v>70</v>
      </c>
      <c r="X415" s="24">
        <v>0</v>
      </c>
      <c r="Y415" s="24">
        <v>0</v>
      </c>
      <c r="Z415" s="4" t="s">
        <v>2539</v>
      </c>
      <c r="AA415" s="4" t="s">
        <v>1318</v>
      </c>
      <c r="AB415" s="4">
        <v>11</v>
      </c>
      <c r="AC415" s="130"/>
    </row>
    <row r="416" spans="1:29" ht="89.25">
      <c r="A416" s="3" t="s">
        <v>2764</v>
      </c>
      <c r="B416" s="4" t="s">
        <v>478</v>
      </c>
      <c r="C416" s="4" t="s">
        <v>479</v>
      </c>
      <c r="D416" s="19" t="s">
        <v>437</v>
      </c>
      <c r="E416" s="10" t="s">
        <v>439</v>
      </c>
      <c r="F416" s="10" t="s">
        <v>438</v>
      </c>
      <c r="G416" s="10" t="s">
        <v>440</v>
      </c>
      <c r="H416" s="10" t="s">
        <v>440</v>
      </c>
      <c r="I416" s="4" t="s">
        <v>441</v>
      </c>
      <c r="J416" s="4"/>
      <c r="K416" s="4" t="s">
        <v>491</v>
      </c>
      <c r="L416" s="4">
        <v>50</v>
      </c>
      <c r="M416" s="3">
        <v>231010000</v>
      </c>
      <c r="N416" s="4" t="s">
        <v>483</v>
      </c>
      <c r="O416" s="3" t="s">
        <v>545</v>
      </c>
      <c r="P416" s="4" t="s">
        <v>483</v>
      </c>
      <c r="Q416" s="4" t="s">
        <v>485</v>
      </c>
      <c r="R416" s="12" t="s">
        <v>1344</v>
      </c>
      <c r="S416" s="4" t="s">
        <v>2540</v>
      </c>
      <c r="T416" s="12">
        <v>796</v>
      </c>
      <c r="U416" s="11" t="s">
        <v>493</v>
      </c>
      <c r="V416" s="24">
        <v>500</v>
      </c>
      <c r="W416" s="24">
        <v>70</v>
      </c>
      <c r="X416" s="24">
        <v>0</v>
      </c>
      <c r="Y416" s="24">
        <f>X416*1.12</f>
        <v>0</v>
      </c>
      <c r="Z416" s="4" t="s">
        <v>2539</v>
      </c>
      <c r="AA416" s="4" t="s">
        <v>1318</v>
      </c>
      <c r="AB416" s="4">
        <v>11.22</v>
      </c>
      <c r="AC416" s="130"/>
    </row>
    <row r="417" spans="1:29" ht="89.25">
      <c r="A417" s="3" t="s">
        <v>2801</v>
      </c>
      <c r="B417" s="4" t="s">
        <v>478</v>
      </c>
      <c r="C417" s="4" t="s">
        <v>479</v>
      </c>
      <c r="D417" s="19" t="s">
        <v>437</v>
      </c>
      <c r="E417" s="10" t="s">
        <v>439</v>
      </c>
      <c r="F417" s="10" t="s">
        <v>438</v>
      </c>
      <c r="G417" s="10" t="s">
        <v>440</v>
      </c>
      <c r="H417" s="10" t="s">
        <v>440</v>
      </c>
      <c r="I417" s="4" t="s">
        <v>441</v>
      </c>
      <c r="J417" s="4"/>
      <c r="K417" s="4" t="s">
        <v>491</v>
      </c>
      <c r="L417" s="4">
        <v>50</v>
      </c>
      <c r="M417" s="3">
        <v>231010000</v>
      </c>
      <c r="N417" s="4" t="s">
        <v>483</v>
      </c>
      <c r="O417" s="3" t="s">
        <v>1332</v>
      </c>
      <c r="P417" s="4" t="s">
        <v>483</v>
      </c>
      <c r="Q417" s="4" t="s">
        <v>485</v>
      </c>
      <c r="R417" s="12" t="s">
        <v>1344</v>
      </c>
      <c r="S417" s="4" t="s">
        <v>2540</v>
      </c>
      <c r="T417" s="12">
        <v>796</v>
      </c>
      <c r="U417" s="11" t="s">
        <v>493</v>
      </c>
      <c r="V417" s="24">
        <v>500</v>
      </c>
      <c r="W417" s="24">
        <v>70</v>
      </c>
      <c r="X417" s="24">
        <v>0</v>
      </c>
      <c r="Y417" s="24">
        <f>X417*1.12</f>
        <v>0</v>
      </c>
      <c r="Z417" s="4" t="s">
        <v>489</v>
      </c>
      <c r="AA417" s="4" t="s">
        <v>1318</v>
      </c>
      <c r="AB417" s="4" t="s">
        <v>2920</v>
      </c>
      <c r="AC417" s="130"/>
    </row>
    <row r="418" spans="1:29" ht="89.25">
      <c r="A418" s="3" t="s">
        <v>2962</v>
      </c>
      <c r="B418" s="4" t="s">
        <v>478</v>
      </c>
      <c r="C418" s="4" t="s">
        <v>479</v>
      </c>
      <c r="D418" s="19" t="s">
        <v>437</v>
      </c>
      <c r="E418" s="10" t="s">
        <v>439</v>
      </c>
      <c r="F418" s="10" t="s">
        <v>438</v>
      </c>
      <c r="G418" s="10" t="s">
        <v>440</v>
      </c>
      <c r="H418" s="10" t="s">
        <v>440</v>
      </c>
      <c r="I418" s="4" t="s">
        <v>441</v>
      </c>
      <c r="J418" s="4"/>
      <c r="K418" s="4" t="s">
        <v>491</v>
      </c>
      <c r="L418" s="4">
        <v>50</v>
      </c>
      <c r="M418" s="3">
        <v>231010000</v>
      </c>
      <c r="N418" s="4" t="s">
        <v>483</v>
      </c>
      <c r="O418" s="3" t="s">
        <v>1444</v>
      </c>
      <c r="P418" s="4" t="s">
        <v>483</v>
      </c>
      <c r="Q418" s="4" t="s">
        <v>485</v>
      </c>
      <c r="R418" s="12" t="s">
        <v>1344</v>
      </c>
      <c r="S418" s="12" t="s">
        <v>1345</v>
      </c>
      <c r="T418" s="12">
        <v>796</v>
      </c>
      <c r="U418" s="11" t="s">
        <v>493</v>
      </c>
      <c r="V418" s="24">
        <v>500</v>
      </c>
      <c r="W418" s="24">
        <v>70</v>
      </c>
      <c r="X418" s="24">
        <v>0</v>
      </c>
      <c r="Y418" s="24">
        <v>0</v>
      </c>
      <c r="Z418" s="4"/>
      <c r="AA418" s="4" t="s">
        <v>1318</v>
      </c>
      <c r="AB418" s="4">
        <v>8.11</v>
      </c>
      <c r="AC418" s="130"/>
    </row>
    <row r="419" spans="1:29" ht="89.25">
      <c r="A419" s="3" t="s">
        <v>3289</v>
      </c>
      <c r="B419" s="4" t="s">
        <v>478</v>
      </c>
      <c r="C419" s="4" t="s">
        <v>479</v>
      </c>
      <c r="D419" s="19" t="s">
        <v>437</v>
      </c>
      <c r="E419" s="10" t="s">
        <v>439</v>
      </c>
      <c r="F419" s="10" t="s">
        <v>438</v>
      </c>
      <c r="G419" s="10" t="s">
        <v>440</v>
      </c>
      <c r="H419" s="10" t="s">
        <v>440</v>
      </c>
      <c r="I419" s="4" t="s">
        <v>441</v>
      </c>
      <c r="J419" s="4"/>
      <c r="K419" s="4" t="s">
        <v>491</v>
      </c>
      <c r="L419" s="4">
        <v>0</v>
      </c>
      <c r="M419" s="3">
        <v>231010000</v>
      </c>
      <c r="N419" s="4" t="s">
        <v>483</v>
      </c>
      <c r="O419" s="3" t="s">
        <v>1627</v>
      </c>
      <c r="P419" s="4" t="s">
        <v>483</v>
      </c>
      <c r="Q419" s="4" t="s">
        <v>485</v>
      </c>
      <c r="R419" s="12" t="s">
        <v>1344</v>
      </c>
      <c r="S419" s="12" t="s">
        <v>1345</v>
      </c>
      <c r="T419" s="12">
        <v>796</v>
      </c>
      <c r="U419" s="11" t="s">
        <v>493</v>
      </c>
      <c r="V419" s="24">
        <v>500</v>
      </c>
      <c r="W419" s="24">
        <v>70</v>
      </c>
      <c r="X419" s="24">
        <v>35000</v>
      </c>
      <c r="Y419" s="24">
        <f>X419*1.12</f>
        <v>39200.00000000001</v>
      </c>
      <c r="Z419" s="4"/>
      <c r="AA419" s="4" t="s">
        <v>1318</v>
      </c>
      <c r="AB419" s="4"/>
      <c r="AC419" s="130"/>
    </row>
    <row r="420" spans="1:29" ht="89.25">
      <c r="A420" s="3" t="s">
        <v>2293</v>
      </c>
      <c r="B420" s="4" t="s">
        <v>478</v>
      </c>
      <c r="C420" s="4" t="s">
        <v>479</v>
      </c>
      <c r="D420" s="19" t="s">
        <v>442</v>
      </c>
      <c r="E420" s="10" t="s">
        <v>439</v>
      </c>
      <c r="F420" s="10" t="s">
        <v>438</v>
      </c>
      <c r="G420" s="10" t="s">
        <v>444</v>
      </c>
      <c r="H420" s="10" t="s">
        <v>763</v>
      </c>
      <c r="I420" s="4" t="s">
        <v>441</v>
      </c>
      <c r="J420" s="4"/>
      <c r="K420" s="4" t="s">
        <v>491</v>
      </c>
      <c r="L420" s="4">
        <v>50</v>
      </c>
      <c r="M420" s="3">
        <v>231010000</v>
      </c>
      <c r="N420" s="4" t="s">
        <v>483</v>
      </c>
      <c r="O420" s="3" t="s">
        <v>501</v>
      </c>
      <c r="P420" s="4" t="s">
        <v>483</v>
      </c>
      <c r="Q420" s="4" t="s">
        <v>485</v>
      </c>
      <c r="R420" s="12" t="s">
        <v>1344</v>
      </c>
      <c r="S420" s="4" t="s">
        <v>2540</v>
      </c>
      <c r="T420" s="12">
        <v>796</v>
      </c>
      <c r="U420" s="11" t="s">
        <v>493</v>
      </c>
      <c r="V420" s="24">
        <v>100</v>
      </c>
      <c r="W420" s="101">
        <v>25</v>
      </c>
      <c r="X420" s="101">
        <v>0</v>
      </c>
      <c r="Y420" s="101">
        <v>0</v>
      </c>
      <c r="Z420" s="4" t="s">
        <v>2539</v>
      </c>
      <c r="AA420" s="4" t="s">
        <v>1318</v>
      </c>
      <c r="AB420" s="4" t="s">
        <v>7</v>
      </c>
      <c r="AC420" s="130"/>
    </row>
    <row r="421" spans="1:29" ht="114" customHeight="1">
      <c r="A421" s="3" t="s">
        <v>2607</v>
      </c>
      <c r="B421" s="4" t="s">
        <v>478</v>
      </c>
      <c r="C421" s="4" t="s">
        <v>479</v>
      </c>
      <c r="D421" s="19" t="s">
        <v>442</v>
      </c>
      <c r="E421" s="10" t="s">
        <v>439</v>
      </c>
      <c r="F421" s="10" t="s">
        <v>438</v>
      </c>
      <c r="G421" s="10" t="s">
        <v>444</v>
      </c>
      <c r="H421" s="10" t="s">
        <v>444</v>
      </c>
      <c r="I421" s="4" t="s">
        <v>441</v>
      </c>
      <c r="J421" s="4"/>
      <c r="K421" s="4" t="s">
        <v>491</v>
      </c>
      <c r="L421" s="4">
        <v>50</v>
      </c>
      <c r="M421" s="3">
        <v>231010000</v>
      </c>
      <c r="N421" s="4" t="s">
        <v>483</v>
      </c>
      <c r="O421" s="3" t="s">
        <v>501</v>
      </c>
      <c r="P421" s="4" t="s">
        <v>483</v>
      </c>
      <c r="Q421" s="4" t="s">
        <v>485</v>
      </c>
      <c r="R421" s="12" t="s">
        <v>1344</v>
      </c>
      <c r="S421" s="4" t="s">
        <v>2540</v>
      </c>
      <c r="T421" s="12">
        <v>796</v>
      </c>
      <c r="U421" s="11" t="s">
        <v>493</v>
      </c>
      <c r="V421" s="24">
        <v>100</v>
      </c>
      <c r="W421" s="24">
        <v>25</v>
      </c>
      <c r="X421" s="24">
        <v>0</v>
      </c>
      <c r="Y421" s="24">
        <v>0</v>
      </c>
      <c r="Z421" s="4" t="s">
        <v>2539</v>
      </c>
      <c r="AA421" s="4" t="s">
        <v>1318</v>
      </c>
      <c r="AB421" s="4">
        <v>11</v>
      </c>
      <c r="AC421" s="130"/>
    </row>
    <row r="422" spans="1:29" ht="114" customHeight="1">
      <c r="A422" s="3" t="s">
        <v>2765</v>
      </c>
      <c r="B422" s="4" t="s">
        <v>478</v>
      </c>
      <c r="C422" s="4" t="s">
        <v>479</v>
      </c>
      <c r="D422" s="19" t="s">
        <v>442</v>
      </c>
      <c r="E422" s="10" t="s">
        <v>439</v>
      </c>
      <c r="F422" s="10" t="s">
        <v>438</v>
      </c>
      <c r="G422" s="10" t="s">
        <v>444</v>
      </c>
      <c r="H422" s="10" t="s">
        <v>444</v>
      </c>
      <c r="I422" s="4" t="s">
        <v>441</v>
      </c>
      <c r="J422" s="4"/>
      <c r="K422" s="4" t="s">
        <v>491</v>
      </c>
      <c r="L422" s="4">
        <v>50</v>
      </c>
      <c r="M422" s="3">
        <v>231010000</v>
      </c>
      <c r="N422" s="4" t="s">
        <v>483</v>
      </c>
      <c r="O422" s="3" t="s">
        <v>545</v>
      </c>
      <c r="P422" s="4" t="s">
        <v>483</v>
      </c>
      <c r="Q422" s="4" t="s">
        <v>485</v>
      </c>
      <c r="R422" s="12" t="s">
        <v>1344</v>
      </c>
      <c r="S422" s="4" t="s">
        <v>2540</v>
      </c>
      <c r="T422" s="12">
        <v>796</v>
      </c>
      <c r="U422" s="11" t="s">
        <v>493</v>
      </c>
      <c r="V422" s="24">
        <v>100</v>
      </c>
      <c r="W422" s="24">
        <v>25</v>
      </c>
      <c r="X422" s="24">
        <v>0</v>
      </c>
      <c r="Y422" s="24">
        <f>X422*1.12</f>
        <v>0</v>
      </c>
      <c r="Z422" s="4" t="s">
        <v>2539</v>
      </c>
      <c r="AA422" s="4" t="s">
        <v>1318</v>
      </c>
      <c r="AB422" s="4">
        <v>11.22</v>
      </c>
      <c r="AC422" s="130"/>
    </row>
    <row r="423" spans="1:29" ht="114" customHeight="1">
      <c r="A423" s="3" t="s">
        <v>2802</v>
      </c>
      <c r="B423" s="4" t="s">
        <v>478</v>
      </c>
      <c r="C423" s="4" t="s">
        <v>479</v>
      </c>
      <c r="D423" s="19" t="s">
        <v>442</v>
      </c>
      <c r="E423" s="10" t="s">
        <v>439</v>
      </c>
      <c r="F423" s="10" t="s">
        <v>438</v>
      </c>
      <c r="G423" s="10" t="s">
        <v>444</v>
      </c>
      <c r="H423" s="10" t="s">
        <v>444</v>
      </c>
      <c r="I423" s="4" t="s">
        <v>441</v>
      </c>
      <c r="J423" s="4"/>
      <c r="K423" s="4" t="s">
        <v>491</v>
      </c>
      <c r="L423" s="4">
        <v>50</v>
      </c>
      <c r="M423" s="3">
        <v>231010000</v>
      </c>
      <c r="N423" s="4" t="s">
        <v>483</v>
      </c>
      <c r="O423" s="3" t="s">
        <v>1332</v>
      </c>
      <c r="P423" s="4" t="s">
        <v>483</v>
      </c>
      <c r="Q423" s="4" t="s">
        <v>485</v>
      </c>
      <c r="R423" s="12" t="s">
        <v>1344</v>
      </c>
      <c r="S423" s="4" t="s">
        <v>2540</v>
      </c>
      <c r="T423" s="12">
        <v>796</v>
      </c>
      <c r="U423" s="11" t="s">
        <v>493</v>
      </c>
      <c r="V423" s="24">
        <v>100</v>
      </c>
      <c r="W423" s="24">
        <v>25</v>
      </c>
      <c r="X423" s="24">
        <v>0</v>
      </c>
      <c r="Y423" s="24">
        <f>X423*1.12</f>
        <v>0</v>
      </c>
      <c r="Z423" s="4" t="s">
        <v>489</v>
      </c>
      <c r="AA423" s="4" t="s">
        <v>1318</v>
      </c>
      <c r="AB423" s="4" t="s">
        <v>2920</v>
      </c>
      <c r="AC423" s="130"/>
    </row>
    <row r="424" spans="1:29" ht="114" customHeight="1">
      <c r="A424" s="3" t="s">
        <v>2963</v>
      </c>
      <c r="B424" s="4" t="s">
        <v>478</v>
      </c>
      <c r="C424" s="4" t="s">
        <v>479</v>
      </c>
      <c r="D424" s="19" t="s">
        <v>442</v>
      </c>
      <c r="E424" s="10" t="s">
        <v>439</v>
      </c>
      <c r="F424" s="10" t="s">
        <v>438</v>
      </c>
      <c r="G424" s="10" t="s">
        <v>444</v>
      </c>
      <c r="H424" s="10" t="s">
        <v>444</v>
      </c>
      <c r="I424" s="4" t="s">
        <v>441</v>
      </c>
      <c r="J424" s="4"/>
      <c r="K424" s="4" t="s">
        <v>491</v>
      </c>
      <c r="L424" s="4">
        <v>50</v>
      </c>
      <c r="M424" s="3">
        <v>231010000</v>
      </c>
      <c r="N424" s="4" t="s">
        <v>483</v>
      </c>
      <c r="O424" s="3" t="s">
        <v>1444</v>
      </c>
      <c r="P424" s="4" t="s">
        <v>483</v>
      </c>
      <c r="Q424" s="4" t="s">
        <v>485</v>
      </c>
      <c r="R424" s="12" t="s">
        <v>1344</v>
      </c>
      <c r="S424" s="12" t="s">
        <v>1345</v>
      </c>
      <c r="T424" s="12">
        <v>796</v>
      </c>
      <c r="U424" s="11" t="s">
        <v>493</v>
      </c>
      <c r="V424" s="24">
        <v>100</v>
      </c>
      <c r="W424" s="24">
        <v>25</v>
      </c>
      <c r="X424" s="24">
        <v>0</v>
      </c>
      <c r="Y424" s="24">
        <f>X424*1.12</f>
        <v>0</v>
      </c>
      <c r="Z424" s="4"/>
      <c r="AA424" s="4" t="s">
        <v>1318</v>
      </c>
      <c r="AB424" s="4">
        <v>8.11</v>
      </c>
      <c r="AC424" s="130"/>
    </row>
    <row r="425" spans="1:29" ht="114" customHeight="1">
      <c r="A425" s="3" t="s">
        <v>3290</v>
      </c>
      <c r="B425" s="4" t="s">
        <v>478</v>
      </c>
      <c r="C425" s="4" t="s">
        <v>479</v>
      </c>
      <c r="D425" s="19" t="s">
        <v>442</v>
      </c>
      <c r="E425" s="10" t="s">
        <v>439</v>
      </c>
      <c r="F425" s="10" t="s">
        <v>438</v>
      </c>
      <c r="G425" s="10" t="s">
        <v>444</v>
      </c>
      <c r="H425" s="10" t="s">
        <v>444</v>
      </c>
      <c r="I425" s="4" t="s">
        <v>441</v>
      </c>
      <c r="J425" s="4"/>
      <c r="K425" s="4" t="s">
        <v>491</v>
      </c>
      <c r="L425" s="4">
        <v>0</v>
      </c>
      <c r="M425" s="3">
        <v>231010000</v>
      </c>
      <c r="N425" s="4" t="s">
        <v>483</v>
      </c>
      <c r="O425" s="3" t="s">
        <v>1627</v>
      </c>
      <c r="P425" s="4" t="s">
        <v>483</v>
      </c>
      <c r="Q425" s="4" t="s">
        <v>485</v>
      </c>
      <c r="R425" s="12" t="s">
        <v>1344</v>
      </c>
      <c r="S425" s="12" t="s">
        <v>1345</v>
      </c>
      <c r="T425" s="12">
        <v>796</v>
      </c>
      <c r="U425" s="11" t="s">
        <v>493</v>
      </c>
      <c r="V425" s="24">
        <v>100</v>
      </c>
      <c r="W425" s="24">
        <v>25</v>
      </c>
      <c r="X425" s="24">
        <v>2500</v>
      </c>
      <c r="Y425" s="24">
        <f>X425*1.12</f>
        <v>2800.0000000000005</v>
      </c>
      <c r="Z425" s="4"/>
      <c r="AA425" s="4" t="s">
        <v>1318</v>
      </c>
      <c r="AB425" s="4"/>
      <c r="AC425" s="130"/>
    </row>
    <row r="426" spans="1:29" ht="89.25">
      <c r="A426" s="3" t="s">
        <v>2294</v>
      </c>
      <c r="B426" s="4" t="s">
        <v>478</v>
      </c>
      <c r="C426" s="4" t="s">
        <v>479</v>
      </c>
      <c r="D426" s="4" t="s">
        <v>292</v>
      </c>
      <c r="E426" s="10" t="s">
        <v>290</v>
      </c>
      <c r="F426" s="10" t="s">
        <v>290</v>
      </c>
      <c r="G426" s="10" t="s">
        <v>294</v>
      </c>
      <c r="H426" s="10" t="s">
        <v>291</v>
      </c>
      <c r="I426" s="3" t="s">
        <v>295</v>
      </c>
      <c r="J426" s="4"/>
      <c r="K426" s="4" t="s">
        <v>491</v>
      </c>
      <c r="L426" s="4">
        <v>0</v>
      </c>
      <c r="M426" s="3">
        <v>231010000</v>
      </c>
      <c r="N426" s="4" t="s">
        <v>483</v>
      </c>
      <c r="O426" s="3" t="s">
        <v>1475</v>
      </c>
      <c r="P426" s="4" t="s">
        <v>483</v>
      </c>
      <c r="Q426" s="4" t="s">
        <v>485</v>
      </c>
      <c r="R426" s="12" t="s">
        <v>1344</v>
      </c>
      <c r="S426" s="12" t="s">
        <v>1345</v>
      </c>
      <c r="T426" s="4">
        <v>796</v>
      </c>
      <c r="U426" s="4" t="s">
        <v>493</v>
      </c>
      <c r="V426" s="3">
        <v>10</v>
      </c>
      <c r="W426" s="41">
        <v>7143</v>
      </c>
      <c r="X426" s="47">
        <v>71428</v>
      </c>
      <c r="Y426" s="26">
        <v>80000</v>
      </c>
      <c r="Z426" s="4"/>
      <c r="AA426" s="4" t="s">
        <v>1318</v>
      </c>
      <c r="AB426" s="4"/>
      <c r="AC426" s="130"/>
    </row>
    <row r="427" spans="1:29" ht="89.25">
      <c r="A427" s="3" t="s">
        <v>2295</v>
      </c>
      <c r="B427" s="4" t="s">
        <v>478</v>
      </c>
      <c r="C427" s="4" t="s">
        <v>479</v>
      </c>
      <c r="D427" s="102" t="s">
        <v>296</v>
      </c>
      <c r="E427" s="10" t="s">
        <v>290</v>
      </c>
      <c r="F427" s="10" t="s">
        <v>290</v>
      </c>
      <c r="G427" s="3" t="s">
        <v>1156</v>
      </c>
      <c r="H427" s="10" t="s">
        <v>751</v>
      </c>
      <c r="I427" s="3" t="s">
        <v>1157</v>
      </c>
      <c r="J427" s="4"/>
      <c r="K427" s="4" t="s">
        <v>482</v>
      </c>
      <c r="L427" s="4">
        <v>0</v>
      </c>
      <c r="M427" s="3">
        <v>231010000</v>
      </c>
      <c r="N427" s="4" t="s">
        <v>483</v>
      </c>
      <c r="O427" s="3" t="s">
        <v>1475</v>
      </c>
      <c r="P427" s="4" t="s">
        <v>483</v>
      </c>
      <c r="Q427" s="4" t="s">
        <v>485</v>
      </c>
      <c r="R427" s="12" t="s">
        <v>1344</v>
      </c>
      <c r="S427" s="12" t="s">
        <v>1345</v>
      </c>
      <c r="T427" s="4">
        <v>796</v>
      </c>
      <c r="U427" s="4" t="s">
        <v>493</v>
      </c>
      <c r="V427" s="3">
        <v>10</v>
      </c>
      <c r="W427" s="24">
        <v>1000</v>
      </c>
      <c r="X427" s="26">
        <f>V427*W427</f>
        <v>10000</v>
      </c>
      <c r="Y427" s="26">
        <f>X427*1.12</f>
        <v>11200.000000000002</v>
      </c>
      <c r="Z427" s="4"/>
      <c r="AA427" s="4" t="s">
        <v>1318</v>
      </c>
      <c r="AB427" s="4"/>
      <c r="AC427" s="130"/>
    </row>
    <row r="428" spans="1:29" ht="89.25">
      <c r="A428" s="3" t="s">
        <v>2296</v>
      </c>
      <c r="B428" s="4" t="s">
        <v>478</v>
      </c>
      <c r="C428" s="4" t="s">
        <v>479</v>
      </c>
      <c r="D428" s="103" t="s">
        <v>292</v>
      </c>
      <c r="E428" s="10" t="s">
        <v>290</v>
      </c>
      <c r="F428" s="10" t="s">
        <v>290</v>
      </c>
      <c r="G428" s="10" t="s">
        <v>294</v>
      </c>
      <c r="H428" s="10" t="s">
        <v>291</v>
      </c>
      <c r="I428" s="3" t="s">
        <v>297</v>
      </c>
      <c r="J428" s="4"/>
      <c r="K428" s="4" t="s">
        <v>491</v>
      </c>
      <c r="L428" s="4">
        <v>0</v>
      </c>
      <c r="M428" s="3">
        <v>231010000</v>
      </c>
      <c r="N428" s="4" t="s">
        <v>483</v>
      </c>
      <c r="O428" s="3" t="s">
        <v>1475</v>
      </c>
      <c r="P428" s="4" t="s">
        <v>483</v>
      </c>
      <c r="Q428" s="4" t="s">
        <v>485</v>
      </c>
      <c r="R428" s="12" t="s">
        <v>1344</v>
      </c>
      <c r="S428" s="12" t="s">
        <v>1345</v>
      </c>
      <c r="T428" s="4">
        <v>796</v>
      </c>
      <c r="U428" s="4" t="s">
        <v>493</v>
      </c>
      <c r="V428" s="3">
        <v>1</v>
      </c>
      <c r="W428" s="41">
        <v>7143</v>
      </c>
      <c r="X428" s="47">
        <v>7143</v>
      </c>
      <c r="Y428" s="26">
        <v>8000</v>
      </c>
      <c r="Z428" s="4"/>
      <c r="AA428" s="4" t="s">
        <v>1318</v>
      </c>
      <c r="AB428" s="4"/>
      <c r="AC428" s="130"/>
    </row>
    <row r="429" spans="1:29" ht="93" customHeight="1">
      <c r="A429" s="3" t="s">
        <v>2297</v>
      </c>
      <c r="B429" s="4" t="s">
        <v>478</v>
      </c>
      <c r="C429" s="4" t="s">
        <v>479</v>
      </c>
      <c r="D429" s="4" t="s">
        <v>292</v>
      </c>
      <c r="E429" s="10" t="s">
        <v>290</v>
      </c>
      <c r="F429" s="10" t="s">
        <v>290</v>
      </c>
      <c r="G429" s="10" t="s">
        <v>294</v>
      </c>
      <c r="H429" s="10" t="s">
        <v>291</v>
      </c>
      <c r="I429" s="3" t="s">
        <v>298</v>
      </c>
      <c r="J429" s="4"/>
      <c r="K429" s="4" t="s">
        <v>491</v>
      </c>
      <c r="L429" s="4">
        <v>0</v>
      </c>
      <c r="M429" s="3">
        <v>231010000</v>
      </c>
      <c r="N429" s="4" t="s">
        <v>483</v>
      </c>
      <c r="O429" s="3" t="s">
        <v>1475</v>
      </c>
      <c r="P429" s="4" t="s">
        <v>483</v>
      </c>
      <c r="Q429" s="4" t="s">
        <v>485</v>
      </c>
      <c r="R429" s="12" t="s">
        <v>1344</v>
      </c>
      <c r="S429" s="12" t="s">
        <v>1345</v>
      </c>
      <c r="T429" s="4">
        <v>796</v>
      </c>
      <c r="U429" s="4" t="s">
        <v>493</v>
      </c>
      <c r="V429" s="3">
        <v>15</v>
      </c>
      <c r="W429" s="41">
        <v>7143</v>
      </c>
      <c r="X429" s="47">
        <v>107143</v>
      </c>
      <c r="Y429" s="26">
        <v>120000</v>
      </c>
      <c r="Z429" s="4"/>
      <c r="AA429" s="4" t="s">
        <v>1318</v>
      </c>
      <c r="AB429" s="4"/>
      <c r="AC429" s="130"/>
    </row>
    <row r="430" spans="1:29" ht="100.5" customHeight="1">
      <c r="A430" s="3" t="s">
        <v>2298</v>
      </c>
      <c r="B430" s="4" t="s">
        <v>478</v>
      </c>
      <c r="C430" s="4" t="s">
        <v>479</v>
      </c>
      <c r="D430" s="104" t="s">
        <v>296</v>
      </c>
      <c r="E430" s="10" t="s">
        <v>1159</v>
      </c>
      <c r="F430" s="10" t="s">
        <v>1158</v>
      </c>
      <c r="G430" s="10" t="s">
        <v>1161</v>
      </c>
      <c r="H430" s="10" t="s">
        <v>1160</v>
      </c>
      <c r="I430" s="3" t="s">
        <v>1162</v>
      </c>
      <c r="J430" s="4"/>
      <c r="K430" s="4" t="s">
        <v>491</v>
      </c>
      <c r="L430" s="4">
        <v>0</v>
      </c>
      <c r="M430" s="3">
        <v>231010000</v>
      </c>
      <c r="N430" s="4" t="s">
        <v>483</v>
      </c>
      <c r="O430" s="3" t="s">
        <v>1475</v>
      </c>
      <c r="P430" s="4" t="s">
        <v>483</v>
      </c>
      <c r="Q430" s="4" t="s">
        <v>485</v>
      </c>
      <c r="R430" s="12" t="s">
        <v>1344</v>
      </c>
      <c r="S430" s="12" t="s">
        <v>1345</v>
      </c>
      <c r="T430" s="12">
        <v>796</v>
      </c>
      <c r="U430" s="4" t="s">
        <v>493</v>
      </c>
      <c r="V430" s="3">
        <v>10</v>
      </c>
      <c r="W430" s="41">
        <v>22321.42857142857</v>
      </c>
      <c r="X430" s="47">
        <v>223214.28571428568</v>
      </c>
      <c r="Y430" s="26">
        <v>250000</v>
      </c>
      <c r="Z430" s="4"/>
      <c r="AA430" s="4" t="s">
        <v>1318</v>
      </c>
      <c r="AB430" s="4"/>
      <c r="AC430" s="130"/>
    </row>
    <row r="431" spans="1:29" ht="89.25">
      <c r="A431" s="3" t="s">
        <v>2299</v>
      </c>
      <c r="B431" s="4" t="s">
        <v>478</v>
      </c>
      <c r="C431" s="4" t="s">
        <v>479</v>
      </c>
      <c r="D431" s="3" t="s">
        <v>299</v>
      </c>
      <c r="E431" s="10" t="s">
        <v>290</v>
      </c>
      <c r="F431" s="10" t="s">
        <v>752</v>
      </c>
      <c r="G431" s="10" t="s">
        <v>293</v>
      </c>
      <c r="H431" s="10" t="s">
        <v>291</v>
      </c>
      <c r="I431" s="3" t="s">
        <v>753</v>
      </c>
      <c r="J431" s="4"/>
      <c r="K431" s="4" t="s">
        <v>491</v>
      </c>
      <c r="L431" s="4">
        <v>0</v>
      </c>
      <c r="M431" s="3">
        <v>231010000</v>
      </c>
      <c r="N431" s="4" t="s">
        <v>483</v>
      </c>
      <c r="O431" s="3" t="s">
        <v>1475</v>
      </c>
      <c r="P431" s="4" t="s">
        <v>483</v>
      </c>
      <c r="Q431" s="4" t="s">
        <v>485</v>
      </c>
      <c r="R431" s="12" t="s">
        <v>1344</v>
      </c>
      <c r="S431" s="12" t="s">
        <v>1345</v>
      </c>
      <c r="T431" s="4">
        <v>796</v>
      </c>
      <c r="U431" s="4" t="s">
        <v>493</v>
      </c>
      <c r="V431" s="3">
        <v>2</v>
      </c>
      <c r="W431" s="41">
        <v>31249.999999999996</v>
      </c>
      <c r="X431" s="47">
        <v>62499.99999999999</v>
      </c>
      <c r="Y431" s="26">
        <v>70000</v>
      </c>
      <c r="Z431" s="4"/>
      <c r="AA431" s="4" t="s">
        <v>1318</v>
      </c>
      <c r="AB431" s="4"/>
      <c r="AC431" s="130"/>
    </row>
    <row r="432" spans="1:29" ht="89.25">
      <c r="A432" s="3" t="s">
        <v>2300</v>
      </c>
      <c r="B432" s="4" t="s">
        <v>478</v>
      </c>
      <c r="C432" s="4" t="s">
        <v>479</v>
      </c>
      <c r="D432" s="3" t="s">
        <v>299</v>
      </c>
      <c r="E432" s="10" t="s">
        <v>754</v>
      </c>
      <c r="F432" s="10" t="s">
        <v>754</v>
      </c>
      <c r="G432" s="10" t="s">
        <v>294</v>
      </c>
      <c r="H432" s="10" t="s">
        <v>291</v>
      </c>
      <c r="I432" s="3" t="s">
        <v>755</v>
      </c>
      <c r="J432" s="4"/>
      <c r="K432" s="4" t="s">
        <v>491</v>
      </c>
      <c r="L432" s="4">
        <v>0</v>
      </c>
      <c r="M432" s="3">
        <v>231010000</v>
      </c>
      <c r="N432" s="4" t="s">
        <v>483</v>
      </c>
      <c r="O432" s="3" t="s">
        <v>1475</v>
      </c>
      <c r="P432" s="4" t="s">
        <v>483</v>
      </c>
      <c r="Q432" s="4" t="s">
        <v>485</v>
      </c>
      <c r="R432" s="12" t="s">
        <v>1344</v>
      </c>
      <c r="S432" s="12" t="s">
        <v>1345</v>
      </c>
      <c r="T432" s="4">
        <v>796</v>
      </c>
      <c r="U432" s="4" t="s">
        <v>493</v>
      </c>
      <c r="V432" s="3">
        <v>4</v>
      </c>
      <c r="W432" s="41">
        <v>13392.857142857141</v>
      </c>
      <c r="X432" s="47">
        <v>53571.428571428565</v>
      </c>
      <c r="Y432" s="26">
        <v>60000</v>
      </c>
      <c r="Z432" s="4"/>
      <c r="AA432" s="4" t="s">
        <v>1318</v>
      </c>
      <c r="AB432" s="4"/>
      <c r="AC432" s="130"/>
    </row>
    <row r="433" spans="1:29" ht="89.25">
      <c r="A433" s="3" t="s">
        <v>2301</v>
      </c>
      <c r="B433" s="4" t="s">
        <v>478</v>
      </c>
      <c r="C433" s="4" t="s">
        <v>479</v>
      </c>
      <c r="D433" s="3" t="s">
        <v>299</v>
      </c>
      <c r="E433" s="10" t="s">
        <v>290</v>
      </c>
      <c r="F433" s="10" t="s">
        <v>752</v>
      </c>
      <c r="G433" s="10" t="s">
        <v>293</v>
      </c>
      <c r="H433" s="10" t="s">
        <v>291</v>
      </c>
      <c r="I433" s="3" t="s">
        <v>756</v>
      </c>
      <c r="J433" s="4"/>
      <c r="K433" s="4" t="s">
        <v>491</v>
      </c>
      <c r="L433" s="4">
        <v>0</v>
      </c>
      <c r="M433" s="3">
        <v>231010000</v>
      </c>
      <c r="N433" s="4" t="s">
        <v>483</v>
      </c>
      <c r="O433" s="3" t="s">
        <v>1475</v>
      </c>
      <c r="P433" s="4" t="s">
        <v>483</v>
      </c>
      <c r="Q433" s="4" t="s">
        <v>485</v>
      </c>
      <c r="R433" s="12" t="s">
        <v>1344</v>
      </c>
      <c r="S433" s="12" t="s">
        <v>1345</v>
      </c>
      <c r="T433" s="4">
        <v>796</v>
      </c>
      <c r="U433" s="4" t="s">
        <v>493</v>
      </c>
      <c r="V433" s="3">
        <v>2</v>
      </c>
      <c r="W433" s="41">
        <v>31249.999999999996</v>
      </c>
      <c r="X433" s="47">
        <v>62499.99999999999</v>
      </c>
      <c r="Y433" s="26">
        <v>70000</v>
      </c>
      <c r="Z433" s="4"/>
      <c r="AA433" s="4" t="s">
        <v>1318</v>
      </c>
      <c r="AB433" s="4"/>
      <c r="AC433" s="130"/>
    </row>
    <row r="434" spans="1:29" ht="89.25">
      <c r="A434" s="3" t="s">
        <v>2302</v>
      </c>
      <c r="B434" s="4" t="s">
        <v>478</v>
      </c>
      <c r="C434" s="4" t="s">
        <v>479</v>
      </c>
      <c r="D434" s="3" t="s">
        <v>299</v>
      </c>
      <c r="E434" s="10" t="s">
        <v>757</v>
      </c>
      <c r="F434" s="10" t="s">
        <v>757</v>
      </c>
      <c r="G434" s="10" t="s">
        <v>294</v>
      </c>
      <c r="H434" s="10" t="s">
        <v>291</v>
      </c>
      <c r="I434" s="3" t="s">
        <v>758</v>
      </c>
      <c r="J434" s="4"/>
      <c r="K434" s="4" t="s">
        <v>491</v>
      </c>
      <c r="L434" s="4">
        <v>0</v>
      </c>
      <c r="M434" s="3">
        <v>231010000</v>
      </c>
      <c r="N434" s="4" t="s">
        <v>483</v>
      </c>
      <c r="O434" s="3" t="s">
        <v>1475</v>
      </c>
      <c r="P434" s="4" t="s">
        <v>483</v>
      </c>
      <c r="Q434" s="4" t="s">
        <v>485</v>
      </c>
      <c r="R434" s="12" t="s">
        <v>1344</v>
      </c>
      <c r="S434" s="12" t="s">
        <v>1345</v>
      </c>
      <c r="T434" s="4">
        <v>796</v>
      </c>
      <c r="U434" s="4" t="s">
        <v>493</v>
      </c>
      <c r="V434" s="3">
        <v>4</v>
      </c>
      <c r="W434" s="41">
        <v>13392.857142857141</v>
      </c>
      <c r="X434" s="47">
        <v>53571.428571428565</v>
      </c>
      <c r="Y434" s="26">
        <v>60000</v>
      </c>
      <c r="Z434" s="4"/>
      <c r="AA434" s="4" t="s">
        <v>1318</v>
      </c>
      <c r="AB434" s="4"/>
      <c r="AC434" s="130"/>
    </row>
    <row r="435" spans="1:29" ht="89.25">
      <c r="A435" s="3" t="s">
        <v>2303</v>
      </c>
      <c r="B435" s="4" t="s">
        <v>478</v>
      </c>
      <c r="C435" s="4" t="s">
        <v>479</v>
      </c>
      <c r="D435" s="4" t="s">
        <v>292</v>
      </c>
      <c r="E435" s="10" t="s">
        <v>290</v>
      </c>
      <c r="F435" s="10" t="s">
        <v>290</v>
      </c>
      <c r="G435" s="10" t="s">
        <v>294</v>
      </c>
      <c r="H435" s="10" t="s">
        <v>291</v>
      </c>
      <c r="I435" s="3" t="s">
        <v>300</v>
      </c>
      <c r="J435" s="4"/>
      <c r="K435" s="4" t="s">
        <v>491</v>
      </c>
      <c r="L435" s="4">
        <v>0</v>
      </c>
      <c r="M435" s="3">
        <v>231010000</v>
      </c>
      <c r="N435" s="4" t="s">
        <v>483</v>
      </c>
      <c r="O435" s="3" t="s">
        <v>1475</v>
      </c>
      <c r="P435" s="4" t="s">
        <v>483</v>
      </c>
      <c r="Q435" s="4" t="s">
        <v>485</v>
      </c>
      <c r="R435" s="12" t="s">
        <v>1344</v>
      </c>
      <c r="S435" s="12" t="s">
        <v>1345</v>
      </c>
      <c r="T435" s="4">
        <v>796</v>
      </c>
      <c r="U435" s="4" t="s">
        <v>493</v>
      </c>
      <c r="V435" s="3">
        <v>11</v>
      </c>
      <c r="W435" s="41">
        <v>7143</v>
      </c>
      <c r="X435" s="47">
        <v>78571</v>
      </c>
      <c r="Y435" s="26">
        <v>88000</v>
      </c>
      <c r="Z435" s="4"/>
      <c r="AA435" s="4" t="s">
        <v>1318</v>
      </c>
      <c r="AB435" s="4"/>
      <c r="AC435" s="130"/>
    </row>
    <row r="436" spans="1:29" ht="89.25">
      <c r="A436" s="3" t="s">
        <v>2304</v>
      </c>
      <c r="B436" s="4" t="s">
        <v>478</v>
      </c>
      <c r="C436" s="4" t="s">
        <v>479</v>
      </c>
      <c r="D436" s="4" t="s">
        <v>292</v>
      </c>
      <c r="E436" s="10" t="s">
        <v>290</v>
      </c>
      <c r="F436" s="10" t="s">
        <v>290</v>
      </c>
      <c r="G436" s="10" t="s">
        <v>294</v>
      </c>
      <c r="H436" s="10" t="s">
        <v>291</v>
      </c>
      <c r="I436" s="3" t="s">
        <v>1163</v>
      </c>
      <c r="J436" s="4"/>
      <c r="K436" s="4" t="s">
        <v>491</v>
      </c>
      <c r="L436" s="4">
        <v>0</v>
      </c>
      <c r="M436" s="3">
        <v>231010000</v>
      </c>
      <c r="N436" s="4" t="s">
        <v>483</v>
      </c>
      <c r="O436" s="3" t="s">
        <v>1475</v>
      </c>
      <c r="P436" s="4" t="s">
        <v>483</v>
      </c>
      <c r="Q436" s="4" t="s">
        <v>485</v>
      </c>
      <c r="R436" s="12" t="s">
        <v>1344</v>
      </c>
      <c r="S436" s="12" t="s">
        <v>1345</v>
      </c>
      <c r="T436" s="4">
        <v>796</v>
      </c>
      <c r="U436" s="4" t="s">
        <v>493</v>
      </c>
      <c r="V436" s="3">
        <v>15</v>
      </c>
      <c r="W436" s="41">
        <v>4462</v>
      </c>
      <c r="X436" s="47">
        <v>66930</v>
      </c>
      <c r="Y436" s="26">
        <v>74962</v>
      </c>
      <c r="Z436" s="4"/>
      <c r="AA436" s="4" t="s">
        <v>1318</v>
      </c>
      <c r="AB436" s="4"/>
      <c r="AC436" s="130"/>
    </row>
    <row r="437" spans="1:29" ht="97.5" customHeight="1">
      <c r="A437" s="3" t="s">
        <v>2305</v>
      </c>
      <c r="B437" s="4" t="s">
        <v>478</v>
      </c>
      <c r="C437" s="4" t="s">
        <v>479</v>
      </c>
      <c r="D437" s="4" t="s">
        <v>292</v>
      </c>
      <c r="E437" s="10" t="s">
        <v>760</v>
      </c>
      <c r="F437" s="10" t="s">
        <v>759</v>
      </c>
      <c r="G437" s="10" t="s">
        <v>294</v>
      </c>
      <c r="H437" s="10" t="s">
        <v>291</v>
      </c>
      <c r="I437" s="3" t="s">
        <v>761</v>
      </c>
      <c r="J437" s="4"/>
      <c r="K437" s="4" t="s">
        <v>491</v>
      </c>
      <c r="L437" s="4">
        <v>0</v>
      </c>
      <c r="M437" s="3">
        <v>231010000</v>
      </c>
      <c r="N437" s="4" t="s">
        <v>483</v>
      </c>
      <c r="O437" s="3" t="s">
        <v>1475</v>
      </c>
      <c r="P437" s="4" t="s">
        <v>483</v>
      </c>
      <c r="Q437" s="4" t="s">
        <v>485</v>
      </c>
      <c r="R437" s="12" t="s">
        <v>1344</v>
      </c>
      <c r="S437" s="12" t="s">
        <v>1345</v>
      </c>
      <c r="T437" s="4">
        <v>796</v>
      </c>
      <c r="U437" s="4" t="s">
        <v>493</v>
      </c>
      <c r="V437" s="3">
        <v>2</v>
      </c>
      <c r="W437" s="41">
        <v>7143</v>
      </c>
      <c r="X437" s="47">
        <v>14286</v>
      </c>
      <c r="Y437" s="26">
        <v>16000</v>
      </c>
      <c r="Z437" s="4"/>
      <c r="AA437" s="4" t="s">
        <v>1318</v>
      </c>
      <c r="AB437" s="4"/>
      <c r="AC437" s="130"/>
    </row>
    <row r="438" spans="1:29" ht="84" customHeight="1">
      <c r="A438" s="3" t="s">
        <v>2306</v>
      </c>
      <c r="B438" s="4" t="s">
        <v>478</v>
      </c>
      <c r="C438" s="4" t="s">
        <v>479</v>
      </c>
      <c r="D438" s="4" t="s">
        <v>292</v>
      </c>
      <c r="E438" s="10" t="s">
        <v>290</v>
      </c>
      <c r="F438" s="10" t="s">
        <v>290</v>
      </c>
      <c r="G438" s="10" t="s">
        <v>294</v>
      </c>
      <c r="H438" s="10" t="s">
        <v>291</v>
      </c>
      <c r="I438" s="3" t="s">
        <v>764</v>
      </c>
      <c r="J438" s="4"/>
      <c r="K438" s="4" t="s">
        <v>491</v>
      </c>
      <c r="L438" s="4">
        <v>0</v>
      </c>
      <c r="M438" s="3">
        <v>231010000</v>
      </c>
      <c r="N438" s="4" t="s">
        <v>483</v>
      </c>
      <c r="O438" s="3" t="s">
        <v>1475</v>
      </c>
      <c r="P438" s="4" t="s">
        <v>483</v>
      </c>
      <c r="Q438" s="4" t="s">
        <v>485</v>
      </c>
      <c r="R438" s="12" t="s">
        <v>1344</v>
      </c>
      <c r="S438" s="12" t="s">
        <v>1345</v>
      </c>
      <c r="T438" s="4">
        <v>796</v>
      </c>
      <c r="U438" s="4" t="s">
        <v>1164</v>
      </c>
      <c r="V438" s="3">
        <v>1</v>
      </c>
      <c r="W438" s="41">
        <v>60000</v>
      </c>
      <c r="X438" s="47">
        <v>60000</v>
      </c>
      <c r="Y438" s="26">
        <v>67200</v>
      </c>
      <c r="Z438" s="4"/>
      <c r="AA438" s="4" t="s">
        <v>1318</v>
      </c>
      <c r="AB438" s="4"/>
      <c r="AC438" s="130"/>
    </row>
    <row r="439" spans="1:29" ht="140.25">
      <c r="A439" s="3" t="s">
        <v>2307</v>
      </c>
      <c r="B439" s="4" t="s">
        <v>478</v>
      </c>
      <c r="C439" s="4" t="s">
        <v>479</v>
      </c>
      <c r="D439" s="4" t="s">
        <v>1165</v>
      </c>
      <c r="E439" s="4" t="s">
        <v>1707</v>
      </c>
      <c r="F439" s="4" t="s">
        <v>1709</v>
      </c>
      <c r="G439" s="4" t="s">
        <v>1166</v>
      </c>
      <c r="H439" s="4" t="s">
        <v>1708</v>
      </c>
      <c r="I439" s="3" t="s">
        <v>24</v>
      </c>
      <c r="J439" s="4"/>
      <c r="K439" s="4" t="s">
        <v>491</v>
      </c>
      <c r="L439" s="3">
        <v>90</v>
      </c>
      <c r="M439" s="3">
        <v>231010000</v>
      </c>
      <c r="N439" s="4" t="s">
        <v>483</v>
      </c>
      <c r="O439" s="16" t="s">
        <v>1474</v>
      </c>
      <c r="P439" s="4" t="s">
        <v>483</v>
      </c>
      <c r="Q439" s="4" t="s">
        <v>485</v>
      </c>
      <c r="R439" s="4" t="s">
        <v>1744</v>
      </c>
      <c r="S439" s="12" t="s">
        <v>1345</v>
      </c>
      <c r="T439" s="23" t="s">
        <v>634</v>
      </c>
      <c r="U439" s="15" t="s">
        <v>635</v>
      </c>
      <c r="V439" s="3">
        <v>150</v>
      </c>
      <c r="W439" s="24">
        <v>415</v>
      </c>
      <c r="X439" s="26">
        <v>0</v>
      </c>
      <c r="Y439" s="26">
        <f>X439*1.12</f>
        <v>0</v>
      </c>
      <c r="Z439" s="4"/>
      <c r="AA439" s="4" t="s">
        <v>1318</v>
      </c>
      <c r="AB439" s="4">
        <v>11.22</v>
      </c>
      <c r="AC439" s="130"/>
    </row>
    <row r="440" spans="1:29" ht="140.25">
      <c r="A440" s="3" t="s">
        <v>2807</v>
      </c>
      <c r="B440" s="4" t="s">
        <v>478</v>
      </c>
      <c r="C440" s="4" t="s">
        <v>479</v>
      </c>
      <c r="D440" s="4" t="s">
        <v>1165</v>
      </c>
      <c r="E440" s="4" t="s">
        <v>1707</v>
      </c>
      <c r="F440" s="4" t="s">
        <v>1709</v>
      </c>
      <c r="G440" s="4" t="s">
        <v>1166</v>
      </c>
      <c r="H440" s="4" t="s">
        <v>1708</v>
      </c>
      <c r="I440" s="3" t="s">
        <v>24</v>
      </c>
      <c r="J440" s="4"/>
      <c r="K440" s="4" t="s">
        <v>491</v>
      </c>
      <c r="L440" s="3">
        <v>90</v>
      </c>
      <c r="M440" s="3">
        <v>231010000</v>
      </c>
      <c r="N440" s="4" t="s">
        <v>483</v>
      </c>
      <c r="O440" s="16" t="s">
        <v>1332</v>
      </c>
      <c r="P440" s="4" t="s">
        <v>483</v>
      </c>
      <c r="Q440" s="4" t="s">
        <v>485</v>
      </c>
      <c r="R440" s="4" t="s">
        <v>1744</v>
      </c>
      <c r="S440" s="12" t="s">
        <v>1345</v>
      </c>
      <c r="T440" s="23" t="s">
        <v>634</v>
      </c>
      <c r="U440" s="15" t="s">
        <v>635</v>
      </c>
      <c r="V440" s="3">
        <v>150</v>
      </c>
      <c r="W440" s="24">
        <v>415</v>
      </c>
      <c r="X440" s="26">
        <v>0</v>
      </c>
      <c r="Y440" s="26">
        <f>X440*1.12</f>
        <v>0</v>
      </c>
      <c r="Z440" s="4" t="s">
        <v>489</v>
      </c>
      <c r="AA440" s="4" t="s">
        <v>1318</v>
      </c>
      <c r="AB440" s="4">
        <v>15</v>
      </c>
      <c r="AC440" s="130"/>
    </row>
    <row r="441" spans="1:29" ht="140.25">
      <c r="A441" s="3" t="s">
        <v>2854</v>
      </c>
      <c r="B441" s="4" t="s">
        <v>478</v>
      </c>
      <c r="C441" s="4" t="s">
        <v>479</v>
      </c>
      <c r="D441" s="4" t="s">
        <v>1165</v>
      </c>
      <c r="E441" s="4" t="s">
        <v>1707</v>
      </c>
      <c r="F441" s="4" t="s">
        <v>1709</v>
      </c>
      <c r="G441" s="4" t="s">
        <v>1166</v>
      </c>
      <c r="H441" s="4" t="s">
        <v>1708</v>
      </c>
      <c r="I441" s="3" t="s">
        <v>24</v>
      </c>
      <c r="J441" s="4"/>
      <c r="K441" s="4" t="s">
        <v>491</v>
      </c>
      <c r="L441" s="3">
        <v>90</v>
      </c>
      <c r="M441" s="3">
        <v>231010000</v>
      </c>
      <c r="N441" s="4" t="s">
        <v>483</v>
      </c>
      <c r="O441" s="16" t="s">
        <v>1332</v>
      </c>
      <c r="P441" s="4" t="s">
        <v>483</v>
      </c>
      <c r="Q441" s="4" t="s">
        <v>485</v>
      </c>
      <c r="R441" s="4" t="s">
        <v>1744</v>
      </c>
      <c r="S441" s="4" t="s">
        <v>2542</v>
      </c>
      <c r="T441" s="23" t="s">
        <v>634</v>
      </c>
      <c r="U441" s="15" t="s">
        <v>635</v>
      </c>
      <c r="V441" s="3">
        <v>150</v>
      </c>
      <c r="W441" s="24">
        <v>415</v>
      </c>
      <c r="X441" s="26">
        <f>V441*W441</f>
        <v>62250</v>
      </c>
      <c r="Y441" s="26">
        <f>X441*1.12</f>
        <v>69720</v>
      </c>
      <c r="Z441" s="4" t="s">
        <v>489</v>
      </c>
      <c r="AA441" s="4" t="s">
        <v>1318</v>
      </c>
      <c r="AB441" s="4"/>
      <c r="AC441" s="130"/>
    </row>
    <row r="442" spans="1:28" ht="114.75">
      <c r="A442" s="3" t="s">
        <v>2308</v>
      </c>
      <c r="B442" s="4" t="s">
        <v>1182</v>
      </c>
      <c r="C442" s="4" t="s">
        <v>1183</v>
      </c>
      <c r="D442" s="3" t="s">
        <v>1184</v>
      </c>
      <c r="E442" s="118" t="s">
        <v>1185</v>
      </c>
      <c r="F442" s="3" t="s">
        <v>49</v>
      </c>
      <c r="G442" s="3" t="s">
        <v>1186</v>
      </c>
      <c r="H442" s="31" t="s">
        <v>1186</v>
      </c>
      <c r="I442" s="3"/>
      <c r="J442" s="4"/>
      <c r="K442" s="4" t="s">
        <v>491</v>
      </c>
      <c r="L442" s="12" t="s">
        <v>57</v>
      </c>
      <c r="M442" s="3">
        <v>231010000</v>
      </c>
      <c r="N442" s="4" t="s">
        <v>483</v>
      </c>
      <c r="O442" s="12" t="s">
        <v>640</v>
      </c>
      <c r="P442" s="4" t="s">
        <v>483</v>
      </c>
      <c r="Q442" s="4" t="s">
        <v>485</v>
      </c>
      <c r="R442" s="4" t="s">
        <v>503</v>
      </c>
      <c r="S442" s="4" t="s">
        <v>496</v>
      </c>
      <c r="T442" s="12" t="s">
        <v>175</v>
      </c>
      <c r="U442" s="4" t="s">
        <v>493</v>
      </c>
      <c r="V442" s="3">
        <v>4</v>
      </c>
      <c r="W442" s="11">
        <v>1071</v>
      </c>
      <c r="X442" s="26">
        <f>W442*V442</f>
        <v>4284</v>
      </c>
      <c r="Y442" s="26">
        <f aca="true" t="shared" si="19" ref="Y442:Y456">X442*(1+12%)</f>
        <v>4798.080000000001</v>
      </c>
      <c r="Z442" s="4"/>
      <c r="AA442" s="4" t="s">
        <v>1318</v>
      </c>
      <c r="AB442" s="4"/>
    </row>
    <row r="443" spans="1:28" ht="102">
      <c r="A443" s="3" t="s">
        <v>2309</v>
      </c>
      <c r="B443" s="4" t="s">
        <v>1182</v>
      </c>
      <c r="C443" s="4" t="s">
        <v>1183</v>
      </c>
      <c r="D443" s="3" t="s">
        <v>209</v>
      </c>
      <c r="E443" s="118" t="s">
        <v>418</v>
      </c>
      <c r="F443" s="3" t="s">
        <v>50</v>
      </c>
      <c r="G443" s="10" t="s">
        <v>39</v>
      </c>
      <c r="H443" s="10" t="s">
        <v>4</v>
      </c>
      <c r="I443" s="10"/>
      <c r="J443" s="4"/>
      <c r="K443" s="4" t="s">
        <v>491</v>
      </c>
      <c r="L443" s="12" t="s">
        <v>57</v>
      </c>
      <c r="M443" s="3">
        <v>231010000</v>
      </c>
      <c r="N443" s="4" t="s">
        <v>483</v>
      </c>
      <c r="O443" s="12" t="s">
        <v>545</v>
      </c>
      <c r="P443" s="4" t="s">
        <v>483</v>
      </c>
      <c r="Q443" s="4" t="s">
        <v>485</v>
      </c>
      <c r="R443" s="4" t="s">
        <v>503</v>
      </c>
      <c r="S443" s="4" t="s">
        <v>496</v>
      </c>
      <c r="T443" s="12" t="s">
        <v>175</v>
      </c>
      <c r="U443" s="4" t="s">
        <v>493</v>
      </c>
      <c r="V443" s="3">
        <v>10</v>
      </c>
      <c r="W443" s="11">
        <v>268</v>
      </c>
      <c r="X443" s="26">
        <f>W443*V443</f>
        <v>2680</v>
      </c>
      <c r="Y443" s="26">
        <f t="shared" si="19"/>
        <v>3001.6000000000004</v>
      </c>
      <c r="Z443" s="4"/>
      <c r="AA443" s="4" t="s">
        <v>1318</v>
      </c>
      <c r="AB443" s="4"/>
    </row>
    <row r="444" spans="1:28" ht="102">
      <c r="A444" s="3" t="s">
        <v>2310</v>
      </c>
      <c r="B444" s="4" t="s">
        <v>1182</v>
      </c>
      <c r="C444" s="4" t="s">
        <v>1183</v>
      </c>
      <c r="D444" s="3" t="s">
        <v>171</v>
      </c>
      <c r="E444" s="118" t="s">
        <v>173</v>
      </c>
      <c r="F444" s="3" t="s">
        <v>172</v>
      </c>
      <c r="G444" s="3" t="s">
        <v>174</v>
      </c>
      <c r="H444" s="31" t="s">
        <v>170</v>
      </c>
      <c r="I444" s="3" t="s">
        <v>1187</v>
      </c>
      <c r="J444" s="4"/>
      <c r="K444" s="4" t="s">
        <v>482</v>
      </c>
      <c r="L444" s="12" t="s">
        <v>1188</v>
      </c>
      <c r="M444" s="3">
        <v>231010000</v>
      </c>
      <c r="N444" s="4" t="s">
        <v>483</v>
      </c>
      <c r="O444" s="12" t="s">
        <v>545</v>
      </c>
      <c r="P444" s="4" t="s">
        <v>483</v>
      </c>
      <c r="Q444" s="4" t="s">
        <v>485</v>
      </c>
      <c r="R444" s="4" t="s">
        <v>503</v>
      </c>
      <c r="S444" s="4" t="s">
        <v>496</v>
      </c>
      <c r="T444" s="12">
        <v>796</v>
      </c>
      <c r="U444" s="4" t="s">
        <v>493</v>
      </c>
      <c r="V444" s="3">
        <v>40</v>
      </c>
      <c r="W444" s="11">
        <v>500</v>
      </c>
      <c r="X444" s="26">
        <f>W444*V444</f>
        <v>20000</v>
      </c>
      <c r="Y444" s="26">
        <f t="shared" si="19"/>
        <v>22400.000000000004</v>
      </c>
      <c r="Z444" s="4"/>
      <c r="AA444" s="4" t="s">
        <v>1318</v>
      </c>
      <c r="AB444" s="4"/>
    </row>
    <row r="445" spans="1:28" ht="102">
      <c r="A445" s="3" t="s">
        <v>2311</v>
      </c>
      <c r="B445" s="4" t="s">
        <v>1182</v>
      </c>
      <c r="C445" s="4" t="s">
        <v>1183</v>
      </c>
      <c r="D445" s="3" t="s">
        <v>647</v>
      </c>
      <c r="E445" s="4" t="s">
        <v>649</v>
      </c>
      <c r="F445" s="3" t="s">
        <v>648</v>
      </c>
      <c r="G445" s="3" t="s">
        <v>651</v>
      </c>
      <c r="H445" s="31" t="s">
        <v>650</v>
      </c>
      <c r="I445" s="3" t="s">
        <v>652</v>
      </c>
      <c r="J445" s="4"/>
      <c r="K445" s="4" t="s">
        <v>491</v>
      </c>
      <c r="L445" s="12" t="s">
        <v>57</v>
      </c>
      <c r="M445" s="3">
        <v>231010000</v>
      </c>
      <c r="N445" s="4" t="s">
        <v>483</v>
      </c>
      <c r="O445" s="12" t="s">
        <v>545</v>
      </c>
      <c r="P445" s="4" t="s">
        <v>483</v>
      </c>
      <c r="Q445" s="4" t="s">
        <v>485</v>
      </c>
      <c r="R445" s="4" t="s">
        <v>503</v>
      </c>
      <c r="S445" s="4" t="s">
        <v>496</v>
      </c>
      <c r="T445" s="23" t="s">
        <v>634</v>
      </c>
      <c r="U445" s="15" t="s">
        <v>635</v>
      </c>
      <c r="V445" s="3">
        <v>12</v>
      </c>
      <c r="W445" s="11">
        <v>500</v>
      </c>
      <c r="X445" s="26">
        <f>W445*V445</f>
        <v>6000</v>
      </c>
      <c r="Y445" s="26">
        <f t="shared" si="19"/>
        <v>6720.000000000001</v>
      </c>
      <c r="Z445" s="4"/>
      <c r="AA445" s="4" t="s">
        <v>1318</v>
      </c>
      <c r="AB445" s="4"/>
    </row>
    <row r="446" spans="1:28" ht="69.75" customHeight="1">
      <c r="A446" s="3" t="s">
        <v>2312</v>
      </c>
      <c r="B446" s="4" t="s">
        <v>1182</v>
      </c>
      <c r="C446" s="4" t="s">
        <v>1183</v>
      </c>
      <c r="D446" s="3" t="s">
        <v>1189</v>
      </c>
      <c r="E446" s="4" t="s">
        <v>1191</v>
      </c>
      <c r="F446" s="3" t="s">
        <v>1190</v>
      </c>
      <c r="G446" s="3" t="s">
        <v>1193</v>
      </c>
      <c r="H446" s="31" t="s">
        <v>1192</v>
      </c>
      <c r="I446" s="3" t="s">
        <v>61</v>
      </c>
      <c r="J446" s="4"/>
      <c r="K446" s="4" t="s">
        <v>491</v>
      </c>
      <c r="L446" s="12" t="s">
        <v>57</v>
      </c>
      <c r="M446" s="3">
        <v>231010000</v>
      </c>
      <c r="N446" s="4" t="s">
        <v>483</v>
      </c>
      <c r="O446" s="12" t="s">
        <v>545</v>
      </c>
      <c r="P446" s="4" t="s">
        <v>483</v>
      </c>
      <c r="Q446" s="4" t="s">
        <v>485</v>
      </c>
      <c r="R446" s="4" t="s">
        <v>503</v>
      </c>
      <c r="S446" s="4" t="s">
        <v>496</v>
      </c>
      <c r="T446" s="23" t="s">
        <v>634</v>
      </c>
      <c r="U446" s="15" t="s">
        <v>635</v>
      </c>
      <c r="V446" s="3">
        <v>24</v>
      </c>
      <c r="W446" s="11">
        <v>1500</v>
      </c>
      <c r="X446" s="26">
        <v>0</v>
      </c>
      <c r="Y446" s="26">
        <f t="shared" si="19"/>
        <v>0</v>
      </c>
      <c r="Z446" s="4"/>
      <c r="AA446" s="4" t="s">
        <v>1318</v>
      </c>
      <c r="AB446" s="4">
        <v>11</v>
      </c>
    </row>
    <row r="447" spans="1:28" ht="69.75" customHeight="1">
      <c r="A447" s="3" t="s">
        <v>2834</v>
      </c>
      <c r="B447" s="4" t="s">
        <v>1182</v>
      </c>
      <c r="C447" s="4" t="s">
        <v>1183</v>
      </c>
      <c r="D447" s="3" t="s">
        <v>1189</v>
      </c>
      <c r="E447" s="4" t="s">
        <v>1191</v>
      </c>
      <c r="F447" s="3" t="s">
        <v>1190</v>
      </c>
      <c r="G447" s="3" t="s">
        <v>1193</v>
      </c>
      <c r="H447" s="31" t="s">
        <v>1192</v>
      </c>
      <c r="I447" s="3" t="s">
        <v>61</v>
      </c>
      <c r="J447" s="4"/>
      <c r="K447" s="4" t="s">
        <v>491</v>
      </c>
      <c r="L447" s="12" t="s">
        <v>57</v>
      </c>
      <c r="M447" s="3">
        <v>231010000</v>
      </c>
      <c r="N447" s="4" t="s">
        <v>483</v>
      </c>
      <c r="O447" s="3" t="s">
        <v>1332</v>
      </c>
      <c r="P447" s="4" t="s">
        <v>483</v>
      </c>
      <c r="Q447" s="4" t="s">
        <v>485</v>
      </c>
      <c r="R447" s="4" t="s">
        <v>503</v>
      </c>
      <c r="S447" s="4" t="s">
        <v>496</v>
      </c>
      <c r="T447" s="23" t="s">
        <v>634</v>
      </c>
      <c r="U447" s="15" t="s">
        <v>635</v>
      </c>
      <c r="V447" s="3">
        <v>24</v>
      </c>
      <c r="W447" s="11">
        <v>1500</v>
      </c>
      <c r="X447" s="26">
        <f>W447*V447</f>
        <v>36000</v>
      </c>
      <c r="Y447" s="26">
        <f t="shared" si="19"/>
        <v>40320.00000000001</v>
      </c>
      <c r="Z447" s="4"/>
      <c r="AA447" s="4" t="s">
        <v>1318</v>
      </c>
      <c r="AB447" s="4"/>
    </row>
    <row r="448" spans="1:28" ht="142.5" customHeight="1">
      <c r="A448" s="3" t="s">
        <v>2313</v>
      </c>
      <c r="B448" s="4" t="s">
        <v>1182</v>
      </c>
      <c r="C448" s="4" t="s">
        <v>1183</v>
      </c>
      <c r="D448" s="3" t="s">
        <v>1194</v>
      </c>
      <c r="E448" s="118" t="s">
        <v>693</v>
      </c>
      <c r="F448" s="3" t="s">
        <v>1195</v>
      </c>
      <c r="G448" s="3" t="s">
        <v>1197</v>
      </c>
      <c r="H448" s="31" t="s">
        <v>1196</v>
      </c>
      <c r="I448" s="3" t="s">
        <v>203</v>
      </c>
      <c r="J448" s="12"/>
      <c r="K448" s="12" t="s">
        <v>482</v>
      </c>
      <c r="L448" s="12" t="s">
        <v>57</v>
      </c>
      <c r="M448" s="3">
        <v>231010000</v>
      </c>
      <c r="N448" s="4" t="s">
        <v>483</v>
      </c>
      <c r="O448" s="12" t="s">
        <v>1506</v>
      </c>
      <c r="P448" s="4" t="s">
        <v>483</v>
      </c>
      <c r="Q448" s="4" t="s">
        <v>485</v>
      </c>
      <c r="R448" s="16" t="s">
        <v>500</v>
      </c>
      <c r="S448" s="4" t="s">
        <v>496</v>
      </c>
      <c r="T448" s="16">
        <v>112</v>
      </c>
      <c r="U448" s="16" t="s">
        <v>512</v>
      </c>
      <c r="V448" s="3">
        <v>10000</v>
      </c>
      <c r="W448" s="11">
        <v>600</v>
      </c>
      <c r="X448" s="26">
        <v>0</v>
      </c>
      <c r="Y448" s="26">
        <f>X448*(1+12%)</f>
        <v>0</v>
      </c>
      <c r="Z448" s="4"/>
      <c r="AA448" s="4" t="s">
        <v>1318</v>
      </c>
      <c r="AB448" s="4" t="s">
        <v>3631</v>
      </c>
    </row>
    <row r="449" spans="1:28" ht="142.5" customHeight="1">
      <c r="A449" s="3" t="s">
        <v>3629</v>
      </c>
      <c r="B449" s="4" t="s">
        <v>1182</v>
      </c>
      <c r="C449" s="4" t="s">
        <v>1183</v>
      </c>
      <c r="D449" s="3" t="s">
        <v>1194</v>
      </c>
      <c r="E449" s="118" t="s">
        <v>693</v>
      </c>
      <c r="F449" s="3" t="s">
        <v>1195</v>
      </c>
      <c r="G449" s="3" t="s">
        <v>1197</v>
      </c>
      <c r="H449" s="31" t="s">
        <v>1196</v>
      </c>
      <c r="I449" s="3" t="s">
        <v>203</v>
      </c>
      <c r="J449" s="12"/>
      <c r="K449" s="12" t="s">
        <v>491</v>
      </c>
      <c r="L449" s="12" t="s">
        <v>57</v>
      </c>
      <c r="M449" s="3">
        <v>231010000</v>
      </c>
      <c r="N449" s="4" t="s">
        <v>483</v>
      </c>
      <c r="O449" s="12" t="s">
        <v>1355</v>
      </c>
      <c r="P449" s="4" t="s">
        <v>483</v>
      </c>
      <c r="Q449" s="4" t="s">
        <v>485</v>
      </c>
      <c r="R449" s="16" t="s">
        <v>500</v>
      </c>
      <c r="S449" s="4" t="s">
        <v>496</v>
      </c>
      <c r="T449" s="16">
        <v>112</v>
      </c>
      <c r="U449" s="16" t="s">
        <v>512</v>
      </c>
      <c r="V449" s="3">
        <v>7000</v>
      </c>
      <c r="W449" s="11">
        <f>2.1*300</f>
        <v>630</v>
      </c>
      <c r="X449" s="26">
        <f>W449*V449</f>
        <v>4410000</v>
      </c>
      <c r="Y449" s="26">
        <f>X449*(1+12%)</f>
        <v>4939200.000000001</v>
      </c>
      <c r="Z449" s="4"/>
      <c r="AA449" s="4" t="s">
        <v>1318</v>
      </c>
      <c r="AB449" s="4"/>
    </row>
    <row r="450" spans="1:31" ht="138" customHeight="1">
      <c r="A450" s="3" t="s">
        <v>2314</v>
      </c>
      <c r="B450" s="4" t="s">
        <v>1182</v>
      </c>
      <c r="C450" s="4" t="s">
        <v>1183</v>
      </c>
      <c r="D450" s="3" t="s">
        <v>1194</v>
      </c>
      <c r="E450" s="118" t="s">
        <v>693</v>
      </c>
      <c r="F450" s="3" t="s">
        <v>1195</v>
      </c>
      <c r="G450" s="3" t="s">
        <v>1197</v>
      </c>
      <c r="H450" s="31" t="s">
        <v>1196</v>
      </c>
      <c r="I450" s="3" t="s">
        <v>202</v>
      </c>
      <c r="J450" s="12"/>
      <c r="K450" s="12" t="s">
        <v>482</v>
      </c>
      <c r="L450" s="12" t="s">
        <v>57</v>
      </c>
      <c r="M450" s="3">
        <v>231010000</v>
      </c>
      <c r="N450" s="4" t="s">
        <v>483</v>
      </c>
      <c r="O450" s="12" t="s">
        <v>1506</v>
      </c>
      <c r="P450" s="4" t="s">
        <v>483</v>
      </c>
      <c r="Q450" s="4" t="s">
        <v>485</v>
      </c>
      <c r="R450" s="16" t="s">
        <v>500</v>
      </c>
      <c r="S450" s="4" t="s">
        <v>496</v>
      </c>
      <c r="T450" s="16">
        <v>112</v>
      </c>
      <c r="U450" s="16" t="s">
        <v>512</v>
      </c>
      <c r="V450" s="3">
        <v>7000</v>
      </c>
      <c r="W450" s="11">
        <v>600</v>
      </c>
      <c r="X450" s="26">
        <v>0</v>
      </c>
      <c r="Y450" s="26">
        <f>X450*(1+12%)</f>
        <v>0</v>
      </c>
      <c r="Z450" s="4"/>
      <c r="AA450" s="4" t="s">
        <v>1318</v>
      </c>
      <c r="AB450" s="4" t="s">
        <v>3631</v>
      </c>
      <c r="AD450" s="45"/>
      <c r="AE450" s="45"/>
    </row>
    <row r="451" spans="1:31" ht="191.25" customHeight="1">
      <c r="A451" s="3" t="s">
        <v>3630</v>
      </c>
      <c r="B451" s="4" t="s">
        <v>1182</v>
      </c>
      <c r="C451" s="4" t="s">
        <v>1183</v>
      </c>
      <c r="D451" s="3" t="s">
        <v>1194</v>
      </c>
      <c r="E451" s="118" t="s">
        <v>693</v>
      </c>
      <c r="F451" s="3" t="s">
        <v>1195</v>
      </c>
      <c r="G451" s="3" t="s">
        <v>1197</v>
      </c>
      <c r="H451" s="31" t="s">
        <v>1196</v>
      </c>
      <c r="I451" s="3" t="s">
        <v>202</v>
      </c>
      <c r="J451" s="12"/>
      <c r="K451" s="12" t="s">
        <v>491</v>
      </c>
      <c r="L451" s="12" t="s">
        <v>57</v>
      </c>
      <c r="M451" s="3">
        <v>231010000</v>
      </c>
      <c r="N451" s="4" t="s">
        <v>483</v>
      </c>
      <c r="O451" s="12" t="s">
        <v>1355</v>
      </c>
      <c r="P451" s="4" t="s">
        <v>483</v>
      </c>
      <c r="Q451" s="4" t="s">
        <v>485</v>
      </c>
      <c r="R451" s="16" t="s">
        <v>500</v>
      </c>
      <c r="S451" s="4" t="s">
        <v>496</v>
      </c>
      <c r="T451" s="16">
        <v>112</v>
      </c>
      <c r="U451" s="16" t="s">
        <v>512</v>
      </c>
      <c r="V451" s="3">
        <v>10000</v>
      </c>
      <c r="W451" s="11">
        <f>2.3*300</f>
        <v>690</v>
      </c>
      <c r="X451" s="26">
        <f>W451*V451</f>
        <v>6900000</v>
      </c>
      <c r="Y451" s="26">
        <f>X451*(1+12%)</f>
        <v>7728000.000000001</v>
      </c>
      <c r="Z451" s="4"/>
      <c r="AA451" s="4" t="s">
        <v>1318</v>
      </c>
      <c r="AB451" s="4"/>
      <c r="AD451" s="45"/>
      <c r="AE451" s="45"/>
    </row>
    <row r="452" spans="1:28" ht="102">
      <c r="A452" s="3" t="s">
        <v>2315</v>
      </c>
      <c r="B452" s="4" t="s">
        <v>1182</v>
      </c>
      <c r="C452" s="4" t="s">
        <v>1183</v>
      </c>
      <c r="D452" s="3" t="s">
        <v>565</v>
      </c>
      <c r="E452" s="118" t="s">
        <v>567</v>
      </c>
      <c r="F452" s="3" t="s">
        <v>566</v>
      </c>
      <c r="G452" s="3" t="s">
        <v>569</v>
      </c>
      <c r="H452" s="31" t="s">
        <v>568</v>
      </c>
      <c r="I452" s="3" t="s">
        <v>1198</v>
      </c>
      <c r="J452" s="12"/>
      <c r="K452" s="12" t="s">
        <v>491</v>
      </c>
      <c r="L452" s="12" t="s">
        <v>1199</v>
      </c>
      <c r="M452" s="3">
        <v>231010000</v>
      </c>
      <c r="N452" s="4" t="s">
        <v>483</v>
      </c>
      <c r="O452" s="12" t="s">
        <v>640</v>
      </c>
      <c r="P452" s="4" t="s">
        <v>483</v>
      </c>
      <c r="Q452" s="4" t="s">
        <v>485</v>
      </c>
      <c r="R452" s="4" t="s">
        <v>503</v>
      </c>
      <c r="S452" s="4" t="s">
        <v>496</v>
      </c>
      <c r="T452" s="12" t="s">
        <v>175</v>
      </c>
      <c r="U452" s="4" t="s">
        <v>493</v>
      </c>
      <c r="V452" s="3">
        <v>400</v>
      </c>
      <c r="W452" s="11">
        <v>30</v>
      </c>
      <c r="X452" s="26">
        <f>W452*V452</f>
        <v>12000</v>
      </c>
      <c r="Y452" s="26">
        <f t="shared" si="19"/>
        <v>13440.000000000002</v>
      </c>
      <c r="Z452" s="4"/>
      <c r="AA452" s="4" t="s">
        <v>1318</v>
      </c>
      <c r="AB452" s="4"/>
    </row>
    <row r="453" spans="1:28" ht="102">
      <c r="A453" s="3" t="s">
        <v>2316</v>
      </c>
      <c r="B453" s="4" t="s">
        <v>1182</v>
      </c>
      <c r="C453" s="4" t="s">
        <v>1183</v>
      </c>
      <c r="D453" s="3" t="s">
        <v>731</v>
      </c>
      <c r="E453" s="118" t="s">
        <v>258</v>
      </c>
      <c r="F453" s="3" t="s">
        <v>257</v>
      </c>
      <c r="G453" s="3" t="s">
        <v>260</v>
      </c>
      <c r="H453" s="31" t="s">
        <v>259</v>
      </c>
      <c r="I453" s="3" t="s">
        <v>1200</v>
      </c>
      <c r="J453" s="12"/>
      <c r="K453" s="12" t="s">
        <v>491</v>
      </c>
      <c r="L453" s="12" t="s">
        <v>57</v>
      </c>
      <c r="M453" s="3">
        <v>231010000</v>
      </c>
      <c r="N453" s="4" t="s">
        <v>483</v>
      </c>
      <c r="O453" s="12" t="s">
        <v>640</v>
      </c>
      <c r="P453" s="4" t="s">
        <v>483</v>
      </c>
      <c r="Q453" s="4" t="s">
        <v>485</v>
      </c>
      <c r="R453" s="4" t="s">
        <v>503</v>
      </c>
      <c r="S453" s="4" t="s">
        <v>496</v>
      </c>
      <c r="T453" s="12">
        <v>796</v>
      </c>
      <c r="U453" s="4" t="s">
        <v>493</v>
      </c>
      <c r="V453" s="3">
        <v>1</v>
      </c>
      <c r="W453" s="11">
        <v>8500</v>
      </c>
      <c r="X453" s="26">
        <v>0</v>
      </c>
      <c r="Y453" s="26">
        <f t="shared" si="19"/>
        <v>0</v>
      </c>
      <c r="Z453" s="4"/>
      <c r="AA453" s="4" t="s">
        <v>1318</v>
      </c>
      <c r="AB453" s="4" t="s">
        <v>3008</v>
      </c>
    </row>
    <row r="454" spans="1:28" ht="114.75">
      <c r="A454" s="3" t="s">
        <v>3000</v>
      </c>
      <c r="B454" s="4" t="s">
        <v>1182</v>
      </c>
      <c r="C454" s="4" t="s">
        <v>1183</v>
      </c>
      <c r="D454" s="3" t="s">
        <v>3001</v>
      </c>
      <c r="E454" s="118" t="s">
        <v>258</v>
      </c>
      <c r="F454" s="3" t="s">
        <v>257</v>
      </c>
      <c r="G454" s="3" t="s">
        <v>3003</v>
      </c>
      <c r="H454" s="31" t="s">
        <v>3002</v>
      </c>
      <c r="I454" s="3" t="s">
        <v>3006</v>
      </c>
      <c r="J454" s="12"/>
      <c r="K454" s="12" t="s">
        <v>491</v>
      </c>
      <c r="L454" s="12" t="s">
        <v>57</v>
      </c>
      <c r="M454" s="3">
        <v>231010000</v>
      </c>
      <c r="N454" s="4" t="s">
        <v>483</v>
      </c>
      <c r="O454" s="12" t="s">
        <v>1444</v>
      </c>
      <c r="P454" s="4" t="s">
        <v>483</v>
      </c>
      <c r="Q454" s="4" t="s">
        <v>485</v>
      </c>
      <c r="R454" s="4" t="s">
        <v>503</v>
      </c>
      <c r="S454" s="4" t="s">
        <v>496</v>
      </c>
      <c r="T454" s="12" t="s">
        <v>3004</v>
      </c>
      <c r="U454" s="4" t="s">
        <v>3005</v>
      </c>
      <c r="V454" s="3">
        <v>12</v>
      </c>
      <c r="W454" s="11">
        <v>8500</v>
      </c>
      <c r="X454" s="26">
        <f>W454*V454</f>
        <v>102000</v>
      </c>
      <c r="Y454" s="26">
        <f t="shared" si="19"/>
        <v>114240.00000000001</v>
      </c>
      <c r="Z454" s="4"/>
      <c r="AA454" s="4" t="s">
        <v>1318</v>
      </c>
      <c r="AB454" s="4"/>
    </row>
    <row r="455" spans="1:28" ht="102">
      <c r="A455" s="3" t="s">
        <v>2317</v>
      </c>
      <c r="B455" s="4" t="s">
        <v>1182</v>
      </c>
      <c r="C455" s="4" t="s">
        <v>1183</v>
      </c>
      <c r="D455" s="3" t="s">
        <v>697</v>
      </c>
      <c r="E455" s="118" t="s">
        <v>699</v>
      </c>
      <c r="F455" s="3" t="s">
        <v>698</v>
      </c>
      <c r="G455" s="3" t="s">
        <v>701</v>
      </c>
      <c r="H455" s="31" t="s">
        <v>700</v>
      </c>
      <c r="I455" s="3"/>
      <c r="J455" s="12"/>
      <c r="K455" s="12" t="s">
        <v>491</v>
      </c>
      <c r="L455" s="12" t="s">
        <v>57</v>
      </c>
      <c r="M455" s="3">
        <v>231010000</v>
      </c>
      <c r="N455" s="4" t="s">
        <v>483</v>
      </c>
      <c r="O455" s="12" t="s">
        <v>640</v>
      </c>
      <c r="P455" s="4" t="s">
        <v>483</v>
      </c>
      <c r="Q455" s="4" t="s">
        <v>485</v>
      </c>
      <c r="R455" s="4" t="s">
        <v>503</v>
      </c>
      <c r="S455" s="4" t="s">
        <v>496</v>
      </c>
      <c r="T455" s="12">
        <v>112</v>
      </c>
      <c r="U455" s="4" t="s">
        <v>512</v>
      </c>
      <c r="V455" s="3">
        <f>10+50</f>
        <v>60</v>
      </c>
      <c r="W455" s="11">
        <v>600</v>
      </c>
      <c r="X455" s="26">
        <v>0</v>
      </c>
      <c r="Y455" s="26">
        <f t="shared" si="19"/>
        <v>0</v>
      </c>
      <c r="Z455" s="4"/>
      <c r="AA455" s="4" t="s">
        <v>1318</v>
      </c>
      <c r="AB455" s="4">
        <v>11</v>
      </c>
    </row>
    <row r="456" spans="1:28" ht="102">
      <c r="A456" s="3" t="s">
        <v>2941</v>
      </c>
      <c r="B456" s="4" t="s">
        <v>1182</v>
      </c>
      <c r="C456" s="4" t="s">
        <v>1183</v>
      </c>
      <c r="D456" s="3" t="s">
        <v>697</v>
      </c>
      <c r="E456" s="118" t="s">
        <v>699</v>
      </c>
      <c r="F456" s="3" t="s">
        <v>698</v>
      </c>
      <c r="G456" s="3" t="s">
        <v>701</v>
      </c>
      <c r="H456" s="31" t="s">
        <v>700</v>
      </c>
      <c r="I456" s="3"/>
      <c r="J456" s="12"/>
      <c r="K456" s="12" t="s">
        <v>491</v>
      </c>
      <c r="L456" s="12" t="s">
        <v>57</v>
      </c>
      <c r="M456" s="3">
        <v>231010000</v>
      </c>
      <c r="N456" s="4" t="s">
        <v>483</v>
      </c>
      <c r="O456" s="3" t="s">
        <v>1444</v>
      </c>
      <c r="P456" s="4" t="s">
        <v>483</v>
      </c>
      <c r="Q456" s="4" t="s">
        <v>485</v>
      </c>
      <c r="R456" s="4" t="s">
        <v>503</v>
      </c>
      <c r="S456" s="4" t="s">
        <v>496</v>
      </c>
      <c r="T456" s="12">
        <v>112</v>
      </c>
      <c r="U456" s="4" t="s">
        <v>512</v>
      </c>
      <c r="V456" s="3">
        <f>10+50</f>
        <v>60</v>
      </c>
      <c r="W456" s="11">
        <v>600</v>
      </c>
      <c r="X456" s="26">
        <f>W456*V456</f>
        <v>36000</v>
      </c>
      <c r="Y456" s="26">
        <f t="shared" si="19"/>
        <v>40320.00000000001</v>
      </c>
      <c r="Z456" s="4"/>
      <c r="AA456" s="4" t="s">
        <v>1318</v>
      </c>
      <c r="AB456" s="4"/>
    </row>
    <row r="457" spans="1:28" ht="102">
      <c r="A457" s="3" t="s">
        <v>2318</v>
      </c>
      <c r="B457" s="4" t="s">
        <v>1182</v>
      </c>
      <c r="C457" s="4" t="s">
        <v>1183</v>
      </c>
      <c r="D457" s="3" t="s">
        <v>1201</v>
      </c>
      <c r="E457" s="118" t="s">
        <v>636</v>
      </c>
      <c r="F457" s="3" t="s">
        <v>636</v>
      </c>
      <c r="G457" s="3" t="s">
        <v>1203</v>
      </c>
      <c r="H457" s="31" t="s">
        <v>1202</v>
      </c>
      <c r="I457" s="3"/>
      <c r="J457" s="4"/>
      <c r="K457" s="4" t="s">
        <v>491</v>
      </c>
      <c r="L457" s="3">
        <v>0</v>
      </c>
      <c r="M457" s="3">
        <v>231010000</v>
      </c>
      <c r="N457" s="4" t="s">
        <v>483</v>
      </c>
      <c r="O457" s="3" t="s">
        <v>640</v>
      </c>
      <c r="P457" s="4" t="s">
        <v>483</v>
      </c>
      <c r="Q457" s="4" t="s">
        <v>485</v>
      </c>
      <c r="R457" s="4" t="s">
        <v>495</v>
      </c>
      <c r="S457" s="4" t="s">
        <v>496</v>
      </c>
      <c r="T457" s="12">
        <v>166</v>
      </c>
      <c r="U457" s="17" t="s">
        <v>502</v>
      </c>
      <c r="V457" s="3">
        <v>20</v>
      </c>
      <c r="W457" s="11">
        <v>600</v>
      </c>
      <c r="X457" s="26">
        <v>0</v>
      </c>
      <c r="Y457" s="26">
        <f aca="true" t="shared" si="20" ref="Y457:Y468">X457*(1+12%)</f>
        <v>0</v>
      </c>
      <c r="Z457" s="4"/>
      <c r="AA457" s="4" t="s">
        <v>1318</v>
      </c>
      <c r="AB457" s="4">
        <v>11.14</v>
      </c>
    </row>
    <row r="458" spans="1:28" ht="102">
      <c r="A458" s="3" t="s">
        <v>2942</v>
      </c>
      <c r="B458" s="4" t="s">
        <v>1182</v>
      </c>
      <c r="C458" s="4" t="s">
        <v>1183</v>
      </c>
      <c r="D458" s="3" t="s">
        <v>1201</v>
      </c>
      <c r="E458" s="118" t="s">
        <v>636</v>
      </c>
      <c r="F458" s="3" t="s">
        <v>636</v>
      </c>
      <c r="G458" s="3" t="s">
        <v>1203</v>
      </c>
      <c r="H458" s="31" t="s">
        <v>1202</v>
      </c>
      <c r="I458" s="3"/>
      <c r="J458" s="4"/>
      <c r="K458" s="4" t="s">
        <v>491</v>
      </c>
      <c r="L458" s="3">
        <v>0</v>
      </c>
      <c r="M458" s="3">
        <v>231010000</v>
      </c>
      <c r="N458" s="4" t="s">
        <v>483</v>
      </c>
      <c r="O458" s="3" t="s">
        <v>1444</v>
      </c>
      <c r="P458" s="4" t="s">
        <v>483</v>
      </c>
      <c r="Q458" s="4" t="s">
        <v>485</v>
      </c>
      <c r="R458" s="12" t="s">
        <v>500</v>
      </c>
      <c r="S458" s="4" t="s">
        <v>496</v>
      </c>
      <c r="T458" s="12">
        <v>166</v>
      </c>
      <c r="U458" s="17" t="s">
        <v>502</v>
      </c>
      <c r="V458" s="3">
        <v>20</v>
      </c>
      <c r="W458" s="11">
        <v>600</v>
      </c>
      <c r="X458" s="26">
        <f>W458*V458</f>
        <v>12000</v>
      </c>
      <c r="Y458" s="26">
        <f t="shared" si="20"/>
        <v>13440.000000000002</v>
      </c>
      <c r="Z458" s="4"/>
      <c r="AA458" s="4" t="s">
        <v>1318</v>
      </c>
      <c r="AB458" s="4"/>
    </row>
    <row r="459" spans="1:28" ht="102">
      <c r="A459" s="3" t="s">
        <v>2319</v>
      </c>
      <c r="B459" s="4" t="s">
        <v>1182</v>
      </c>
      <c r="C459" s="4" t="s">
        <v>1183</v>
      </c>
      <c r="D459" s="3" t="s">
        <v>27</v>
      </c>
      <c r="E459" s="118" t="s">
        <v>636</v>
      </c>
      <c r="F459" s="3" t="s">
        <v>636</v>
      </c>
      <c r="G459" s="3" t="s">
        <v>642</v>
      </c>
      <c r="H459" s="31" t="s">
        <v>641</v>
      </c>
      <c r="I459" s="3"/>
      <c r="J459" s="4"/>
      <c r="K459" s="4" t="s">
        <v>491</v>
      </c>
      <c r="L459" s="3">
        <v>0</v>
      </c>
      <c r="M459" s="3">
        <v>231010000</v>
      </c>
      <c r="N459" s="4" t="s">
        <v>483</v>
      </c>
      <c r="O459" s="3" t="s">
        <v>640</v>
      </c>
      <c r="P459" s="4" t="s">
        <v>483</v>
      </c>
      <c r="Q459" s="4" t="s">
        <v>485</v>
      </c>
      <c r="R459" s="4" t="s">
        <v>495</v>
      </c>
      <c r="S459" s="4" t="s">
        <v>496</v>
      </c>
      <c r="T459" s="12">
        <v>166</v>
      </c>
      <c r="U459" s="17" t="s">
        <v>502</v>
      </c>
      <c r="V459" s="3">
        <v>10</v>
      </c>
      <c r="W459" s="11">
        <v>600</v>
      </c>
      <c r="X459" s="26">
        <v>0</v>
      </c>
      <c r="Y459" s="26">
        <f t="shared" si="20"/>
        <v>0</v>
      </c>
      <c r="Z459" s="32"/>
      <c r="AA459" s="4" t="s">
        <v>1318</v>
      </c>
      <c r="AB459" s="4">
        <v>11.14</v>
      </c>
    </row>
    <row r="460" spans="1:28" ht="102">
      <c r="A460" s="3" t="s">
        <v>2943</v>
      </c>
      <c r="B460" s="4" t="s">
        <v>1182</v>
      </c>
      <c r="C460" s="4" t="s">
        <v>1183</v>
      </c>
      <c r="D460" s="3" t="s">
        <v>27</v>
      </c>
      <c r="E460" s="118" t="s">
        <v>636</v>
      </c>
      <c r="F460" s="3" t="s">
        <v>636</v>
      </c>
      <c r="G460" s="3" t="s">
        <v>642</v>
      </c>
      <c r="H460" s="31" t="s">
        <v>641</v>
      </c>
      <c r="I460" s="3"/>
      <c r="J460" s="4"/>
      <c r="K460" s="4" t="s">
        <v>491</v>
      </c>
      <c r="L460" s="3">
        <v>0</v>
      </c>
      <c r="M460" s="3">
        <v>231010000</v>
      </c>
      <c r="N460" s="4" t="s">
        <v>483</v>
      </c>
      <c r="O460" s="3" t="s">
        <v>1444</v>
      </c>
      <c r="P460" s="4" t="s">
        <v>483</v>
      </c>
      <c r="Q460" s="4" t="s">
        <v>485</v>
      </c>
      <c r="R460" s="12" t="s">
        <v>500</v>
      </c>
      <c r="S460" s="4" t="s">
        <v>496</v>
      </c>
      <c r="T460" s="12">
        <v>166</v>
      </c>
      <c r="U460" s="17" t="s">
        <v>502</v>
      </c>
      <c r="V460" s="3">
        <v>10</v>
      </c>
      <c r="W460" s="11">
        <v>600</v>
      </c>
      <c r="X460" s="26">
        <v>0</v>
      </c>
      <c r="Y460" s="26">
        <f>X460*(1+12%)</f>
        <v>0</v>
      </c>
      <c r="Z460" s="32"/>
      <c r="AA460" s="4" t="s">
        <v>1318</v>
      </c>
      <c r="AB460" s="4" t="s">
        <v>2838</v>
      </c>
    </row>
    <row r="461" spans="1:28" ht="102">
      <c r="A461" s="3" t="s">
        <v>2320</v>
      </c>
      <c r="B461" s="4" t="s">
        <v>1182</v>
      </c>
      <c r="C461" s="4" t="s">
        <v>1183</v>
      </c>
      <c r="D461" s="3" t="s">
        <v>1204</v>
      </c>
      <c r="E461" s="118" t="s">
        <v>636</v>
      </c>
      <c r="F461" s="3" t="s">
        <v>636</v>
      </c>
      <c r="G461" s="3" t="s">
        <v>1206</v>
      </c>
      <c r="H461" s="31" t="s">
        <v>1205</v>
      </c>
      <c r="I461" s="3"/>
      <c r="J461" s="4"/>
      <c r="K461" s="4" t="s">
        <v>491</v>
      </c>
      <c r="L461" s="3">
        <v>0</v>
      </c>
      <c r="M461" s="3">
        <v>231010000</v>
      </c>
      <c r="N461" s="4" t="s">
        <v>483</v>
      </c>
      <c r="O461" s="3" t="s">
        <v>640</v>
      </c>
      <c r="P461" s="4" t="s">
        <v>483</v>
      </c>
      <c r="Q461" s="4" t="s">
        <v>485</v>
      </c>
      <c r="R461" s="4" t="s">
        <v>495</v>
      </c>
      <c r="S461" s="4" t="s">
        <v>496</v>
      </c>
      <c r="T461" s="12">
        <v>166</v>
      </c>
      <c r="U461" s="17" t="s">
        <v>502</v>
      </c>
      <c r="V461" s="3">
        <v>50</v>
      </c>
      <c r="W461" s="11">
        <v>600</v>
      </c>
      <c r="X461" s="26">
        <v>0</v>
      </c>
      <c r="Y461" s="26">
        <f t="shared" si="20"/>
        <v>0</v>
      </c>
      <c r="Z461" s="32"/>
      <c r="AA461" s="4" t="s">
        <v>1318</v>
      </c>
      <c r="AB461" s="4">
        <v>11.14</v>
      </c>
    </row>
    <row r="462" spans="1:28" ht="102">
      <c r="A462" s="3" t="s">
        <v>2944</v>
      </c>
      <c r="B462" s="4" t="s">
        <v>1182</v>
      </c>
      <c r="C462" s="4" t="s">
        <v>1183</v>
      </c>
      <c r="D462" s="3" t="s">
        <v>1204</v>
      </c>
      <c r="E462" s="118" t="s">
        <v>636</v>
      </c>
      <c r="F462" s="3" t="s">
        <v>636</v>
      </c>
      <c r="G462" s="3" t="s">
        <v>1206</v>
      </c>
      <c r="H462" s="31" t="s">
        <v>1205</v>
      </c>
      <c r="I462" s="3"/>
      <c r="J462" s="4"/>
      <c r="K462" s="4" t="s">
        <v>491</v>
      </c>
      <c r="L462" s="3">
        <v>0</v>
      </c>
      <c r="M462" s="3">
        <v>231010000</v>
      </c>
      <c r="N462" s="4" t="s">
        <v>483</v>
      </c>
      <c r="O462" s="3" t="s">
        <v>1444</v>
      </c>
      <c r="P462" s="4" t="s">
        <v>483</v>
      </c>
      <c r="Q462" s="4" t="s">
        <v>485</v>
      </c>
      <c r="R462" s="12" t="s">
        <v>500</v>
      </c>
      <c r="S462" s="4" t="s">
        <v>496</v>
      </c>
      <c r="T462" s="12">
        <v>166</v>
      </c>
      <c r="U462" s="17" t="s">
        <v>502</v>
      </c>
      <c r="V462" s="3">
        <v>50</v>
      </c>
      <c r="W462" s="11">
        <v>600</v>
      </c>
      <c r="X462" s="26">
        <f>W462*V462</f>
        <v>30000</v>
      </c>
      <c r="Y462" s="26">
        <f t="shared" si="20"/>
        <v>33600</v>
      </c>
      <c r="Z462" s="32"/>
      <c r="AA462" s="4" t="s">
        <v>1318</v>
      </c>
      <c r="AB462" s="4"/>
    </row>
    <row r="463" spans="1:28" ht="102">
      <c r="A463" s="3" t="s">
        <v>2321</v>
      </c>
      <c r="B463" s="4" t="s">
        <v>1182</v>
      </c>
      <c r="C463" s="4" t="s">
        <v>1183</v>
      </c>
      <c r="D463" s="3" t="s">
        <v>734</v>
      </c>
      <c r="E463" s="118" t="s">
        <v>636</v>
      </c>
      <c r="F463" s="3" t="s">
        <v>636</v>
      </c>
      <c r="G463" s="3" t="s">
        <v>732</v>
      </c>
      <c r="H463" s="31" t="s">
        <v>733</v>
      </c>
      <c r="I463" s="3"/>
      <c r="J463" s="4"/>
      <c r="K463" s="4" t="s">
        <v>491</v>
      </c>
      <c r="L463" s="3">
        <v>0</v>
      </c>
      <c r="M463" s="3">
        <v>231010000</v>
      </c>
      <c r="N463" s="4" t="s">
        <v>483</v>
      </c>
      <c r="O463" s="3" t="s">
        <v>640</v>
      </c>
      <c r="P463" s="4" t="s">
        <v>483</v>
      </c>
      <c r="Q463" s="4" t="s">
        <v>485</v>
      </c>
      <c r="R463" s="4" t="s">
        <v>495</v>
      </c>
      <c r="S463" s="4" t="s">
        <v>496</v>
      </c>
      <c r="T463" s="12">
        <v>166</v>
      </c>
      <c r="U463" s="17" t="s">
        <v>502</v>
      </c>
      <c r="V463" s="3">
        <v>5</v>
      </c>
      <c r="W463" s="11">
        <v>600</v>
      </c>
      <c r="X463" s="26">
        <v>0</v>
      </c>
      <c r="Y463" s="26">
        <f t="shared" si="20"/>
        <v>0</v>
      </c>
      <c r="Z463" s="32"/>
      <c r="AA463" s="4" t="s">
        <v>1318</v>
      </c>
      <c r="AB463" s="30">
        <v>11.14</v>
      </c>
    </row>
    <row r="464" spans="1:28" ht="102">
      <c r="A464" s="3" t="s">
        <v>2945</v>
      </c>
      <c r="B464" s="4" t="s">
        <v>1182</v>
      </c>
      <c r="C464" s="4" t="s">
        <v>1183</v>
      </c>
      <c r="D464" s="3" t="s">
        <v>734</v>
      </c>
      <c r="E464" s="118" t="s">
        <v>636</v>
      </c>
      <c r="F464" s="3" t="s">
        <v>636</v>
      </c>
      <c r="G464" s="3" t="s">
        <v>732</v>
      </c>
      <c r="H464" s="31" t="s">
        <v>733</v>
      </c>
      <c r="I464" s="3"/>
      <c r="J464" s="4"/>
      <c r="K464" s="4" t="s">
        <v>491</v>
      </c>
      <c r="L464" s="3">
        <v>0</v>
      </c>
      <c r="M464" s="3">
        <v>231010000</v>
      </c>
      <c r="N464" s="4" t="s">
        <v>483</v>
      </c>
      <c r="O464" s="3" t="s">
        <v>1444</v>
      </c>
      <c r="P464" s="4" t="s">
        <v>483</v>
      </c>
      <c r="Q464" s="4" t="s">
        <v>485</v>
      </c>
      <c r="R464" s="12" t="s">
        <v>500</v>
      </c>
      <c r="S464" s="4" t="s">
        <v>496</v>
      </c>
      <c r="T464" s="12">
        <v>166</v>
      </c>
      <c r="U464" s="17" t="s">
        <v>502</v>
      </c>
      <c r="V464" s="3">
        <v>5</v>
      </c>
      <c r="W464" s="11">
        <v>600</v>
      </c>
      <c r="X464" s="26">
        <f>W464*V464</f>
        <v>3000</v>
      </c>
      <c r="Y464" s="26">
        <f t="shared" si="20"/>
        <v>3360.0000000000005</v>
      </c>
      <c r="Z464" s="32"/>
      <c r="AA464" s="4" t="s">
        <v>1318</v>
      </c>
      <c r="AB464" s="4"/>
    </row>
    <row r="465" spans="1:28" ht="112.5" customHeight="1">
      <c r="A465" s="3" t="s">
        <v>2322</v>
      </c>
      <c r="B465" s="4" t="s">
        <v>1182</v>
      </c>
      <c r="C465" s="4" t="s">
        <v>1183</v>
      </c>
      <c r="D465" s="3" t="s">
        <v>1207</v>
      </c>
      <c r="E465" s="118" t="s">
        <v>636</v>
      </c>
      <c r="F465" s="3" t="s">
        <v>636</v>
      </c>
      <c r="G465" s="3" t="s">
        <v>1209</v>
      </c>
      <c r="H465" s="31" t="s">
        <v>1208</v>
      </c>
      <c r="I465" s="3"/>
      <c r="J465" s="4"/>
      <c r="K465" s="4" t="s">
        <v>491</v>
      </c>
      <c r="L465" s="3">
        <v>0</v>
      </c>
      <c r="M465" s="3">
        <v>231010000</v>
      </c>
      <c r="N465" s="4" t="s">
        <v>483</v>
      </c>
      <c r="O465" s="3" t="s">
        <v>640</v>
      </c>
      <c r="P465" s="4" t="s">
        <v>483</v>
      </c>
      <c r="Q465" s="4" t="s">
        <v>485</v>
      </c>
      <c r="R465" s="4" t="s">
        <v>495</v>
      </c>
      <c r="S465" s="4" t="s">
        <v>496</v>
      </c>
      <c r="T465" s="12">
        <v>166</v>
      </c>
      <c r="U465" s="17" t="s">
        <v>502</v>
      </c>
      <c r="V465" s="3">
        <v>5</v>
      </c>
      <c r="W465" s="11">
        <v>600</v>
      </c>
      <c r="X465" s="26">
        <v>0</v>
      </c>
      <c r="Y465" s="26">
        <f t="shared" si="20"/>
        <v>0</v>
      </c>
      <c r="Z465" s="32"/>
      <c r="AA465" s="4" t="s">
        <v>1318</v>
      </c>
      <c r="AB465" s="4">
        <v>11.14</v>
      </c>
    </row>
    <row r="466" spans="1:28" ht="112.5" customHeight="1">
      <c r="A466" s="3" t="s">
        <v>2946</v>
      </c>
      <c r="B466" s="4" t="s">
        <v>1182</v>
      </c>
      <c r="C466" s="4" t="s">
        <v>1183</v>
      </c>
      <c r="D466" s="3" t="s">
        <v>1207</v>
      </c>
      <c r="E466" s="118" t="s">
        <v>636</v>
      </c>
      <c r="F466" s="3" t="s">
        <v>636</v>
      </c>
      <c r="G466" s="3" t="s">
        <v>1209</v>
      </c>
      <c r="H466" s="31" t="s">
        <v>1208</v>
      </c>
      <c r="I466" s="3"/>
      <c r="J466" s="4"/>
      <c r="K466" s="4" t="s">
        <v>491</v>
      </c>
      <c r="L466" s="3">
        <v>0</v>
      </c>
      <c r="M466" s="3">
        <v>231010000</v>
      </c>
      <c r="N466" s="4" t="s">
        <v>483</v>
      </c>
      <c r="O466" s="3" t="s">
        <v>1444</v>
      </c>
      <c r="P466" s="4" t="s">
        <v>483</v>
      </c>
      <c r="Q466" s="4" t="s">
        <v>485</v>
      </c>
      <c r="R466" s="12" t="s">
        <v>500</v>
      </c>
      <c r="S466" s="4" t="s">
        <v>496</v>
      </c>
      <c r="T466" s="12">
        <v>166</v>
      </c>
      <c r="U466" s="17" t="s">
        <v>502</v>
      </c>
      <c r="V466" s="3">
        <v>5</v>
      </c>
      <c r="W466" s="11">
        <v>600</v>
      </c>
      <c r="X466" s="26">
        <f>W466*V466</f>
        <v>3000</v>
      </c>
      <c r="Y466" s="26">
        <f t="shared" si="20"/>
        <v>3360.0000000000005</v>
      </c>
      <c r="Z466" s="32"/>
      <c r="AA466" s="4" t="s">
        <v>1318</v>
      </c>
      <c r="AB466" s="4"/>
    </row>
    <row r="467" spans="1:28" ht="112.5" customHeight="1">
      <c r="A467" s="3" t="s">
        <v>2323</v>
      </c>
      <c r="B467" s="4" t="s">
        <v>1182</v>
      </c>
      <c r="C467" s="4" t="s">
        <v>1183</v>
      </c>
      <c r="D467" s="3" t="s">
        <v>1210</v>
      </c>
      <c r="E467" s="118" t="s">
        <v>636</v>
      </c>
      <c r="F467" s="3" t="s">
        <v>636</v>
      </c>
      <c r="G467" s="3" t="s">
        <v>1212</v>
      </c>
      <c r="H467" s="31" t="s">
        <v>1211</v>
      </c>
      <c r="I467" s="3"/>
      <c r="J467" s="4"/>
      <c r="K467" s="4" t="s">
        <v>491</v>
      </c>
      <c r="L467" s="3">
        <v>0</v>
      </c>
      <c r="M467" s="3">
        <v>231010000</v>
      </c>
      <c r="N467" s="4" t="s">
        <v>483</v>
      </c>
      <c r="O467" s="3" t="s">
        <v>640</v>
      </c>
      <c r="P467" s="4" t="s">
        <v>483</v>
      </c>
      <c r="Q467" s="4" t="s">
        <v>485</v>
      </c>
      <c r="R467" s="4" t="s">
        <v>495</v>
      </c>
      <c r="S467" s="4" t="s">
        <v>496</v>
      </c>
      <c r="T467" s="12">
        <v>166</v>
      </c>
      <c r="U467" s="17" t="s">
        <v>502</v>
      </c>
      <c r="V467" s="3">
        <v>5</v>
      </c>
      <c r="W467" s="11">
        <v>600</v>
      </c>
      <c r="X467" s="26">
        <v>0</v>
      </c>
      <c r="Y467" s="26">
        <f t="shared" si="20"/>
        <v>0</v>
      </c>
      <c r="Z467" s="32"/>
      <c r="AA467" s="4" t="s">
        <v>1318</v>
      </c>
      <c r="AB467" s="4">
        <v>11.14</v>
      </c>
    </row>
    <row r="468" spans="1:28" ht="112.5" customHeight="1">
      <c r="A468" s="3" t="s">
        <v>2947</v>
      </c>
      <c r="B468" s="4" t="s">
        <v>1182</v>
      </c>
      <c r="C468" s="4" t="s">
        <v>1183</v>
      </c>
      <c r="D468" s="3" t="s">
        <v>1210</v>
      </c>
      <c r="E468" s="118" t="s">
        <v>636</v>
      </c>
      <c r="F468" s="3" t="s">
        <v>636</v>
      </c>
      <c r="G468" s="3" t="s">
        <v>1212</v>
      </c>
      <c r="H468" s="31" t="s">
        <v>1211</v>
      </c>
      <c r="I468" s="3"/>
      <c r="J468" s="4"/>
      <c r="K468" s="4" t="s">
        <v>491</v>
      </c>
      <c r="L468" s="3">
        <v>0</v>
      </c>
      <c r="M468" s="3">
        <v>231010000</v>
      </c>
      <c r="N468" s="4" t="s">
        <v>483</v>
      </c>
      <c r="O468" s="3" t="s">
        <v>1444</v>
      </c>
      <c r="P468" s="4" t="s">
        <v>483</v>
      </c>
      <c r="Q468" s="4" t="s">
        <v>485</v>
      </c>
      <c r="R468" s="12" t="s">
        <v>500</v>
      </c>
      <c r="S468" s="4" t="s">
        <v>496</v>
      </c>
      <c r="T468" s="12">
        <v>166</v>
      </c>
      <c r="U468" s="17" t="s">
        <v>502</v>
      </c>
      <c r="V468" s="3">
        <v>5</v>
      </c>
      <c r="W468" s="11">
        <v>600</v>
      </c>
      <c r="X468" s="26">
        <f aca="true" t="shared" si="21" ref="X468:X475">W468*V468</f>
        <v>3000</v>
      </c>
      <c r="Y468" s="26">
        <f t="shared" si="20"/>
        <v>3360.0000000000005</v>
      </c>
      <c r="Z468" s="32"/>
      <c r="AA468" s="4" t="s">
        <v>1318</v>
      </c>
      <c r="AB468" s="4"/>
    </row>
    <row r="469" spans="1:28" ht="102">
      <c r="A469" s="3" t="s">
        <v>2324</v>
      </c>
      <c r="B469" s="4" t="s">
        <v>1182</v>
      </c>
      <c r="C469" s="4" t="s">
        <v>1183</v>
      </c>
      <c r="D469" s="118" t="s">
        <v>2548</v>
      </c>
      <c r="E469" s="118" t="s">
        <v>506</v>
      </c>
      <c r="F469" s="120" t="s">
        <v>505</v>
      </c>
      <c r="G469" s="120" t="s">
        <v>2546</v>
      </c>
      <c r="H469" s="120" t="s">
        <v>2547</v>
      </c>
      <c r="I469" s="120" t="s">
        <v>1213</v>
      </c>
      <c r="J469" s="12"/>
      <c r="K469" s="12" t="s">
        <v>491</v>
      </c>
      <c r="L469" s="12" t="s">
        <v>1199</v>
      </c>
      <c r="M469" s="3">
        <v>231010000</v>
      </c>
      <c r="N469" s="4" t="s">
        <v>483</v>
      </c>
      <c r="O469" s="12" t="s">
        <v>691</v>
      </c>
      <c r="P469" s="4" t="s">
        <v>483</v>
      </c>
      <c r="Q469" s="4" t="s">
        <v>485</v>
      </c>
      <c r="R469" s="4" t="s">
        <v>503</v>
      </c>
      <c r="S469" s="4" t="s">
        <v>496</v>
      </c>
      <c r="T469" s="12" t="s">
        <v>175</v>
      </c>
      <c r="U469" s="4" t="s">
        <v>493</v>
      </c>
      <c r="V469" s="3">
        <v>4</v>
      </c>
      <c r="W469" s="11">
        <v>500</v>
      </c>
      <c r="X469" s="26">
        <f t="shared" si="21"/>
        <v>2000</v>
      </c>
      <c r="Y469" s="26">
        <f aca="true" t="shared" si="22" ref="Y469:Y475">X469*(1+12%)</f>
        <v>2240</v>
      </c>
      <c r="Z469" s="32"/>
      <c r="AA469" s="4" t="s">
        <v>1318</v>
      </c>
      <c r="AB469" s="4"/>
    </row>
    <row r="470" spans="1:28" ht="102">
      <c r="A470" s="3" t="s">
        <v>2325</v>
      </c>
      <c r="B470" s="4" t="s">
        <v>1182</v>
      </c>
      <c r="C470" s="4" t="s">
        <v>1183</v>
      </c>
      <c r="D470" s="3" t="s">
        <v>514</v>
      </c>
      <c r="E470" s="4" t="s">
        <v>516</v>
      </c>
      <c r="F470" s="3" t="s">
        <v>515</v>
      </c>
      <c r="G470" s="3" t="s">
        <v>518</v>
      </c>
      <c r="H470" s="31" t="s">
        <v>517</v>
      </c>
      <c r="I470" s="3"/>
      <c r="J470" s="12"/>
      <c r="K470" s="12" t="s">
        <v>491</v>
      </c>
      <c r="L470" s="12" t="s">
        <v>57</v>
      </c>
      <c r="M470" s="3">
        <v>231010000</v>
      </c>
      <c r="N470" s="4" t="s">
        <v>483</v>
      </c>
      <c r="O470" s="12" t="s">
        <v>691</v>
      </c>
      <c r="P470" s="4" t="s">
        <v>483</v>
      </c>
      <c r="Q470" s="4" t="s">
        <v>485</v>
      </c>
      <c r="R470" s="4" t="s">
        <v>503</v>
      </c>
      <c r="S470" s="4" t="s">
        <v>496</v>
      </c>
      <c r="T470" s="12" t="s">
        <v>175</v>
      </c>
      <c r="U470" s="4" t="s">
        <v>493</v>
      </c>
      <c r="V470" s="3">
        <v>2</v>
      </c>
      <c r="W470" s="11">
        <v>3215</v>
      </c>
      <c r="X470" s="26">
        <f t="shared" si="21"/>
        <v>6430</v>
      </c>
      <c r="Y470" s="26">
        <f t="shared" si="22"/>
        <v>7201.6</v>
      </c>
      <c r="Z470" s="32"/>
      <c r="AA470" s="4" t="s">
        <v>1318</v>
      </c>
      <c r="AB470" s="4"/>
    </row>
    <row r="471" spans="1:28" ht="102">
      <c r="A471" s="3" t="s">
        <v>2326</v>
      </c>
      <c r="B471" s="4" t="s">
        <v>1182</v>
      </c>
      <c r="C471" s="4" t="s">
        <v>1183</v>
      </c>
      <c r="D471" s="3" t="s">
        <v>28</v>
      </c>
      <c r="E471" s="4" t="s">
        <v>516</v>
      </c>
      <c r="F471" s="3" t="s">
        <v>515</v>
      </c>
      <c r="G471" s="3" t="s">
        <v>544</v>
      </c>
      <c r="H471" s="31" t="s">
        <v>1214</v>
      </c>
      <c r="I471" s="3"/>
      <c r="J471" s="12"/>
      <c r="K471" s="12" t="s">
        <v>491</v>
      </c>
      <c r="L471" s="12" t="s">
        <v>57</v>
      </c>
      <c r="M471" s="3">
        <v>231010000</v>
      </c>
      <c r="N471" s="4" t="s">
        <v>483</v>
      </c>
      <c r="O471" s="12" t="s">
        <v>691</v>
      </c>
      <c r="P471" s="4" t="s">
        <v>483</v>
      </c>
      <c r="Q471" s="4" t="s">
        <v>485</v>
      </c>
      <c r="R471" s="4" t="s">
        <v>503</v>
      </c>
      <c r="S471" s="4" t="s">
        <v>496</v>
      </c>
      <c r="T471" s="12">
        <v>796</v>
      </c>
      <c r="U471" s="4" t="s">
        <v>493</v>
      </c>
      <c r="V471" s="3">
        <v>2</v>
      </c>
      <c r="W471" s="11">
        <v>1286</v>
      </c>
      <c r="X471" s="26">
        <f t="shared" si="21"/>
        <v>2572</v>
      </c>
      <c r="Y471" s="26">
        <f t="shared" si="22"/>
        <v>2880.6400000000003</v>
      </c>
      <c r="Z471" s="32"/>
      <c r="AA471" s="4" t="s">
        <v>1318</v>
      </c>
      <c r="AB471" s="4"/>
    </row>
    <row r="472" spans="1:28" ht="102">
      <c r="A472" s="3" t="s">
        <v>2327</v>
      </c>
      <c r="B472" s="4" t="s">
        <v>1182</v>
      </c>
      <c r="C472" s="4" t="s">
        <v>1183</v>
      </c>
      <c r="D472" s="3" t="s">
        <v>735</v>
      </c>
      <c r="E472" s="4" t="s">
        <v>1216</v>
      </c>
      <c r="F472" s="3" t="s">
        <v>1215</v>
      </c>
      <c r="G472" s="3" t="s">
        <v>736</v>
      </c>
      <c r="H472" s="107" t="s">
        <v>1217</v>
      </c>
      <c r="I472" s="3"/>
      <c r="J472" s="12"/>
      <c r="K472" s="12" t="s">
        <v>491</v>
      </c>
      <c r="L472" s="12" t="s">
        <v>57</v>
      </c>
      <c r="M472" s="3">
        <v>231010000</v>
      </c>
      <c r="N472" s="4" t="s">
        <v>483</v>
      </c>
      <c r="O472" s="12" t="s">
        <v>494</v>
      </c>
      <c r="P472" s="4" t="s">
        <v>483</v>
      </c>
      <c r="Q472" s="4" t="s">
        <v>485</v>
      </c>
      <c r="R472" s="4" t="s">
        <v>503</v>
      </c>
      <c r="S472" s="4" t="s">
        <v>496</v>
      </c>
      <c r="T472" s="12" t="s">
        <v>175</v>
      </c>
      <c r="U472" s="4" t="s">
        <v>493</v>
      </c>
      <c r="V472" s="3">
        <v>2</v>
      </c>
      <c r="W472" s="11">
        <v>1286</v>
      </c>
      <c r="X472" s="26">
        <f t="shared" si="21"/>
        <v>2572</v>
      </c>
      <c r="Y472" s="26">
        <f t="shared" si="22"/>
        <v>2880.6400000000003</v>
      </c>
      <c r="Z472" s="32"/>
      <c r="AA472" s="4" t="s">
        <v>1318</v>
      </c>
      <c r="AB472" s="4"/>
    </row>
    <row r="473" spans="1:28" ht="151.5" customHeight="1">
      <c r="A473" s="3" t="s">
        <v>2328</v>
      </c>
      <c r="B473" s="4" t="s">
        <v>1182</v>
      </c>
      <c r="C473" s="4" t="s">
        <v>1183</v>
      </c>
      <c r="D473" s="3" t="s">
        <v>262</v>
      </c>
      <c r="E473" s="4" t="s">
        <v>1219</v>
      </c>
      <c r="F473" s="3" t="s">
        <v>1218</v>
      </c>
      <c r="G473" s="3" t="s">
        <v>263</v>
      </c>
      <c r="H473" s="31" t="s">
        <v>1220</v>
      </c>
      <c r="I473" s="3"/>
      <c r="J473" s="12"/>
      <c r="K473" s="12" t="s">
        <v>491</v>
      </c>
      <c r="L473" s="12" t="s">
        <v>57</v>
      </c>
      <c r="M473" s="3">
        <v>231010000</v>
      </c>
      <c r="N473" s="4" t="s">
        <v>483</v>
      </c>
      <c r="O473" s="12" t="s">
        <v>494</v>
      </c>
      <c r="P473" s="4" t="s">
        <v>483</v>
      </c>
      <c r="Q473" s="4" t="s">
        <v>485</v>
      </c>
      <c r="R473" s="4" t="s">
        <v>503</v>
      </c>
      <c r="S473" s="4" t="s">
        <v>496</v>
      </c>
      <c r="T473" s="12">
        <v>796</v>
      </c>
      <c r="U473" s="4" t="s">
        <v>493</v>
      </c>
      <c r="V473" s="3">
        <v>2</v>
      </c>
      <c r="W473" s="11">
        <v>1286</v>
      </c>
      <c r="X473" s="26">
        <f t="shared" si="21"/>
        <v>2572</v>
      </c>
      <c r="Y473" s="26">
        <f t="shared" si="22"/>
        <v>2880.6400000000003</v>
      </c>
      <c r="Z473" s="32"/>
      <c r="AA473" s="4" t="s">
        <v>1318</v>
      </c>
      <c r="AB473" s="4"/>
    </row>
    <row r="474" spans="1:28" ht="255">
      <c r="A474" s="3" t="s">
        <v>2329</v>
      </c>
      <c r="B474" s="4" t="s">
        <v>1182</v>
      </c>
      <c r="C474" s="4" t="s">
        <v>1183</v>
      </c>
      <c r="D474" s="3" t="s">
        <v>737</v>
      </c>
      <c r="E474" s="4" t="s">
        <v>1222</v>
      </c>
      <c r="F474" s="3" t="s">
        <v>1221</v>
      </c>
      <c r="G474" s="3" t="s">
        <v>738</v>
      </c>
      <c r="H474" s="31" t="s">
        <v>1223</v>
      </c>
      <c r="I474" s="3"/>
      <c r="J474" s="12"/>
      <c r="K474" s="12" t="s">
        <v>491</v>
      </c>
      <c r="L474" s="12" t="s">
        <v>57</v>
      </c>
      <c r="M474" s="3">
        <v>231010000</v>
      </c>
      <c r="N474" s="4" t="s">
        <v>483</v>
      </c>
      <c r="O474" s="12" t="s">
        <v>494</v>
      </c>
      <c r="P474" s="4" t="s">
        <v>483</v>
      </c>
      <c r="Q474" s="4" t="s">
        <v>485</v>
      </c>
      <c r="R474" s="4" t="s">
        <v>503</v>
      </c>
      <c r="S474" s="4" t="s">
        <v>496</v>
      </c>
      <c r="T474" s="12" t="s">
        <v>175</v>
      </c>
      <c r="U474" s="4" t="s">
        <v>493</v>
      </c>
      <c r="V474" s="3">
        <v>2</v>
      </c>
      <c r="W474" s="11">
        <v>1286</v>
      </c>
      <c r="X474" s="26">
        <f t="shared" si="21"/>
        <v>2572</v>
      </c>
      <c r="Y474" s="26">
        <f t="shared" si="22"/>
        <v>2880.6400000000003</v>
      </c>
      <c r="Z474" s="32"/>
      <c r="AA474" s="4" t="s">
        <v>1318</v>
      </c>
      <c r="AB474" s="4"/>
    </row>
    <row r="475" spans="1:28" ht="102">
      <c r="A475" s="3" t="s">
        <v>2330</v>
      </c>
      <c r="B475" s="4" t="s">
        <v>1182</v>
      </c>
      <c r="C475" s="4" t="s">
        <v>1183</v>
      </c>
      <c r="D475" s="4" t="s">
        <v>2556</v>
      </c>
      <c r="E475" s="4" t="s">
        <v>2557</v>
      </c>
      <c r="F475" s="4" t="s">
        <v>2557</v>
      </c>
      <c r="G475" s="4" t="s">
        <v>2558</v>
      </c>
      <c r="H475" s="4" t="s">
        <v>2559</v>
      </c>
      <c r="I475" s="3" t="s">
        <v>739</v>
      </c>
      <c r="J475" s="12"/>
      <c r="K475" s="12" t="s">
        <v>491</v>
      </c>
      <c r="L475" s="12" t="s">
        <v>57</v>
      </c>
      <c r="M475" s="3">
        <v>231010000</v>
      </c>
      <c r="N475" s="4" t="s">
        <v>483</v>
      </c>
      <c r="O475" s="12" t="s">
        <v>691</v>
      </c>
      <c r="P475" s="4" t="s">
        <v>483</v>
      </c>
      <c r="Q475" s="4" t="s">
        <v>485</v>
      </c>
      <c r="R475" s="4" t="s">
        <v>503</v>
      </c>
      <c r="S475" s="4" t="s">
        <v>496</v>
      </c>
      <c r="T475" s="12" t="s">
        <v>175</v>
      </c>
      <c r="U475" s="4" t="s">
        <v>493</v>
      </c>
      <c r="V475" s="3">
        <v>5</v>
      </c>
      <c r="W475" s="11">
        <v>4000</v>
      </c>
      <c r="X475" s="26">
        <f t="shared" si="21"/>
        <v>20000</v>
      </c>
      <c r="Y475" s="26">
        <f t="shared" si="22"/>
        <v>22400.000000000004</v>
      </c>
      <c r="Z475" s="4"/>
      <c r="AA475" s="4" t="s">
        <v>1318</v>
      </c>
      <c r="AB475" s="4"/>
    </row>
    <row r="476" spans="1:28" ht="127.5">
      <c r="A476" s="3" t="s">
        <v>2331</v>
      </c>
      <c r="B476" s="4" t="s">
        <v>478</v>
      </c>
      <c r="C476" s="4" t="s">
        <v>479</v>
      </c>
      <c r="D476" s="15" t="s">
        <v>626</v>
      </c>
      <c r="E476" s="10" t="s">
        <v>627</v>
      </c>
      <c r="F476" s="10" t="s">
        <v>3261</v>
      </c>
      <c r="G476" s="10" t="s">
        <v>628</v>
      </c>
      <c r="H476" s="10" t="s">
        <v>3262</v>
      </c>
      <c r="I476" s="3" t="s">
        <v>629</v>
      </c>
      <c r="J476" s="3"/>
      <c r="K476" s="4" t="s">
        <v>491</v>
      </c>
      <c r="L476" s="3">
        <v>0</v>
      </c>
      <c r="M476" s="3">
        <v>231010000</v>
      </c>
      <c r="N476" s="4" t="s">
        <v>483</v>
      </c>
      <c r="O476" s="3" t="s">
        <v>576</v>
      </c>
      <c r="P476" s="4" t="s">
        <v>483</v>
      </c>
      <c r="Q476" s="4" t="s">
        <v>485</v>
      </c>
      <c r="R476" s="4" t="s">
        <v>503</v>
      </c>
      <c r="S476" s="4" t="s">
        <v>496</v>
      </c>
      <c r="T476" s="12">
        <v>166</v>
      </c>
      <c r="U476" s="17" t="s">
        <v>502</v>
      </c>
      <c r="V476" s="3">
        <v>24</v>
      </c>
      <c r="W476" s="11">
        <v>30000</v>
      </c>
      <c r="X476" s="26">
        <v>0</v>
      </c>
      <c r="Y476" s="26">
        <f>X476*1.12</f>
        <v>0</v>
      </c>
      <c r="Z476" s="4"/>
      <c r="AA476" s="4" t="s">
        <v>1318</v>
      </c>
      <c r="AB476" s="4" t="s">
        <v>2838</v>
      </c>
    </row>
    <row r="477" spans="1:28" ht="102">
      <c r="A477" s="3" t="s">
        <v>2332</v>
      </c>
      <c r="B477" s="4" t="s">
        <v>1182</v>
      </c>
      <c r="C477" s="4" t="s">
        <v>1183</v>
      </c>
      <c r="D477" s="3" t="s">
        <v>740</v>
      </c>
      <c r="E477" s="10" t="s">
        <v>252</v>
      </c>
      <c r="F477" s="3" t="s">
        <v>3188</v>
      </c>
      <c r="G477" s="10" t="s">
        <v>742</v>
      </c>
      <c r="H477" s="10" t="s">
        <v>741</v>
      </c>
      <c r="I477" s="3" t="s">
        <v>253</v>
      </c>
      <c r="J477" s="12"/>
      <c r="K477" s="12" t="s">
        <v>491</v>
      </c>
      <c r="L477" s="12" t="s">
        <v>57</v>
      </c>
      <c r="M477" s="3">
        <v>231010000</v>
      </c>
      <c r="N477" s="4" t="s">
        <v>483</v>
      </c>
      <c r="O477" s="12" t="s">
        <v>494</v>
      </c>
      <c r="P477" s="4" t="s">
        <v>2470</v>
      </c>
      <c r="Q477" s="4" t="s">
        <v>485</v>
      </c>
      <c r="R477" s="4" t="s">
        <v>503</v>
      </c>
      <c r="S477" s="4" t="s">
        <v>496</v>
      </c>
      <c r="T477" s="12">
        <v>796</v>
      </c>
      <c r="U477" s="4" t="s">
        <v>493</v>
      </c>
      <c r="V477" s="3">
        <v>4300</v>
      </c>
      <c r="W477" s="11">
        <v>60</v>
      </c>
      <c r="X477" s="26">
        <v>0</v>
      </c>
      <c r="Y477" s="26">
        <f>X477*(1+12%)</f>
        <v>0</v>
      </c>
      <c r="Z477" s="4"/>
      <c r="AA477" s="4" t="s">
        <v>1318</v>
      </c>
      <c r="AB477" s="4">
        <v>11</v>
      </c>
    </row>
    <row r="478" spans="1:28" ht="102">
      <c r="A478" s="3" t="s">
        <v>3043</v>
      </c>
      <c r="B478" s="4" t="s">
        <v>1182</v>
      </c>
      <c r="C478" s="4" t="s">
        <v>1183</v>
      </c>
      <c r="D478" s="3" t="s">
        <v>740</v>
      </c>
      <c r="E478" s="10" t="s">
        <v>252</v>
      </c>
      <c r="F478" s="3" t="s">
        <v>3188</v>
      </c>
      <c r="G478" s="10" t="s">
        <v>742</v>
      </c>
      <c r="H478" s="10" t="s">
        <v>741</v>
      </c>
      <c r="I478" s="3" t="s">
        <v>253</v>
      </c>
      <c r="J478" s="12"/>
      <c r="K478" s="12" t="s">
        <v>491</v>
      </c>
      <c r="L478" s="12" t="s">
        <v>57</v>
      </c>
      <c r="M478" s="3">
        <v>231010000</v>
      </c>
      <c r="N478" s="4" t="s">
        <v>483</v>
      </c>
      <c r="O478" s="3" t="s">
        <v>1475</v>
      </c>
      <c r="P478" s="4" t="s">
        <v>2470</v>
      </c>
      <c r="Q478" s="4" t="s">
        <v>485</v>
      </c>
      <c r="R478" s="4" t="s">
        <v>503</v>
      </c>
      <c r="S478" s="4" t="s">
        <v>496</v>
      </c>
      <c r="T478" s="12">
        <v>796</v>
      </c>
      <c r="U478" s="4" t="s">
        <v>493</v>
      </c>
      <c r="V478" s="3">
        <v>4300</v>
      </c>
      <c r="W478" s="11">
        <v>60</v>
      </c>
      <c r="X478" s="26">
        <f>W478*V478</f>
        <v>258000</v>
      </c>
      <c r="Y478" s="26">
        <f>X478*(1+12%)</f>
        <v>288960</v>
      </c>
      <c r="Z478" s="4"/>
      <c r="AA478" s="4" t="s">
        <v>1318</v>
      </c>
      <c r="AB478" s="4"/>
    </row>
    <row r="479" spans="1:28" ht="102">
      <c r="A479" s="3" t="s">
        <v>2333</v>
      </c>
      <c r="B479" s="4" t="s">
        <v>1182</v>
      </c>
      <c r="C479" s="4" t="s">
        <v>1183</v>
      </c>
      <c r="D479" s="15" t="s">
        <v>620</v>
      </c>
      <c r="E479" s="10" t="s">
        <v>621</v>
      </c>
      <c r="F479" s="10" t="s">
        <v>1901</v>
      </c>
      <c r="G479" s="10" t="s">
        <v>623</v>
      </c>
      <c r="H479" s="31" t="s">
        <v>622</v>
      </c>
      <c r="I479" s="3" t="s">
        <v>624</v>
      </c>
      <c r="J479" s="12"/>
      <c r="K479" s="12" t="s">
        <v>491</v>
      </c>
      <c r="L479" s="12" t="s">
        <v>1199</v>
      </c>
      <c r="M479" s="3">
        <v>231010000</v>
      </c>
      <c r="N479" s="4" t="s">
        <v>483</v>
      </c>
      <c r="O479" s="12" t="s">
        <v>501</v>
      </c>
      <c r="P479" s="4" t="s">
        <v>483</v>
      </c>
      <c r="Q479" s="4" t="s">
        <v>485</v>
      </c>
      <c r="R479" s="4" t="s">
        <v>503</v>
      </c>
      <c r="S479" s="4" t="s">
        <v>496</v>
      </c>
      <c r="T479" s="12">
        <v>5108</v>
      </c>
      <c r="U479" s="15" t="s">
        <v>1605</v>
      </c>
      <c r="V479" s="3">
        <v>16</v>
      </c>
      <c r="W479" s="24">
        <v>5000</v>
      </c>
      <c r="X479" s="26">
        <v>0</v>
      </c>
      <c r="Y479" s="26">
        <f>X479*(1+12%)</f>
        <v>0</v>
      </c>
      <c r="Z479" s="4" t="s">
        <v>1117</v>
      </c>
      <c r="AA479" s="4" t="s">
        <v>1318</v>
      </c>
      <c r="AB479" s="4">
        <v>11</v>
      </c>
    </row>
    <row r="480" spans="1:28" ht="102">
      <c r="A480" s="3" t="s">
        <v>2628</v>
      </c>
      <c r="B480" s="4" t="s">
        <v>1182</v>
      </c>
      <c r="C480" s="4" t="s">
        <v>1183</v>
      </c>
      <c r="D480" s="15" t="s">
        <v>620</v>
      </c>
      <c r="E480" s="10" t="s">
        <v>621</v>
      </c>
      <c r="F480" s="10" t="s">
        <v>1901</v>
      </c>
      <c r="G480" s="10" t="s">
        <v>623</v>
      </c>
      <c r="H480" s="31" t="s">
        <v>622</v>
      </c>
      <c r="I480" s="3" t="s">
        <v>624</v>
      </c>
      <c r="J480" s="12"/>
      <c r="K480" s="12" t="s">
        <v>491</v>
      </c>
      <c r="L480" s="12" t="s">
        <v>1199</v>
      </c>
      <c r="M480" s="3">
        <v>231010000</v>
      </c>
      <c r="N480" s="4" t="s">
        <v>483</v>
      </c>
      <c r="O480" s="4" t="s">
        <v>1474</v>
      </c>
      <c r="P480" s="4" t="s">
        <v>483</v>
      </c>
      <c r="Q480" s="4" t="s">
        <v>485</v>
      </c>
      <c r="R480" s="4" t="s">
        <v>503</v>
      </c>
      <c r="S480" s="4" t="s">
        <v>496</v>
      </c>
      <c r="T480" s="12">
        <v>5108</v>
      </c>
      <c r="U480" s="15" t="s">
        <v>1605</v>
      </c>
      <c r="V480" s="3">
        <v>16</v>
      </c>
      <c r="W480" s="24">
        <v>5000</v>
      </c>
      <c r="X480" s="26">
        <v>0</v>
      </c>
      <c r="Y480" s="26">
        <v>0</v>
      </c>
      <c r="Z480" s="4" t="s">
        <v>1117</v>
      </c>
      <c r="AA480" s="4" t="s">
        <v>1318</v>
      </c>
      <c r="AB480" s="4" t="s">
        <v>2768</v>
      </c>
    </row>
    <row r="481" spans="1:28" ht="89.25">
      <c r="A481" s="3" t="s">
        <v>2770</v>
      </c>
      <c r="B481" s="4" t="s">
        <v>1182</v>
      </c>
      <c r="C481" s="4" t="s">
        <v>1183</v>
      </c>
      <c r="D481" s="15" t="s">
        <v>620</v>
      </c>
      <c r="E481" s="10" t="s">
        <v>621</v>
      </c>
      <c r="F481" s="10" t="s">
        <v>1901</v>
      </c>
      <c r="G481" s="10" t="s">
        <v>623</v>
      </c>
      <c r="H481" s="31" t="s">
        <v>622</v>
      </c>
      <c r="I481" s="3" t="s">
        <v>624</v>
      </c>
      <c r="J481" s="12"/>
      <c r="K481" s="12" t="s">
        <v>491</v>
      </c>
      <c r="L481" s="12" t="s">
        <v>1199</v>
      </c>
      <c r="M481" s="3">
        <v>231010000</v>
      </c>
      <c r="N481" s="4" t="s">
        <v>483</v>
      </c>
      <c r="O481" s="4" t="s">
        <v>1474</v>
      </c>
      <c r="P481" s="4" t="s">
        <v>483</v>
      </c>
      <c r="Q481" s="4" t="s">
        <v>485</v>
      </c>
      <c r="R481" s="4" t="s">
        <v>1745</v>
      </c>
      <c r="S481" s="4" t="s">
        <v>2542</v>
      </c>
      <c r="T481" s="12">
        <v>5108</v>
      </c>
      <c r="U481" s="15" t="s">
        <v>1605</v>
      </c>
      <c r="V481" s="3">
        <v>16</v>
      </c>
      <c r="W481" s="24">
        <v>5000</v>
      </c>
      <c r="X481" s="26">
        <f>W481*V481</f>
        <v>80000</v>
      </c>
      <c r="Y481" s="26">
        <f>X481*(1+12%)</f>
        <v>89600.00000000001</v>
      </c>
      <c r="Z481" s="4" t="s">
        <v>489</v>
      </c>
      <c r="AA481" s="4" t="s">
        <v>1318</v>
      </c>
      <c r="AB481" s="4"/>
    </row>
    <row r="482" spans="1:28" ht="140.25">
      <c r="A482" s="3" t="s">
        <v>2334</v>
      </c>
      <c r="B482" s="4" t="s">
        <v>1182</v>
      </c>
      <c r="C482" s="4" t="s">
        <v>1183</v>
      </c>
      <c r="D482" s="3" t="s">
        <v>1224</v>
      </c>
      <c r="E482" s="4" t="s">
        <v>1003</v>
      </c>
      <c r="F482" s="3" t="s">
        <v>1225</v>
      </c>
      <c r="G482" s="3" t="s">
        <v>1227</v>
      </c>
      <c r="H482" s="31" t="s">
        <v>1226</v>
      </c>
      <c r="I482" s="3" t="s">
        <v>1228</v>
      </c>
      <c r="J482" s="12"/>
      <c r="K482" s="12" t="s">
        <v>491</v>
      </c>
      <c r="L482" s="12" t="s">
        <v>57</v>
      </c>
      <c r="M482" s="3">
        <v>231010000</v>
      </c>
      <c r="N482" s="4" t="s">
        <v>483</v>
      </c>
      <c r="O482" s="12" t="s">
        <v>691</v>
      </c>
      <c r="P482" s="4" t="s">
        <v>483</v>
      </c>
      <c r="Q482" s="4" t="s">
        <v>485</v>
      </c>
      <c r="R482" s="4" t="s">
        <v>503</v>
      </c>
      <c r="S482" s="4" t="s">
        <v>496</v>
      </c>
      <c r="T482" s="12">
        <v>796</v>
      </c>
      <c r="U482" s="4" t="s">
        <v>493</v>
      </c>
      <c r="V482" s="3">
        <v>1</v>
      </c>
      <c r="W482" s="11">
        <v>25000</v>
      </c>
      <c r="X482" s="26">
        <f>W482*V482</f>
        <v>25000</v>
      </c>
      <c r="Y482" s="26">
        <f>X482*(1+12%)</f>
        <v>28000.000000000004</v>
      </c>
      <c r="Z482" s="4"/>
      <c r="AA482" s="4" t="s">
        <v>1318</v>
      </c>
      <c r="AB482" s="4"/>
    </row>
    <row r="483" spans="1:28" ht="89.25">
      <c r="A483" s="3" t="s">
        <v>2335</v>
      </c>
      <c r="B483" s="4" t="s">
        <v>1182</v>
      </c>
      <c r="C483" s="4" t="s">
        <v>1330</v>
      </c>
      <c r="D483" s="4" t="s">
        <v>1429</v>
      </c>
      <c r="E483" s="4" t="s">
        <v>1430</v>
      </c>
      <c r="F483" s="4" t="s">
        <v>1819</v>
      </c>
      <c r="G483" s="4" t="s">
        <v>1431</v>
      </c>
      <c r="H483" s="4" t="s">
        <v>1820</v>
      </c>
      <c r="I483" s="9" t="s">
        <v>1432</v>
      </c>
      <c r="J483" s="9"/>
      <c r="K483" s="12" t="s">
        <v>491</v>
      </c>
      <c r="L483" s="12" t="s">
        <v>57</v>
      </c>
      <c r="M483" s="12" t="s">
        <v>2462</v>
      </c>
      <c r="N483" s="12" t="s">
        <v>1428</v>
      </c>
      <c r="O483" s="12" t="s">
        <v>1332</v>
      </c>
      <c r="P483" s="12" t="s">
        <v>1428</v>
      </c>
      <c r="Q483" s="12" t="s">
        <v>485</v>
      </c>
      <c r="R483" s="16" t="s">
        <v>500</v>
      </c>
      <c r="S483" s="4" t="s">
        <v>496</v>
      </c>
      <c r="T483" s="12" t="s">
        <v>175</v>
      </c>
      <c r="U483" s="4" t="s">
        <v>493</v>
      </c>
      <c r="V483" s="3">
        <v>4</v>
      </c>
      <c r="W483" s="41">
        <v>6500</v>
      </c>
      <c r="X483" s="52">
        <f>W483*V483</f>
        <v>26000</v>
      </c>
      <c r="Y483" s="52">
        <f aca="true" t="shared" si="23" ref="Y483:Y494">X483*1.12</f>
        <v>29120.000000000004</v>
      </c>
      <c r="Z483" s="5"/>
      <c r="AA483" s="5" t="s">
        <v>1318</v>
      </c>
      <c r="AB483" s="3"/>
    </row>
    <row r="484" spans="1:28" ht="102">
      <c r="A484" s="3" t="s">
        <v>2336</v>
      </c>
      <c r="B484" s="4" t="s">
        <v>1182</v>
      </c>
      <c r="C484" s="40" t="s">
        <v>1330</v>
      </c>
      <c r="D484" s="4" t="s">
        <v>1454</v>
      </c>
      <c r="E484" s="10" t="s">
        <v>1455</v>
      </c>
      <c r="F484" s="10" t="s">
        <v>1456</v>
      </c>
      <c r="G484" s="3" t="s">
        <v>1457</v>
      </c>
      <c r="H484" s="10" t="s">
        <v>1458</v>
      </c>
      <c r="I484" s="40" t="s">
        <v>1891</v>
      </c>
      <c r="J484" s="40"/>
      <c r="K484" s="40" t="s">
        <v>482</v>
      </c>
      <c r="L484" s="91">
        <v>100</v>
      </c>
      <c r="M484" s="12" t="s">
        <v>2462</v>
      </c>
      <c r="N484" s="92" t="s">
        <v>1331</v>
      </c>
      <c r="O484" s="91" t="s">
        <v>1427</v>
      </c>
      <c r="P484" s="92" t="s">
        <v>1331</v>
      </c>
      <c r="Q484" s="40"/>
      <c r="R484" s="4" t="s">
        <v>2543</v>
      </c>
      <c r="S484" s="4" t="s">
        <v>496</v>
      </c>
      <c r="T484" s="12">
        <v>233</v>
      </c>
      <c r="U484" s="4" t="s">
        <v>1459</v>
      </c>
      <c r="V484" s="93">
        <f>X484/W484</f>
        <v>163.70477947796886</v>
      </c>
      <c r="W484" s="11">
        <v>12827.97</v>
      </c>
      <c r="X484" s="52">
        <v>2100000</v>
      </c>
      <c r="Y484" s="52">
        <f t="shared" si="23"/>
        <v>2352000</v>
      </c>
      <c r="Z484" s="94"/>
      <c r="AA484" s="5" t="s">
        <v>1318</v>
      </c>
      <c r="AB484" s="3"/>
    </row>
    <row r="485" spans="1:28" ht="110.25" customHeight="1">
      <c r="A485" s="3" t="s">
        <v>2337</v>
      </c>
      <c r="B485" s="4" t="s">
        <v>1182</v>
      </c>
      <c r="C485" s="40" t="s">
        <v>1330</v>
      </c>
      <c r="D485" s="71" t="s">
        <v>269</v>
      </c>
      <c r="E485" s="71" t="s">
        <v>268</v>
      </c>
      <c r="F485" s="71" t="s">
        <v>268</v>
      </c>
      <c r="G485" s="71" t="s">
        <v>271</v>
      </c>
      <c r="H485" s="71" t="s">
        <v>270</v>
      </c>
      <c r="I485" s="71"/>
      <c r="J485" s="71"/>
      <c r="K485" s="4" t="s">
        <v>491</v>
      </c>
      <c r="L485" s="14">
        <v>90</v>
      </c>
      <c r="M485" s="12" t="s">
        <v>2462</v>
      </c>
      <c r="N485" s="3" t="s">
        <v>483</v>
      </c>
      <c r="O485" s="3" t="s">
        <v>492</v>
      </c>
      <c r="P485" s="3" t="s">
        <v>483</v>
      </c>
      <c r="Q485" s="4" t="s">
        <v>485</v>
      </c>
      <c r="R485" s="12" t="s">
        <v>503</v>
      </c>
      <c r="S485" s="4" t="s">
        <v>2540</v>
      </c>
      <c r="T485" s="12">
        <v>796</v>
      </c>
      <c r="U485" s="4" t="s">
        <v>493</v>
      </c>
      <c r="V485" s="3">
        <v>4</v>
      </c>
      <c r="W485" s="24">
        <v>20535.714285714283</v>
      </c>
      <c r="X485" s="26">
        <v>0</v>
      </c>
      <c r="Y485" s="26">
        <f t="shared" si="23"/>
        <v>0</v>
      </c>
      <c r="Z485" s="4" t="s">
        <v>489</v>
      </c>
      <c r="AA485" s="4" t="s">
        <v>1318</v>
      </c>
      <c r="AB485" s="4">
        <v>11</v>
      </c>
    </row>
    <row r="486" spans="1:28" ht="159.75" customHeight="1">
      <c r="A486" s="3" t="s">
        <v>3672</v>
      </c>
      <c r="B486" s="4" t="s">
        <v>1182</v>
      </c>
      <c r="C486" s="40" t="s">
        <v>1330</v>
      </c>
      <c r="D486" s="71" t="s">
        <v>269</v>
      </c>
      <c r="E486" s="71" t="s">
        <v>268</v>
      </c>
      <c r="F486" s="71" t="s">
        <v>268</v>
      </c>
      <c r="G486" s="71" t="s">
        <v>271</v>
      </c>
      <c r="H486" s="71" t="s">
        <v>270</v>
      </c>
      <c r="I486" s="71"/>
      <c r="J486" s="71"/>
      <c r="K486" s="4" t="s">
        <v>491</v>
      </c>
      <c r="L486" s="14">
        <v>90</v>
      </c>
      <c r="M486" s="12" t="s">
        <v>2462</v>
      </c>
      <c r="N486" s="3" t="s">
        <v>483</v>
      </c>
      <c r="O486" s="10" t="s">
        <v>691</v>
      </c>
      <c r="P486" s="3" t="s">
        <v>483</v>
      </c>
      <c r="Q486" s="4" t="s">
        <v>485</v>
      </c>
      <c r="R486" s="12" t="s">
        <v>503</v>
      </c>
      <c r="S486" s="4" t="s">
        <v>2540</v>
      </c>
      <c r="T486" s="12">
        <v>796</v>
      </c>
      <c r="U486" s="4" t="s">
        <v>493</v>
      </c>
      <c r="V486" s="3">
        <v>4</v>
      </c>
      <c r="W486" s="24">
        <v>20535.714285714283</v>
      </c>
      <c r="X486" s="26">
        <f>V486*W486</f>
        <v>82142.85714285713</v>
      </c>
      <c r="Y486" s="26">
        <f t="shared" si="23"/>
        <v>92000</v>
      </c>
      <c r="Z486" s="4" t="s">
        <v>489</v>
      </c>
      <c r="AA486" s="4" t="s">
        <v>1318</v>
      </c>
      <c r="AB486" s="4"/>
    </row>
    <row r="487" spans="1:28" ht="102">
      <c r="A487" s="3" t="s">
        <v>2338</v>
      </c>
      <c r="B487" s="4" t="s">
        <v>1182</v>
      </c>
      <c r="C487" s="71" t="s">
        <v>479</v>
      </c>
      <c r="D487" s="71" t="s">
        <v>275</v>
      </c>
      <c r="E487" s="10" t="s">
        <v>268</v>
      </c>
      <c r="F487" s="10" t="s">
        <v>268</v>
      </c>
      <c r="G487" s="4" t="s">
        <v>277</v>
      </c>
      <c r="H487" s="10" t="s">
        <v>276</v>
      </c>
      <c r="I487" s="71"/>
      <c r="J487" s="71"/>
      <c r="K487" s="4" t="s">
        <v>491</v>
      </c>
      <c r="L487" s="14">
        <v>90</v>
      </c>
      <c r="M487" s="12" t="s">
        <v>2462</v>
      </c>
      <c r="N487" s="3" t="s">
        <v>483</v>
      </c>
      <c r="O487" s="3" t="s">
        <v>492</v>
      </c>
      <c r="P487" s="3" t="s">
        <v>483</v>
      </c>
      <c r="Q487" s="4" t="s">
        <v>485</v>
      </c>
      <c r="R487" s="12" t="s">
        <v>503</v>
      </c>
      <c r="S487" s="4" t="s">
        <v>2540</v>
      </c>
      <c r="T487" s="12">
        <v>796</v>
      </c>
      <c r="U487" s="4" t="s">
        <v>493</v>
      </c>
      <c r="V487" s="3">
        <v>5</v>
      </c>
      <c r="W487" s="24">
        <v>11607</v>
      </c>
      <c r="X487" s="26">
        <v>0</v>
      </c>
      <c r="Y487" s="26">
        <f t="shared" si="23"/>
        <v>0</v>
      </c>
      <c r="Z487" s="4" t="s">
        <v>489</v>
      </c>
      <c r="AA487" s="4" t="s">
        <v>1318</v>
      </c>
      <c r="AB487" s="4">
        <v>11</v>
      </c>
    </row>
    <row r="488" spans="1:28" ht="102">
      <c r="A488" s="3" t="s">
        <v>3635</v>
      </c>
      <c r="B488" s="4" t="s">
        <v>1182</v>
      </c>
      <c r="C488" s="71" t="s">
        <v>479</v>
      </c>
      <c r="D488" s="71" t="s">
        <v>275</v>
      </c>
      <c r="E488" s="10" t="s">
        <v>268</v>
      </c>
      <c r="F488" s="10" t="s">
        <v>268</v>
      </c>
      <c r="G488" s="4" t="s">
        <v>277</v>
      </c>
      <c r="H488" s="10" t="s">
        <v>276</v>
      </c>
      <c r="I488" s="71"/>
      <c r="J488" s="71"/>
      <c r="K488" s="4" t="s">
        <v>491</v>
      </c>
      <c r="L488" s="14">
        <v>90</v>
      </c>
      <c r="M488" s="12" t="s">
        <v>2462</v>
      </c>
      <c r="N488" s="3" t="s">
        <v>483</v>
      </c>
      <c r="O488" s="10" t="s">
        <v>691</v>
      </c>
      <c r="P488" s="3" t="s">
        <v>483</v>
      </c>
      <c r="Q488" s="4" t="s">
        <v>485</v>
      </c>
      <c r="R488" s="12" t="s">
        <v>503</v>
      </c>
      <c r="S488" s="4" t="s">
        <v>2540</v>
      </c>
      <c r="T488" s="12">
        <v>796</v>
      </c>
      <c r="U488" s="4" t="s">
        <v>493</v>
      </c>
      <c r="V488" s="3">
        <v>5</v>
      </c>
      <c r="W488" s="24">
        <v>11607</v>
      </c>
      <c r="X488" s="26">
        <f>V488*W488</f>
        <v>58035</v>
      </c>
      <c r="Y488" s="26">
        <f t="shared" si="23"/>
        <v>64999.200000000004</v>
      </c>
      <c r="Z488" s="4" t="s">
        <v>489</v>
      </c>
      <c r="AA488" s="4" t="s">
        <v>1318</v>
      </c>
      <c r="AB488" s="4"/>
    </row>
    <row r="489" spans="1:28" ht="108" customHeight="1">
      <c r="A489" s="3" t="s">
        <v>2339</v>
      </c>
      <c r="B489" s="4" t="s">
        <v>1182</v>
      </c>
      <c r="C489" s="71" t="s">
        <v>479</v>
      </c>
      <c r="D489" s="71" t="s">
        <v>278</v>
      </c>
      <c r="E489" s="71" t="s">
        <v>268</v>
      </c>
      <c r="F489" s="71" t="s">
        <v>268</v>
      </c>
      <c r="G489" s="71" t="s">
        <v>280</v>
      </c>
      <c r="H489" s="71" t="s">
        <v>279</v>
      </c>
      <c r="I489" s="71"/>
      <c r="J489" s="71"/>
      <c r="K489" s="4" t="s">
        <v>491</v>
      </c>
      <c r="L489" s="3">
        <v>90</v>
      </c>
      <c r="M489" s="12" t="s">
        <v>2462</v>
      </c>
      <c r="N489" s="3" t="s">
        <v>483</v>
      </c>
      <c r="O489" s="3" t="s">
        <v>492</v>
      </c>
      <c r="P489" s="3" t="s">
        <v>483</v>
      </c>
      <c r="Q489" s="4" t="s">
        <v>485</v>
      </c>
      <c r="R489" s="12" t="s">
        <v>503</v>
      </c>
      <c r="S489" s="4" t="s">
        <v>2540</v>
      </c>
      <c r="T489" s="12">
        <v>796</v>
      </c>
      <c r="U489" s="4" t="s">
        <v>493</v>
      </c>
      <c r="V489" s="3">
        <v>5</v>
      </c>
      <c r="W489" s="24">
        <v>16000</v>
      </c>
      <c r="X489" s="26">
        <v>0</v>
      </c>
      <c r="Y489" s="26">
        <f t="shared" si="23"/>
        <v>0</v>
      </c>
      <c r="Z489" s="4" t="s">
        <v>489</v>
      </c>
      <c r="AA489" s="4" t="s">
        <v>1318</v>
      </c>
      <c r="AB489" s="4">
        <v>11</v>
      </c>
    </row>
    <row r="490" spans="1:28" ht="106.5" customHeight="1">
      <c r="A490" s="3" t="s">
        <v>3636</v>
      </c>
      <c r="B490" s="4" t="s">
        <v>1182</v>
      </c>
      <c r="C490" s="71" t="s">
        <v>479</v>
      </c>
      <c r="D490" s="71" t="s">
        <v>278</v>
      </c>
      <c r="E490" s="71" t="s">
        <v>268</v>
      </c>
      <c r="F490" s="71" t="s">
        <v>268</v>
      </c>
      <c r="G490" s="71" t="s">
        <v>280</v>
      </c>
      <c r="H490" s="71" t="s">
        <v>279</v>
      </c>
      <c r="I490" s="71"/>
      <c r="J490" s="71"/>
      <c r="K490" s="4" t="s">
        <v>491</v>
      </c>
      <c r="L490" s="3">
        <v>90</v>
      </c>
      <c r="M490" s="12" t="s">
        <v>2462</v>
      </c>
      <c r="N490" s="3" t="s">
        <v>483</v>
      </c>
      <c r="O490" s="10" t="s">
        <v>691</v>
      </c>
      <c r="P490" s="3" t="s">
        <v>483</v>
      </c>
      <c r="Q490" s="4" t="s">
        <v>485</v>
      </c>
      <c r="R490" s="12" t="s">
        <v>503</v>
      </c>
      <c r="S490" s="4" t="s">
        <v>2540</v>
      </c>
      <c r="T490" s="12">
        <v>796</v>
      </c>
      <c r="U490" s="4" t="s">
        <v>493</v>
      </c>
      <c r="V490" s="3">
        <v>5</v>
      </c>
      <c r="W490" s="24">
        <v>16000</v>
      </c>
      <c r="X490" s="26">
        <f>V490*W490</f>
        <v>80000</v>
      </c>
      <c r="Y490" s="26">
        <f t="shared" si="23"/>
        <v>89600.00000000001</v>
      </c>
      <c r="Z490" s="4" t="s">
        <v>489</v>
      </c>
      <c r="AA490" s="4" t="s">
        <v>1318</v>
      </c>
      <c r="AB490" s="4"/>
    </row>
    <row r="491" spans="1:30" ht="114.75">
      <c r="A491" s="3" t="s">
        <v>2340</v>
      </c>
      <c r="B491" s="4" t="s">
        <v>1182</v>
      </c>
      <c r="C491" s="71" t="s">
        <v>479</v>
      </c>
      <c r="D491" s="71" t="s">
        <v>198</v>
      </c>
      <c r="E491" s="71" t="s">
        <v>268</v>
      </c>
      <c r="F491" s="71" t="s">
        <v>268</v>
      </c>
      <c r="G491" s="71" t="s">
        <v>199</v>
      </c>
      <c r="H491" s="15" t="s">
        <v>1616</v>
      </c>
      <c r="I491" s="10"/>
      <c r="J491" s="10"/>
      <c r="K491" s="4" t="s">
        <v>491</v>
      </c>
      <c r="L491" s="3">
        <v>90</v>
      </c>
      <c r="M491" s="12" t="s">
        <v>2462</v>
      </c>
      <c r="N491" s="3" t="s">
        <v>483</v>
      </c>
      <c r="O491" s="3" t="s">
        <v>492</v>
      </c>
      <c r="P491" s="3" t="s">
        <v>483</v>
      </c>
      <c r="Q491" s="4" t="s">
        <v>485</v>
      </c>
      <c r="R491" s="12" t="s">
        <v>503</v>
      </c>
      <c r="S491" s="4" t="s">
        <v>2540</v>
      </c>
      <c r="T491" s="12">
        <v>796</v>
      </c>
      <c r="U491" s="4" t="s">
        <v>493</v>
      </c>
      <c r="V491" s="3">
        <v>16</v>
      </c>
      <c r="W491" s="24">
        <v>33000</v>
      </c>
      <c r="X491" s="26">
        <v>0</v>
      </c>
      <c r="Y491" s="26">
        <f t="shared" si="23"/>
        <v>0</v>
      </c>
      <c r="Z491" s="4" t="s">
        <v>489</v>
      </c>
      <c r="AA491" s="4" t="s">
        <v>1318</v>
      </c>
      <c r="AB491" s="4" t="s">
        <v>3692</v>
      </c>
      <c r="AD491" s="45"/>
    </row>
    <row r="492" spans="1:28" ht="114.75">
      <c r="A492" s="3" t="s">
        <v>3632</v>
      </c>
      <c r="B492" s="4" t="s">
        <v>1182</v>
      </c>
      <c r="C492" s="71" t="s">
        <v>479</v>
      </c>
      <c r="D492" s="71" t="s">
        <v>198</v>
      </c>
      <c r="E492" s="71" t="s">
        <v>268</v>
      </c>
      <c r="F492" s="71" t="s">
        <v>268</v>
      </c>
      <c r="G492" s="71" t="s">
        <v>199</v>
      </c>
      <c r="H492" s="15" t="s">
        <v>1616</v>
      </c>
      <c r="I492" s="10"/>
      <c r="J492" s="10"/>
      <c r="K492" s="4" t="s">
        <v>491</v>
      </c>
      <c r="L492" s="3">
        <v>90</v>
      </c>
      <c r="M492" s="12" t="s">
        <v>2462</v>
      </c>
      <c r="N492" s="3" t="s">
        <v>483</v>
      </c>
      <c r="O492" s="10" t="s">
        <v>691</v>
      </c>
      <c r="P492" s="3" t="s">
        <v>483</v>
      </c>
      <c r="Q492" s="4" t="s">
        <v>485</v>
      </c>
      <c r="R492" s="12" t="s">
        <v>503</v>
      </c>
      <c r="S492" s="4" t="s">
        <v>2540</v>
      </c>
      <c r="T492" s="12">
        <v>796</v>
      </c>
      <c r="U492" s="4" t="s">
        <v>493</v>
      </c>
      <c r="V492" s="3">
        <v>21</v>
      </c>
      <c r="W492" s="24">
        <v>33000</v>
      </c>
      <c r="X492" s="26">
        <f>V492*W492</f>
        <v>693000</v>
      </c>
      <c r="Y492" s="26">
        <f t="shared" si="23"/>
        <v>776160.0000000001</v>
      </c>
      <c r="Z492" s="4" t="s">
        <v>489</v>
      </c>
      <c r="AA492" s="4" t="s">
        <v>1318</v>
      </c>
      <c r="AB492" s="4"/>
    </row>
    <row r="493" spans="1:28" ht="90" customHeight="1">
      <c r="A493" s="3" t="s">
        <v>2341</v>
      </c>
      <c r="B493" s="4" t="s">
        <v>1182</v>
      </c>
      <c r="C493" s="71" t="s">
        <v>479</v>
      </c>
      <c r="D493" s="76" t="s">
        <v>272</v>
      </c>
      <c r="E493" s="4" t="s">
        <v>268</v>
      </c>
      <c r="F493" s="3" t="s">
        <v>268</v>
      </c>
      <c r="G493" s="4" t="s">
        <v>274</v>
      </c>
      <c r="H493" s="3" t="s">
        <v>273</v>
      </c>
      <c r="I493" s="10"/>
      <c r="J493" s="10"/>
      <c r="K493" s="4" t="s">
        <v>491</v>
      </c>
      <c r="L493" s="3">
        <v>90</v>
      </c>
      <c r="M493" s="12" t="s">
        <v>2462</v>
      </c>
      <c r="N493" s="3" t="s">
        <v>483</v>
      </c>
      <c r="O493" s="3" t="s">
        <v>492</v>
      </c>
      <c r="P493" s="3" t="s">
        <v>483</v>
      </c>
      <c r="Q493" s="4" t="s">
        <v>485</v>
      </c>
      <c r="R493" s="12" t="s">
        <v>503</v>
      </c>
      <c r="S493" s="4" t="s">
        <v>2540</v>
      </c>
      <c r="T493" s="12">
        <v>796</v>
      </c>
      <c r="U493" s="4" t="s">
        <v>493</v>
      </c>
      <c r="V493" s="3">
        <v>8</v>
      </c>
      <c r="W493" s="24">
        <v>9821</v>
      </c>
      <c r="X493" s="26">
        <v>0</v>
      </c>
      <c r="Y493" s="26">
        <f t="shared" si="23"/>
        <v>0</v>
      </c>
      <c r="Z493" s="4" t="s">
        <v>489</v>
      </c>
      <c r="AA493" s="4" t="s">
        <v>1318</v>
      </c>
      <c r="AB493" s="4">
        <v>11</v>
      </c>
    </row>
    <row r="494" spans="1:28" ht="93.75" customHeight="1">
      <c r="A494" s="3" t="s">
        <v>3671</v>
      </c>
      <c r="B494" s="4" t="s">
        <v>1182</v>
      </c>
      <c r="C494" s="71" t="s">
        <v>479</v>
      </c>
      <c r="D494" s="76" t="s">
        <v>272</v>
      </c>
      <c r="E494" s="4" t="s">
        <v>268</v>
      </c>
      <c r="F494" s="3" t="s">
        <v>268</v>
      </c>
      <c r="G494" s="4" t="s">
        <v>274</v>
      </c>
      <c r="H494" s="3" t="s">
        <v>273</v>
      </c>
      <c r="I494" s="10"/>
      <c r="J494" s="10"/>
      <c r="K494" s="4" t="s">
        <v>491</v>
      </c>
      <c r="L494" s="3">
        <v>90</v>
      </c>
      <c r="M494" s="12" t="s">
        <v>2462</v>
      </c>
      <c r="N494" s="3" t="s">
        <v>483</v>
      </c>
      <c r="O494" s="10" t="s">
        <v>691</v>
      </c>
      <c r="P494" s="3" t="s">
        <v>483</v>
      </c>
      <c r="Q494" s="4" t="s">
        <v>485</v>
      </c>
      <c r="R494" s="12" t="s">
        <v>503</v>
      </c>
      <c r="S494" s="4" t="s">
        <v>2540</v>
      </c>
      <c r="T494" s="12">
        <v>796</v>
      </c>
      <c r="U494" s="4" t="s">
        <v>493</v>
      </c>
      <c r="V494" s="3">
        <v>8</v>
      </c>
      <c r="W494" s="24">
        <v>9821</v>
      </c>
      <c r="X494" s="26">
        <f>V494*W494</f>
        <v>78568</v>
      </c>
      <c r="Y494" s="26">
        <f t="shared" si="23"/>
        <v>87996.16</v>
      </c>
      <c r="Z494" s="4" t="s">
        <v>489</v>
      </c>
      <c r="AA494" s="4" t="s">
        <v>1318</v>
      </c>
      <c r="AB494" s="4"/>
    </row>
    <row r="495" spans="1:28" ht="102">
      <c r="A495" s="3" t="s">
        <v>2342</v>
      </c>
      <c r="B495" s="71" t="s">
        <v>478</v>
      </c>
      <c r="C495" s="71" t="s">
        <v>479</v>
      </c>
      <c r="D495" s="3" t="s">
        <v>799</v>
      </c>
      <c r="E495" s="4" t="s">
        <v>800</v>
      </c>
      <c r="F495" s="3" t="s">
        <v>1647</v>
      </c>
      <c r="G495" s="4" t="s">
        <v>1648</v>
      </c>
      <c r="H495" s="3" t="s">
        <v>1649</v>
      </c>
      <c r="I495" s="10" t="s">
        <v>801</v>
      </c>
      <c r="J495" s="10"/>
      <c r="K495" s="4" t="s">
        <v>491</v>
      </c>
      <c r="L495" s="3">
        <v>0</v>
      </c>
      <c r="M495" s="12" t="s">
        <v>2462</v>
      </c>
      <c r="N495" s="3" t="s">
        <v>483</v>
      </c>
      <c r="O495" s="3" t="s">
        <v>1444</v>
      </c>
      <c r="P495" s="3" t="s">
        <v>483</v>
      </c>
      <c r="Q495" s="4" t="s">
        <v>485</v>
      </c>
      <c r="R495" s="12" t="s">
        <v>500</v>
      </c>
      <c r="S495" s="16" t="s">
        <v>496</v>
      </c>
      <c r="T495" s="12">
        <v>796</v>
      </c>
      <c r="U495" s="4" t="s">
        <v>493</v>
      </c>
      <c r="V495" s="3">
        <v>1</v>
      </c>
      <c r="W495" s="24">
        <v>380000</v>
      </c>
      <c r="X495" s="26">
        <v>0</v>
      </c>
      <c r="Y495" s="26">
        <v>0</v>
      </c>
      <c r="Z495" s="4"/>
      <c r="AA495" s="4" t="s">
        <v>1318</v>
      </c>
      <c r="AB495" s="4">
        <v>7</v>
      </c>
    </row>
    <row r="496" spans="1:28" ht="102">
      <c r="A496" s="3" t="s">
        <v>2775</v>
      </c>
      <c r="B496" s="71" t="s">
        <v>478</v>
      </c>
      <c r="C496" s="71" t="s">
        <v>479</v>
      </c>
      <c r="D496" s="3" t="s">
        <v>799</v>
      </c>
      <c r="E496" s="4" t="s">
        <v>800</v>
      </c>
      <c r="F496" s="3" t="s">
        <v>1647</v>
      </c>
      <c r="G496" s="4" t="s">
        <v>1648</v>
      </c>
      <c r="H496" s="3" t="s">
        <v>1649</v>
      </c>
      <c r="I496" s="10" t="s">
        <v>801</v>
      </c>
      <c r="J496" s="10"/>
      <c r="K496" s="4" t="s">
        <v>482</v>
      </c>
      <c r="L496" s="3">
        <v>0</v>
      </c>
      <c r="M496" s="12" t="s">
        <v>2462</v>
      </c>
      <c r="N496" s="3" t="s">
        <v>483</v>
      </c>
      <c r="O496" s="3" t="s">
        <v>1444</v>
      </c>
      <c r="P496" s="3" t="s">
        <v>483</v>
      </c>
      <c r="Q496" s="4" t="s">
        <v>485</v>
      </c>
      <c r="R496" s="12" t="s">
        <v>500</v>
      </c>
      <c r="S496" s="16" t="s">
        <v>496</v>
      </c>
      <c r="T496" s="12">
        <v>796</v>
      </c>
      <c r="U496" s="4" t="s">
        <v>493</v>
      </c>
      <c r="V496" s="3">
        <v>1</v>
      </c>
      <c r="W496" s="24">
        <v>380000</v>
      </c>
      <c r="X496" s="26">
        <v>0</v>
      </c>
      <c r="Y496" s="26">
        <f>X496*1.12</f>
        <v>0</v>
      </c>
      <c r="Z496" s="4"/>
      <c r="AA496" s="4" t="s">
        <v>1318</v>
      </c>
      <c r="AB496" s="4" t="s">
        <v>2838</v>
      </c>
    </row>
    <row r="497" spans="1:28" ht="102">
      <c r="A497" s="3" t="s">
        <v>2343</v>
      </c>
      <c r="B497" s="118" t="s">
        <v>478</v>
      </c>
      <c r="C497" s="118" t="s">
        <v>479</v>
      </c>
      <c r="D497" s="118" t="s">
        <v>795</v>
      </c>
      <c r="E497" s="118" t="s">
        <v>796</v>
      </c>
      <c r="F497" s="118" t="s">
        <v>1827</v>
      </c>
      <c r="G497" s="118" t="s">
        <v>797</v>
      </c>
      <c r="H497" s="118" t="s">
        <v>1828</v>
      </c>
      <c r="I497" s="118" t="s">
        <v>798</v>
      </c>
      <c r="J497" s="118"/>
      <c r="K497" s="4" t="s">
        <v>491</v>
      </c>
      <c r="L497" s="4">
        <v>0</v>
      </c>
      <c r="M497" s="12" t="s">
        <v>2462</v>
      </c>
      <c r="N497" s="4" t="s">
        <v>483</v>
      </c>
      <c r="O497" s="13" t="s">
        <v>1444</v>
      </c>
      <c r="P497" s="4" t="s">
        <v>483</v>
      </c>
      <c r="Q497" s="4" t="s">
        <v>485</v>
      </c>
      <c r="R497" s="4" t="s">
        <v>500</v>
      </c>
      <c r="S497" s="16" t="s">
        <v>496</v>
      </c>
      <c r="T497" s="4">
        <v>796</v>
      </c>
      <c r="U497" s="4" t="s">
        <v>493</v>
      </c>
      <c r="V497" s="24">
        <v>1</v>
      </c>
      <c r="W497" s="24">
        <v>560000</v>
      </c>
      <c r="X497" s="112">
        <v>0</v>
      </c>
      <c r="Y497" s="112">
        <f>X497*1.12</f>
        <v>0</v>
      </c>
      <c r="Z497" s="4"/>
      <c r="AA497" s="4" t="s">
        <v>1318</v>
      </c>
      <c r="AB497" s="4" t="s">
        <v>2838</v>
      </c>
    </row>
    <row r="498" spans="1:28" ht="102">
      <c r="A498" s="3" t="s">
        <v>2344</v>
      </c>
      <c r="B498" s="4" t="s">
        <v>478</v>
      </c>
      <c r="C498" s="4" t="s">
        <v>479</v>
      </c>
      <c r="D498" s="38" t="s">
        <v>301</v>
      </c>
      <c r="E498" s="38" t="s">
        <v>303</v>
      </c>
      <c r="F498" s="38" t="s">
        <v>302</v>
      </c>
      <c r="G498" s="38" t="s">
        <v>304</v>
      </c>
      <c r="H498" s="38" t="s">
        <v>1650</v>
      </c>
      <c r="I498" s="38" t="s">
        <v>305</v>
      </c>
      <c r="J498" s="38"/>
      <c r="K498" s="33" t="s">
        <v>491</v>
      </c>
      <c r="L498" s="33">
        <v>0</v>
      </c>
      <c r="M498" s="12" t="s">
        <v>2462</v>
      </c>
      <c r="N498" s="33" t="s">
        <v>483</v>
      </c>
      <c r="O498" s="35" t="s">
        <v>1444</v>
      </c>
      <c r="P498" s="33" t="s">
        <v>483</v>
      </c>
      <c r="Q498" s="4" t="s">
        <v>485</v>
      </c>
      <c r="R498" s="33" t="s">
        <v>503</v>
      </c>
      <c r="S498" s="16" t="s">
        <v>496</v>
      </c>
      <c r="T498" s="34">
        <v>796</v>
      </c>
      <c r="U498" s="3" t="s">
        <v>493</v>
      </c>
      <c r="V498" s="3">
        <v>1</v>
      </c>
      <c r="W498" s="113">
        <v>59999.99999999999</v>
      </c>
      <c r="X498" s="158">
        <v>0</v>
      </c>
      <c r="Y498" s="26">
        <f aca="true" t="shared" si="24" ref="Y498:Y584">X498*1.12</f>
        <v>0</v>
      </c>
      <c r="Z498" s="33"/>
      <c r="AA498" s="4" t="s">
        <v>1318</v>
      </c>
      <c r="AB498" s="4">
        <v>7</v>
      </c>
    </row>
    <row r="499" spans="1:28" ht="102">
      <c r="A499" s="3" t="s">
        <v>2776</v>
      </c>
      <c r="B499" s="4" t="s">
        <v>478</v>
      </c>
      <c r="C499" s="4" t="s">
        <v>479</v>
      </c>
      <c r="D499" s="38" t="s">
        <v>301</v>
      </c>
      <c r="E499" s="38" t="s">
        <v>303</v>
      </c>
      <c r="F499" s="38" t="s">
        <v>302</v>
      </c>
      <c r="G499" s="38" t="s">
        <v>304</v>
      </c>
      <c r="H499" s="38" t="s">
        <v>1650</v>
      </c>
      <c r="I499" s="38" t="s">
        <v>305</v>
      </c>
      <c r="J499" s="38"/>
      <c r="K499" s="33" t="s">
        <v>482</v>
      </c>
      <c r="L499" s="33">
        <v>0</v>
      </c>
      <c r="M499" s="12" t="s">
        <v>2462</v>
      </c>
      <c r="N499" s="33" t="s">
        <v>483</v>
      </c>
      <c r="O499" s="3" t="s">
        <v>1444</v>
      </c>
      <c r="P499" s="33" t="s">
        <v>483</v>
      </c>
      <c r="Q499" s="4" t="s">
        <v>485</v>
      </c>
      <c r="R499" s="33" t="s">
        <v>503</v>
      </c>
      <c r="S499" s="16" t="s">
        <v>496</v>
      </c>
      <c r="T499" s="34">
        <v>796</v>
      </c>
      <c r="U499" s="3" t="s">
        <v>493</v>
      </c>
      <c r="V499" s="3">
        <v>1</v>
      </c>
      <c r="W499" s="113">
        <v>59999.99999999999</v>
      </c>
      <c r="X499" s="158">
        <f>V499*W499</f>
        <v>59999.99999999999</v>
      </c>
      <c r="Y499" s="26">
        <f t="shared" si="24"/>
        <v>67200</v>
      </c>
      <c r="Z499" s="33"/>
      <c r="AA499" s="4" t="s">
        <v>1318</v>
      </c>
      <c r="AB499" s="18"/>
    </row>
    <row r="500" spans="1:28" ht="102">
      <c r="A500" s="3" t="s">
        <v>2345</v>
      </c>
      <c r="B500" s="4" t="s">
        <v>478</v>
      </c>
      <c r="C500" s="4" t="s">
        <v>479</v>
      </c>
      <c r="D500" s="3" t="s">
        <v>306</v>
      </c>
      <c r="E500" s="4" t="s">
        <v>308</v>
      </c>
      <c r="F500" s="3" t="s">
        <v>307</v>
      </c>
      <c r="G500" s="3" t="s">
        <v>309</v>
      </c>
      <c r="H500" s="3" t="s">
        <v>1651</v>
      </c>
      <c r="I500" s="4" t="s">
        <v>310</v>
      </c>
      <c r="J500" s="4"/>
      <c r="K500" s="4" t="s">
        <v>491</v>
      </c>
      <c r="L500" s="3">
        <v>0</v>
      </c>
      <c r="M500" s="12" t="s">
        <v>2462</v>
      </c>
      <c r="N500" s="4" t="s">
        <v>483</v>
      </c>
      <c r="O500" s="3" t="s">
        <v>1444</v>
      </c>
      <c r="P500" s="4" t="s">
        <v>483</v>
      </c>
      <c r="Q500" s="4" t="s">
        <v>485</v>
      </c>
      <c r="R500" s="4" t="s">
        <v>503</v>
      </c>
      <c r="S500" s="4" t="s">
        <v>496</v>
      </c>
      <c r="T500" s="12">
        <v>796</v>
      </c>
      <c r="U500" s="4" t="s">
        <v>493</v>
      </c>
      <c r="V500" s="3">
        <v>1</v>
      </c>
      <c r="W500" s="24">
        <v>18000</v>
      </c>
      <c r="X500" s="26">
        <v>0</v>
      </c>
      <c r="Y500" s="26">
        <f t="shared" si="24"/>
        <v>0</v>
      </c>
      <c r="Z500" s="33"/>
      <c r="AA500" s="4" t="s">
        <v>1318</v>
      </c>
      <c r="AB500" s="4" t="s">
        <v>2838</v>
      </c>
    </row>
    <row r="501" spans="1:28" ht="102">
      <c r="A501" s="3" t="s">
        <v>2346</v>
      </c>
      <c r="B501" s="4" t="s">
        <v>478</v>
      </c>
      <c r="C501" s="4" t="s">
        <v>479</v>
      </c>
      <c r="D501" s="38" t="s">
        <v>311</v>
      </c>
      <c r="E501" s="38" t="s">
        <v>312</v>
      </c>
      <c r="F501" s="38" t="s">
        <v>1829</v>
      </c>
      <c r="G501" s="38" t="s">
        <v>304</v>
      </c>
      <c r="H501" s="38" t="s">
        <v>1650</v>
      </c>
      <c r="I501" s="38" t="s">
        <v>314</v>
      </c>
      <c r="J501" s="38"/>
      <c r="K501" s="33" t="s">
        <v>491</v>
      </c>
      <c r="L501" s="33">
        <v>0</v>
      </c>
      <c r="M501" s="12" t="s">
        <v>2462</v>
      </c>
      <c r="N501" s="33" t="s">
        <v>483</v>
      </c>
      <c r="O501" s="35" t="s">
        <v>1444</v>
      </c>
      <c r="P501" s="33" t="s">
        <v>483</v>
      </c>
      <c r="Q501" s="4" t="s">
        <v>485</v>
      </c>
      <c r="R501" s="33" t="s">
        <v>503</v>
      </c>
      <c r="S501" s="4" t="s">
        <v>496</v>
      </c>
      <c r="T501" s="34">
        <v>796</v>
      </c>
      <c r="U501" s="3" t="s">
        <v>493</v>
      </c>
      <c r="V501" s="3">
        <v>1</v>
      </c>
      <c r="W501" s="113">
        <v>23999.999999999996</v>
      </c>
      <c r="X501" s="158">
        <v>0</v>
      </c>
      <c r="Y501" s="26">
        <f t="shared" si="24"/>
        <v>0</v>
      </c>
      <c r="Z501" s="33"/>
      <c r="AA501" s="4" t="s">
        <v>1318</v>
      </c>
      <c r="AB501" s="4" t="s">
        <v>2838</v>
      </c>
    </row>
    <row r="502" spans="1:28" ht="102">
      <c r="A502" s="3" t="s">
        <v>2347</v>
      </c>
      <c r="B502" s="3" t="s">
        <v>478</v>
      </c>
      <c r="C502" s="3" t="s">
        <v>479</v>
      </c>
      <c r="D502" s="3" t="s">
        <v>315</v>
      </c>
      <c r="E502" s="3" t="s">
        <v>316</v>
      </c>
      <c r="F502" s="3" t="s">
        <v>1830</v>
      </c>
      <c r="G502" s="3" t="s">
        <v>317</v>
      </c>
      <c r="H502" s="3" t="s">
        <v>313</v>
      </c>
      <c r="I502" s="3" t="s">
        <v>318</v>
      </c>
      <c r="J502" s="3"/>
      <c r="K502" s="4" t="s">
        <v>491</v>
      </c>
      <c r="L502" s="33">
        <v>0</v>
      </c>
      <c r="M502" s="12" t="s">
        <v>2462</v>
      </c>
      <c r="N502" s="33" t="s">
        <v>483</v>
      </c>
      <c r="O502" s="35" t="s">
        <v>1444</v>
      </c>
      <c r="P502" s="33" t="s">
        <v>483</v>
      </c>
      <c r="Q502" s="4" t="s">
        <v>485</v>
      </c>
      <c r="R502" s="33" t="s">
        <v>503</v>
      </c>
      <c r="S502" s="16" t="s">
        <v>496</v>
      </c>
      <c r="T502" s="34" t="s">
        <v>319</v>
      </c>
      <c r="U502" s="3" t="s">
        <v>497</v>
      </c>
      <c r="V502" s="3">
        <v>3</v>
      </c>
      <c r="W502" s="113">
        <v>8000</v>
      </c>
      <c r="X502" s="26">
        <v>0</v>
      </c>
      <c r="Y502" s="26">
        <f t="shared" si="24"/>
        <v>0</v>
      </c>
      <c r="Z502" s="33"/>
      <c r="AA502" s="4" t="s">
        <v>1318</v>
      </c>
      <c r="AB502" s="4" t="s">
        <v>2838</v>
      </c>
    </row>
    <row r="503" spans="1:28" ht="102">
      <c r="A503" s="3" t="s">
        <v>2348</v>
      </c>
      <c r="B503" s="3" t="s">
        <v>478</v>
      </c>
      <c r="C503" s="3" t="s">
        <v>479</v>
      </c>
      <c r="D503" s="3" t="s">
        <v>320</v>
      </c>
      <c r="E503" s="3" t="s">
        <v>321</v>
      </c>
      <c r="F503" s="3" t="s">
        <v>1831</v>
      </c>
      <c r="G503" s="3" t="s">
        <v>317</v>
      </c>
      <c r="H503" s="3" t="s">
        <v>1832</v>
      </c>
      <c r="I503" s="3" t="s">
        <v>322</v>
      </c>
      <c r="J503" s="3"/>
      <c r="K503" s="4" t="s">
        <v>491</v>
      </c>
      <c r="L503" s="4">
        <v>0</v>
      </c>
      <c r="M503" s="12" t="s">
        <v>2462</v>
      </c>
      <c r="N503" s="4" t="s">
        <v>483</v>
      </c>
      <c r="O503" s="10" t="s">
        <v>1444</v>
      </c>
      <c r="P503" s="4" t="s">
        <v>483</v>
      </c>
      <c r="Q503" s="4" t="s">
        <v>485</v>
      </c>
      <c r="R503" s="16" t="s">
        <v>503</v>
      </c>
      <c r="S503" s="16" t="s">
        <v>496</v>
      </c>
      <c r="T503" s="12" t="s">
        <v>319</v>
      </c>
      <c r="U503" s="3" t="s">
        <v>497</v>
      </c>
      <c r="V503" s="3">
        <v>3</v>
      </c>
      <c r="W503" s="24">
        <v>8000</v>
      </c>
      <c r="X503" s="26">
        <v>0</v>
      </c>
      <c r="Y503" s="26">
        <f t="shared" si="24"/>
        <v>0</v>
      </c>
      <c r="Z503" s="4"/>
      <c r="AA503" s="4" t="s">
        <v>1318</v>
      </c>
      <c r="AB503" s="4" t="s">
        <v>2838</v>
      </c>
    </row>
    <row r="504" spans="1:28" ht="102">
      <c r="A504" s="3" t="s">
        <v>2349</v>
      </c>
      <c r="B504" s="3" t="s">
        <v>478</v>
      </c>
      <c r="C504" s="3" t="s">
        <v>479</v>
      </c>
      <c r="D504" s="3" t="s">
        <v>325</v>
      </c>
      <c r="E504" s="3" t="s">
        <v>327</v>
      </c>
      <c r="F504" s="3" t="s">
        <v>326</v>
      </c>
      <c r="G504" s="3" t="s">
        <v>328</v>
      </c>
      <c r="H504" s="3" t="s">
        <v>1652</v>
      </c>
      <c r="I504" s="3" t="s">
        <v>329</v>
      </c>
      <c r="J504" s="3"/>
      <c r="K504" s="4" t="s">
        <v>491</v>
      </c>
      <c r="L504" s="4">
        <v>0</v>
      </c>
      <c r="M504" s="12" t="s">
        <v>2462</v>
      </c>
      <c r="N504" s="4" t="s">
        <v>483</v>
      </c>
      <c r="O504" s="4" t="s">
        <v>1444</v>
      </c>
      <c r="P504" s="4" t="s">
        <v>483</v>
      </c>
      <c r="Q504" s="4" t="s">
        <v>485</v>
      </c>
      <c r="R504" s="4" t="s">
        <v>503</v>
      </c>
      <c r="S504" s="4" t="s">
        <v>496</v>
      </c>
      <c r="T504" s="4">
        <v>796</v>
      </c>
      <c r="U504" s="4" t="s">
        <v>493</v>
      </c>
      <c r="V504" s="4">
        <v>4</v>
      </c>
      <c r="W504" s="24">
        <v>4999.999999999999</v>
      </c>
      <c r="X504" s="26">
        <v>0</v>
      </c>
      <c r="Y504" s="26">
        <f t="shared" si="24"/>
        <v>0</v>
      </c>
      <c r="Z504" s="4"/>
      <c r="AA504" s="4" t="s">
        <v>1318</v>
      </c>
      <c r="AB504" s="4" t="s">
        <v>2838</v>
      </c>
    </row>
    <row r="505" spans="1:28" ht="102">
      <c r="A505" s="3" t="s">
        <v>2350</v>
      </c>
      <c r="B505" s="3" t="s">
        <v>478</v>
      </c>
      <c r="C505" s="3" t="s">
        <v>479</v>
      </c>
      <c r="D505" s="3" t="s">
        <v>325</v>
      </c>
      <c r="E505" s="3" t="s">
        <v>327</v>
      </c>
      <c r="F505" s="3" t="s">
        <v>326</v>
      </c>
      <c r="G505" s="3" t="s">
        <v>328</v>
      </c>
      <c r="H505" s="3" t="s">
        <v>1652</v>
      </c>
      <c r="I505" s="3" t="s">
        <v>330</v>
      </c>
      <c r="J505" s="3"/>
      <c r="K505" s="4" t="s">
        <v>491</v>
      </c>
      <c r="L505" s="4">
        <v>0</v>
      </c>
      <c r="M505" s="12" t="s">
        <v>2462</v>
      </c>
      <c r="N505" s="4" t="s">
        <v>483</v>
      </c>
      <c r="O505" s="13" t="s">
        <v>1444</v>
      </c>
      <c r="P505" s="4" t="s">
        <v>483</v>
      </c>
      <c r="Q505" s="4" t="s">
        <v>485</v>
      </c>
      <c r="R505" s="16" t="s">
        <v>503</v>
      </c>
      <c r="S505" s="4" t="s">
        <v>496</v>
      </c>
      <c r="T505" s="12">
        <v>796</v>
      </c>
      <c r="U505" s="17" t="s">
        <v>493</v>
      </c>
      <c r="V505" s="3">
        <v>2</v>
      </c>
      <c r="W505" s="24">
        <v>4999.999999999999</v>
      </c>
      <c r="X505" s="26">
        <v>0</v>
      </c>
      <c r="Y505" s="26">
        <f t="shared" si="24"/>
        <v>0</v>
      </c>
      <c r="Z505" s="3"/>
      <c r="AA505" s="4" t="s">
        <v>1318</v>
      </c>
      <c r="AB505" s="4" t="s">
        <v>2838</v>
      </c>
    </row>
    <row r="506" spans="1:28" ht="102">
      <c r="A506" s="3" t="s">
        <v>2351</v>
      </c>
      <c r="B506" s="3" t="s">
        <v>478</v>
      </c>
      <c r="C506" s="3" t="s">
        <v>479</v>
      </c>
      <c r="D506" s="3" t="s">
        <v>331</v>
      </c>
      <c r="E506" s="3" t="s">
        <v>327</v>
      </c>
      <c r="F506" s="3" t="s">
        <v>326</v>
      </c>
      <c r="G506" s="3" t="s">
        <v>1654</v>
      </c>
      <c r="H506" s="3" t="s">
        <v>1653</v>
      </c>
      <c r="I506" s="3" t="s">
        <v>332</v>
      </c>
      <c r="J506" s="3"/>
      <c r="K506" s="4" t="s">
        <v>491</v>
      </c>
      <c r="L506" s="4">
        <v>0</v>
      </c>
      <c r="M506" s="12" t="s">
        <v>2462</v>
      </c>
      <c r="N506" s="4" t="s">
        <v>483</v>
      </c>
      <c r="O506" s="4" t="s">
        <v>1444</v>
      </c>
      <c r="P506" s="4" t="s">
        <v>483</v>
      </c>
      <c r="Q506" s="4" t="s">
        <v>485</v>
      </c>
      <c r="R506" s="4" t="s">
        <v>503</v>
      </c>
      <c r="S506" s="4" t="s">
        <v>496</v>
      </c>
      <c r="T506" s="4">
        <v>796</v>
      </c>
      <c r="U506" s="4" t="s">
        <v>493</v>
      </c>
      <c r="V506" s="4">
        <v>24</v>
      </c>
      <c r="W506" s="24">
        <v>1999.9999999999998</v>
      </c>
      <c r="X506" s="24">
        <v>0</v>
      </c>
      <c r="Y506" s="24">
        <f t="shared" si="24"/>
        <v>0</v>
      </c>
      <c r="Z506" s="4"/>
      <c r="AA506" s="4" t="s">
        <v>1318</v>
      </c>
      <c r="AB506" s="4" t="s">
        <v>2838</v>
      </c>
    </row>
    <row r="507" spans="1:28" ht="102">
      <c r="A507" s="3" t="s">
        <v>2352</v>
      </c>
      <c r="B507" s="3" t="s">
        <v>478</v>
      </c>
      <c r="C507" s="3" t="s">
        <v>479</v>
      </c>
      <c r="D507" s="3" t="s">
        <v>325</v>
      </c>
      <c r="E507" s="3" t="s">
        <v>327</v>
      </c>
      <c r="F507" s="3" t="s">
        <v>326</v>
      </c>
      <c r="G507" s="3" t="s">
        <v>328</v>
      </c>
      <c r="H507" s="3" t="s">
        <v>323</v>
      </c>
      <c r="I507" s="3" t="s">
        <v>333</v>
      </c>
      <c r="J507" s="3"/>
      <c r="K507" s="4" t="s">
        <v>491</v>
      </c>
      <c r="L507" s="4">
        <v>0</v>
      </c>
      <c r="M507" s="12" t="s">
        <v>2462</v>
      </c>
      <c r="N507" s="4" t="s">
        <v>483</v>
      </c>
      <c r="O507" s="4" t="s">
        <v>1444</v>
      </c>
      <c r="P507" s="4" t="s">
        <v>483</v>
      </c>
      <c r="Q507" s="4" t="s">
        <v>485</v>
      </c>
      <c r="R507" s="4" t="s">
        <v>503</v>
      </c>
      <c r="S507" s="4" t="s">
        <v>496</v>
      </c>
      <c r="T507" s="12">
        <v>796</v>
      </c>
      <c r="U507" s="4" t="s">
        <v>493</v>
      </c>
      <c r="V507" s="4">
        <v>4</v>
      </c>
      <c r="W507" s="24">
        <v>3999.9999999999995</v>
      </c>
      <c r="X507" s="73">
        <v>0</v>
      </c>
      <c r="Y507" s="73">
        <f t="shared" si="24"/>
        <v>0</v>
      </c>
      <c r="Z507" s="37"/>
      <c r="AA507" s="4" t="s">
        <v>1318</v>
      </c>
      <c r="AB507" s="4" t="s">
        <v>2838</v>
      </c>
    </row>
    <row r="508" spans="1:28" ht="102">
      <c r="A508" s="3" t="s">
        <v>2353</v>
      </c>
      <c r="B508" s="3" t="s">
        <v>478</v>
      </c>
      <c r="C508" s="3" t="s">
        <v>479</v>
      </c>
      <c r="D508" s="3" t="s">
        <v>364</v>
      </c>
      <c r="E508" s="3" t="s">
        <v>365</v>
      </c>
      <c r="F508" s="3" t="s">
        <v>1657</v>
      </c>
      <c r="G508" s="3" t="s">
        <v>1656</v>
      </c>
      <c r="H508" s="3" t="s">
        <v>1655</v>
      </c>
      <c r="I508" s="3" t="s">
        <v>366</v>
      </c>
      <c r="J508" s="3"/>
      <c r="K508" s="4" t="s">
        <v>491</v>
      </c>
      <c r="L508" s="4">
        <v>0</v>
      </c>
      <c r="M508" s="12" t="s">
        <v>2462</v>
      </c>
      <c r="N508" s="4" t="s">
        <v>483</v>
      </c>
      <c r="O508" s="4" t="s">
        <v>1444</v>
      </c>
      <c r="P508" s="4" t="s">
        <v>483</v>
      </c>
      <c r="Q508" s="4" t="s">
        <v>485</v>
      </c>
      <c r="R508" s="4" t="s">
        <v>503</v>
      </c>
      <c r="S508" s="4" t="s">
        <v>496</v>
      </c>
      <c r="T508" s="4" t="s">
        <v>319</v>
      </c>
      <c r="U508" s="4" t="s">
        <v>497</v>
      </c>
      <c r="V508" s="4">
        <v>1</v>
      </c>
      <c r="W508" s="24">
        <v>25999.999999999996</v>
      </c>
      <c r="X508" s="24">
        <v>0</v>
      </c>
      <c r="Y508" s="24">
        <f t="shared" si="24"/>
        <v>0</v>
      </c>
      <c r="Z508" s="4"/>
      <c r="AA508" s="4" t="s">
        <v>1318</v>
      </c>
      <c r="AB508" s="4" t="s">
        <v>2838</v>
      </c>
    </row>
    <row r="509" spans="1:28" ht="102">
      <c r="A509" s="3" t="s">
        <v>2354</v>
      </c>
      <c r="B509" s="3" t="s">
        <v>478</v>
      </c>
      <c r="C509" s="3" t="s">
        <v>479</v>
      </c>
      <c r="D509" s="3" t="s">
        <v>367</v>
      </c>
      <c r="E509" s="3" t="s">
        <v>368</v>
      </c>
      <c r="F509" s="3" t="s">
        <v>1661</v>
      </c>
      <c r="G509" s="3" t="s">
        <v>289</v>
      </c>
      <c r="H509" s="3" t="s">
        <v>1660</v>
      </c>
      <c r="I509" s="3" t="s">
        <v>370</v>
      </c>
      <c r="J509" s="3"/>
      <c r="K509" s="4" t="s">
        <v>491</v>
      </c>
      <c r="L509" s="4">
        <v>0</v>
      </c>
      <c r="M509" s="12" t="s">
        <v>2462</v>
      </c>
      <c r="N509" s="4" t="s">
        <v>483</v>
      </c>
      <c r="O509" s="4" t="s">
        <v>1444</v>
      </c>
      <c r="P509" s="4" t="s">
        <v>483</v>
      </c>
      <c r="Q509" s="4" t="s">
        <v>485</v>
      </c>
      <c r="R509" s="4" t="s">
        <v>503</v>
      </c>
      <c r="S509" s="4" t="s">
        <v>496</v>
      </c>
      <c r="T509" s="4">
        <v>796</v>
      </c>
      <c r="U509" s="4" t="s">
        <v>493</v>
      </c>
      <c r="V509" s="4">
        <v>4</v>
      </c>
      <c r="W509" s="24">
        <v>6000</v>
      </c>
      <c r="X509" s="24">
        <v>0</v>
      </c>
      <c r="Y509" s="24">
        <f t="shared" si="24"/>
        <v>0</v>
      </c>
      <c r="Z509" s="4"/>
      <c r="AA509" s="4" t="s">
        <v>1318</v>
      </c>
      <c r="AB509" s="4" t="s">
        <v>2838</v>
      </c>
    </row>
    <row r="510" spans="1:28" ht="102">
      <c r="A510" s="3" t="s">
        <v>2355</v>
      </c>
      <c r="B510" s="3" t="s">
        <v>478</v>
      </c>
      <c r="C510" s="3" t="s">
        <v>479</v>
      </c>
      <c r="D510" s="3" t="s">
        <v>29</v>
      </c>
      <c r="E510" s="3" t="s">
        <v>371</v>
      </c>
      <c r="F510" s="3" t="s">
        <v>1662</v>
      </c>
      <c r="G510" s="3" t="s">
        <v>372</v>
      </c>
      <c r="H510" s="3" t="s">
        <v>369</v>
      </c>
      <c r="I510" s="3" t="s">
        <v>373</v>
      </c>
      <c r="J510" s="3"/>
      <c r="K510" s="4" t="s">
        <v>491</v>
      </c>
      <c r="L510" s="4">
        <v>0</v>
      </c>
      <c r="M510" s="12" t="s">
        <v>2462</v>
      </c>
      <c r="N510" s="4" t="s">
        <v>483</v>
      </c>
      <c r="O510" s="4" t="s">
        <v>1444</v>
      </c>
      <c r="P510" s="4" t="s">
        <v>483</v>
      </c>
      <c r="Q510" s="4" t="s">
        <v>485</v>
      </c>
      <c r="R510" s="4" t="s">
        <v>503</v>
      </c>
      <c r="S510" s="4" t="s">
        <v>496</v>
      </c>
      <c r="T510" s="4" t="s">
        <v>319</v>
      </c>
      <c r="U510" s="4" t="s">
        <v>497</v>
      </c>
      <c r="V510" s="4">
        <v>1</v>
      </c>
      <c r="W510" s="24">
        <v>23999.999999999996</v>
      </c>
      <c r="X510" s="24">
        <v>0</v>
      </c>
      <c r="Y510" s="24">
        <f t="shared" si="24"/>
        <v>0</v>
      </c>
      <c r="Z510" s="4"/>
      <c r="AA510" s="4" t="s">
        <v>1318</v>
      </c>
      <c r="AB510" s="4" t="s">
        <v>2838</v>
      </c>
    </row>
    <row r="511" spans="1:28" ht="102">
      <c r="A511" s="3" t="s">
        <v>2356</v>
      </c>
      <c r="B511" s="3" t="s">
        <v>478</v>
      </c>
      <c r="C511" s="3" t="s">
        <v>479</v>
      </c>
      <c r="D511" s="3" t="s">
        <v>374</v>
      </c>
      <c r="E511" s="3" t="s">
        <v>375</v>
      </c>
      <c r="F511" s="3" t="s">
        <v>375</v>
      </c>
      <c r="G511" s="3" t="s">
        <v>1664</v>
      </c>
      <c r="H511" s="3" t="s">
        <v>1663</v>
      </c>
      <c r="I511" s="3" t="s">
        <v>377</v>
      </c>
      <c r="J511" s="3"/>
      <c r="K511" s="4" t="s">
        <v>491</v>
      </c>
      <c r="L511" s="4">
        <v>0</v>
      </c>
      <c r="M511" s="12" t="s">
        <v>2462</v>
      </c>
      <c r="N511" s="4" t="s">
        <v>483</v>
      </c>
      <c r="O511" s="4" t="s">
        <v>1444</v>
      </c>
      <c r="P511" s="4" t="s">
        <v>483</v>
      </c>
      <c r="Q511" s="4" t="s">
        <v>485</v>
      </c>
      <c r="R511" s="4" t="s">
        <v>503</v>
      </c>
      <c r="S511" s="4" t="s">
        <v>496</v>
      </c>
      <c r="T511" s="4">
        <v>796</v>
      </c>
      <c r="U511" s="4" t="s">
        <v>493</v>
      </c>
      <c r="V511" s="4">
        <v>2</v>
      </c>
      <c r="W511" s="24">
        <v>133929.01785714284</v>
      </c>
      <c r="X511" s="24">
        <v>0</v>
      </c>
      <c r="Y511" s="24">
        <f t="shared" si="24"/>
        <v>0</v>
      </c>
      <c r="Z511" s="4"/>
      <c r="AA511" s="4" t="s">
        <v>1318</v>
      </c>
      <c r="AB511" s="4" t="s">
        <v>2838</v>
      </c>
    </row>
    <row r="512" spans="1:28" ht="229.5">
      <c r="A512" s="3" t="s">
        <v>2357</v>
      </c>
      <c r="B512" s="3" t="s">
        <v>478</v>
      </c>
      <c r="C512" s="3" t="s">
        <v>479</v>
      </c>
      <c r="D512" s="3" t="s">
        <v>824</v>
      </c>
      <c r="E512" s="3" t="s">
        <v>825</v>
      </c>
      <c r="F512" s="3" t="s">
        <v>1665</v>
      </c>
      <c r="G512" s="3" t="s">
        <v>825</v>
      </c>
      <c r="H512" s="3" t="s">
        <v>1665</v>
      </c>
      <c r="I512" s="3" t="s">
        <v>826</v>
      </c>
      <c r="J512" s="3"/>
      <c r="K512" s="4" t="s">
        <v>491</v>
      </c>
      <c r="L512" s="4">
        <v>0</v>
      </c>
      <c r="M512" s="12" t="s">
        <v>2462</v>
      </c>
      <c r="N512" s="4" t="s">
        <v>483</v>
      </c>
      <c r="O512" s="4" t="s">
        <v>1642</v>
      </c>
      <c r="P512" s="4" t="s">
        <v>483</v>
      </c>
      <c r="Q512" s="4" t="s">
        <v>485</v>
      </c>
      <c r="R512" s="4" t="s">
        <v>503</v>
      </c>
      <c r="S512" s="4" t="s">
        <v>496</v>
      </c>
      <c r="T512" s="4">
        <v>796</v>
      </c>
      <c r="U512" s="4" t="s">
        <v>493</v>
      </c>
      <c r="V512" s="4">
        <v>1</v>
      </c>
      <c r="W512" s="24">
        <v>42231</v>
      </c>
      <c r="X512" s="24">
        <v>0</v>
      </c>
      <c r="Y512" s="24">
        <f t="shared" si="24"/>
        <v>0</v>
      </c>
      <c r="Z512" s="4"/>
      <c r="AA512" s="4" t="s">
        <v>1318</v>
      </c>
      <c r="AB512" s="4" t="s">
        <v>2838</v>
      </c>
    </row>
    <row r="513" spans="1:28" ht="102">
      <c r="A513" s="3" t="s">
        <v>2358</v>
      </c>
      <c r="B513" s="3" t="s">
        <v>478</v>
      </c>
      <c r="C513" s="3" t="s">
        <v>479</v>
      </c>
      <c r="D513" s="3" t="s">
        <v>378</v>
      </c>
      <c r="E513" s="3" t="s">
        <v>379</v>
      </c>
      <c r="F513" s="3" t="s">
        <v>1666</v>
      </c>
      <c r="G513" s="3" t="s">
        <v>289</v>
      </c>
      <c r="H513" s="3" t="s">
        <v>376</v>
      </c>
      <c r="I513" s="3" t="s">
        <v>380</v>
      </c>
      <c r="J513" s="3"/>
      <c r="K513" s="4" t="s">
        <v>491</v>
      </c>
      <c r="L513" s="4">
        <v>0</v>
      </c>
      <c r="M513" s="12" t="s">
        <v>2462</v>
      </c>
      <c r="N513" s="4" t="s">
        <v>483</v>
      </c>
      <c r="O513" s="4" t="s">
        <v>1642</v>
      </c>
      <c r="P513" s="4" t="s">
        <v>483</v>
      </c>
      <c r="Q513" s="4" t="s">
        <v>485</v>
      </c>
      <c r="R513" s="4" t="s">
        <v>503</v>
      </c>
      <c r="S513" s="4" t="s">
        <v>496</v>
      </c>
      <c r="T513" s="4">
        <v>796</v>
      </c>
      <c r="U513" s="4" t="s">
        <v>493</v>
      </c>
      <c r="V513" s="4">
        <v>3</v>
      </c>
      <c r="W513" s="112">
        <v>4999.999999999999</v>
      </c>
      <c r="X513" s="112">
        <v>0</v>
      </c>
      <c r="Y513" s="24">
        <v>0</v>
      </c>
      <c r="Z513" s="4"/>
      <c r="AA513" s="4" t="s">
        <v>1318</v>
      </c>
      <c r="AB513" s="4">
        <v>7</v>
      </c>
    </row>
    <row r="514" spans="1:28" ht="102">
      <c r="A514" s="3" t="s">
        <v>2777</v>
      </c>
      <c r="B514" s="3" t="s">
        <v>478</v>
      </c>
      <c r="C514" s="3" t="s">
        <v>479</v>
      </c>
      <c r="D514" s="3" t="s">
        <v>378</v>
      </c>
      <c r="E514" s="3" t="s">
        <v>379</v>
      </c>
      <c r="F514" s="3" t="s">
        <v>1666</v>
      </c>
      <c r="G514" s="3" t="s">
        <v>289</v>
      </c>
      <c r="H514" s="3" t="s">
        <v>376</v>
      </c>
      <c r="I514" s="3" t="s">
        <v>380</v>
      </c>
      <c r="J514" s="3"/>
      <c r="K514" s="4" t="s">
        <v>482</v>
      </c>
      <c r="L514" s="4">
        <v>0</v>
      </c>
      <c r="M514" s="12" t="s">
        <v>2462</v>
      </c>
      <c r="N514" s="4" t="s">
        <v>483</v>
      </c>
      <c r="O514" s="4" t="s">
        <v>1642</v>
      </c>
      <c r="P514" s="4" t="s">
        <v>483</v>
      </c>
      <c r="Q514" s="4" t="s">
        <v>485</v>
      </c>
      <c r="R514" s="4" t="s">
        <v>503</v>
      </c>
      <c r="S514" s="4" t="s">
        <v>496</v>
      </c>
      <c r="T514" s="4">
        <v>796</v>
      </c>
      <c r="U514" s="4" t="s">
        <v>493</v>
      </c>
      <c r="V514" s="4">
        <v>3</v>
      </c>
      <c r="W514" s="112">
        <v>4999.999999999999</v>
      </c>
      <c r="X514" s="112">
        <f>V514*W514</f>
        <v>14999.999999999996</v>
      </c>
      <c r="Y514" s="24">
        <f aca="true" t="shared" si="25" ref="Y514:Y520">X514*1.12</f>
        <v>16799.999999999996</v>
      </c>
      <c r="Z514" s="4"/>
      <c r="AA514" s="4" t="s">
        <v>1318</v>
      </c>
      <c r="AB514" s="4"/>
    </row>
    <row r="515" spans="1:28" ht="102">
      <c r="A515" s="3" t="s">
        <v>2359</v>
      </c>
      <c r="B515" s="3" t="s">
        <v>478</v>
      </c>
      <c r="C515" s="3" t="s">
        <v>479</v>
      </c>
      <c r="D515" s="3" t="s">
        <v>821</v>
      </c>
      <c r="E515" s="3" t="s">
        <v>822</v>
      </c>
      <c r="F515" s="3" t="s">
        <v>3263</v>
      </c>
      <c r="G515" s="3" t="s">
        <v>823</v>
      </c>
      <c r="H515" s="3" t="s">
        <v>3264</v>
      </c>
      <c r="I515" s="3"/>
      <c r="J515" s="3"/>
      <c r="K515" s="4" t="s">
        <v>491</v>
      </c>
      <c r="L515" s="4">
        <v>0</v>
      </c>
      <c r="M515" s="12" t="s">
        <v>2462</v>
      </c>
      <c r="N515" s="4" t="s">
        <v>483</v>
      </c>
      <c r="O515" s="4" t="s">
        <v>1642</v>
      </c>
      <c r="P515" s="4" t="s">
        <v>483</v>
      </c>
      <c r="Q515" s="4" t="s">
        <v>485</v>
      </c>
      <c r="R515" s="4" t="s">
        <v>503</v>
      </c>
      <c r="S515" s="4" t="s">
        <v>496</v>
      </c>
      <c r="T515" s="4">
        <v>796</v>
      </c>
      <c r="U515" s="4" t="s">
        <v>493</v>
      </c>
      <c r="V515" s="4">
        <v>2</v>
      </c>
      <c r="W515" s="24">
        <v>6135</v>
      </c>
      <c r="X515" s="24">
        <v>0</v>
      </c>
      <c r="Y515" s="24">
        <f t="shared" si="25"/>
        <v>0</v>
      </c>
      <c r="Z515" s="4"/>
      <c r="AA515" s="4" t="s">
        <v>1318</v>
      </c>
      <c r="AB515" s="4" t="s">
        <v>2838</v>
      </c>
    </row>
    <row r="516" spans="1:28" ht="102">
      <c r="A516" s="3" t="s">
        <v>2360</v>
      </c>
      <c r="B516" s="3" t="s">
        <v>478</v>
      </c>
      <c r="C516" s="3" t="s">
        <v>479</v>
      </c>
      <c r="D516" s="3" t="s">
        <v>378</v>
      </c>
      <c r="E516" s="3" t="s">
        <v>379</v>
      </c>
      <c r="F516" s="3" t="s">
        <v>1666</v>
      </c>
      <c r="G516" s="3" t="s">
        <v>289</v>
      </c>
      <c r="H516" s="3" t="s">
        <v>376</v>
      </c>
      <c r="I516" s="3" t="s">
        <v>381</v>
      </c>
      <c r="J516" s="3"/>
      <c r="K516" s="4" t="s">
        <v>491</v>
      </c>
      <c r="L516" s="4">
        <v>0</v>
      </c>
      <c r="M516" s="12" t="s">
        <v>2462</v>
      </c>
      <c r="N516" s="4" t="s">
        <v>483</v>
      </c>
      <c r="O516" s="4" t="s">
        <v>1642</v>
      </c>
      <c r="P516" s="4" t="s">
        <v>483</v>
      </c>
      <c r="Q516" s="4" t="s">
        <v>485</v>
      </c>
      <c r="R516" s="4" t="s">
        <v>503</v>
      </c>
      <c r="S516" s="4" t="s">
        <v>496</v>
      </c>
      <c r="T516" s="4">
        <v>796</v>
      </c>
      <c r="U516" s="4" t="s">
        <v>493</v>
      </c>
      <c r="V516" s="4">
        <v>4</v>
      </c>
      <c r="W516" s="24">
        <v>5392.857142857142</v>
      </c>
      <c r="X516" s="24">
        <v>0</v>
      </c>
      <c r="Y516" s="24">
        <f t="shared" si="25"/>
        <v>0</v>
      </c>
      <c r="Z516" s="4"/>
      <c r="AA516" s="4" t="s">
        <v>1318</v>
      </c>
      <c r="AB516" s="4" t="s">
        <v>2838</v>
      </c>
    </row>
    <row r="517" spans="1:28" ht="102">
      <c r="A517" s="3" t="s">
        <v>2361</v>
      </c>
      <c r="B517" s="3" t="s">
        <v>478</v>
      </c>
      <c r="C517" s="3" t="s">
        <v>479</v>
      </c>
      <c r="D517" s="3" t="s">
        <v>827</v>
      </c>
      <c r="E517" s="3" t="s">
        <v>828</v>
      </c>
      <c r="F517" s="3" t="s">
        <v>1368</v>
      </c>
      <c r="G517" s="3" t="s">
        <v>829</v>
      </c>
      <c r="H517" s="3" t="s">
        <v>1667</v>
      </c>
      <c r="I517" s="3" t="s">
        <v>1762</v>
      </c>
      <c r="J517" s="3"/>
      <c r="K517" s="4" t="s">
        <v>491</v>
      </c>
      <c r="L517" s="4">
        <v>0</v>
      </c>
      <c r="M517" s="12" t="s">
        <v>2462</v>
      </c>
      <c r="N517" s="4" t="s">
        <v>483</v>
      </c>
      <c r="O517" s="4" t="s">
        <v>1642</v>
      </c>
      <c r="P517" s="4" t="s">
        <v>483</v>
      </c>
      <c r="Q517" s="4" t="s">
        <v>485</v>
      </c>
      <c r="R517" s="4" t="s">
        <v>503</v>
      </c>
      <c r="S517" s="4" t="s">
        <v>496</v>
      </c>
      <c r="T517" s="4">
        <v>796</v>
      </c>
      <c r="U517" s="4" t="s">
        <v>493</v>
      </c>
      <c r="V517" s="4">
        <v>2</v>
      </c>
      <c r="W517" s="24">
        <v>123244</v>
      </c>
      <c r="X517" s="24">
        <v>0</v>
      </c>
      <c r="Y517" s="24">
        <f t="shared" si="25"/>
        <v>0</v>
      </c>
      <c r="Z517" s="4"/>
      <c r="AA517" s="4" t="s">
        <v>1318</v>
      </c>
      <c r="AB517" s="4" t="s">
        <v>2838</v>
      </c>
    </row>
    <row r="518" spans="1:28" ht="102">
      <c r="A518" s="3" t="s">
        <v>2362</v>
      </c>
      <c r="B518" s="3" t="s">
        <v>478</v>
      </c>
      <c r="C518" s="3" t="s">
        <v>479</v>
      </c>
      <c r="D518" s="3" t="s">
        <v>817</v>
      </c>
      <c r="E518" s="3" t="s">
        <v>818</v>
      </c>
      <c r="F518" s="3" t="s">
        <v>1668</v>
      </c>
      <c r="G518" s="3" t="s">
        <v>819</v>
      </c>
      <c r="H518" s="3" t="s">
        <v>820</v>
      </c>
      <c r="I518" s="3" t="s">
        <v>816</v>
      </c>
      <c r="J518" s="3"/>
      <c r="K518" s="4" t="s">
        <v>491</v>
      </c>
      <c r="L518" s="4">
        <v>0</v>
      </c>
      <c r="M518" s="12" t="s">
        <v>2462</v>
      </c>
      <c r="N518" s="4" t="s">
        <v>483</v>
      </c>
      <c r="O518" s="4" t="s">
        <v>1642</v>
      </c>
      <c r="P518" s="4" t="s">
        <v>483</v>
      </c>
      <c r="Q518" s="4" t="s">
        <v>485</v>
      </c>
      <c r="R518" s="4" t="s">
        <v>503</v>
      </c>
      <c r="S518" s="16" t="s">
        <v>496</v>
      </c>
      <c r="T518" s="4">
        <v>796</v>
      </c>
      <c r="U518" s="4" t="s">
        <v>493</v>
      </c>
      <c r="V518" s="4">
        <v>2</v>
      </c>
      <c r="W518" s="24">
        <v>850</v>
      </c>
      <c r="X518" s="24">
        <v>0</v>
      </c>
      <c r="Y518" s="24">
        <f t="shared" si="25"/>
        <v>0</v>
      </c>
      <c r="Z518" s="4"/>
      <c r="AA518" s="4" t="s">
        <v>1318</v>
      </c>
      <c r="AB518" s="4" t="s">
        <v>2838</v>
      </c>
    </row>
    <row r="519" spans="1:29" s="6" customFormat="1" ht="148.5" customHeight="1">
      <c r="A519" s="3" t="s">
        <v>2363</v>
      </c>
      <c r="B519" s="3" t="s">
        <v>478</v>
      </c>
      <c r="C519" s="3" t="s">
        <v>479</v>
      </c>
      <c r="D519" s="3" t="s">
        <v>382</v>
      </c>
      <c r="E519" s="3" t="s">
        <v>384</v>
      </c>
      <c r="F519" s="3" t="s">
        <v>383</v>
      </c>
      <c r="G519" s="3" t="s">
        <v>317</v>
      </c>
      <c r="H519" s="3" t="s">
        <v>727</v>
      </c>
      <c r="I519" s="3" t="s">
        <v>385</v>
      </c>
      <c r="J519" s="3"/>
      <c r="K519" s="4" t="s">
        <v>491</v>
      </c>
      <c r="L519" s="4">
        <v>0</v>
      </c>
      <c r="M519" s="12" t="s">
        <v>2462</v>
      </c>
      <c r="N519" s="4" t="s">
        <v>483</v>
      </c>
      <c r="O519" s="4" t="s">
        <v>1642</v>
      </c>
      <c r="P519" s="4" t="s">
        <v>483</v>
      </c>
      <c r="Q519" s="4" t="s">
        <v>485</v>
      </c>
      <c r="R519" s="4" t="s">
        <v>503</v>
      </c>
      <c r="S519" s="4" t="s">
        <v>496</v>
      </c>
      <c r="T519" s="4">
        <v>796</v>
      </c>
      <c r="U519" s="4" t="s">
        <v>493</v>
      </c>
      <c r="V519" s="4">
        <v>4</v>
      </c>
      <c r="W519" s="24">
        <v>1999.9999999999998</v>
      </c>
      <c r="X519" s="24">
        <v>0</v>
      </c>
      <c r="Y519" s="24">
        <f t="shared" si="25"/>
        <v>0</v>
      </c>
      <c r="Z519" s="4"/>
      <c r="AA519" s="4" t="s">
        <v>1318</v>
      </c>
      <c r="AB519" s="4" t="s">
        <v>2838</v>
      </c>
      <c r="AC519" s="111"/>
    </row>
    <row r="520" spans="1:29" s="6" customFormat="1" ht="148.5" customHeight="1">
      <c r="A520" s="3" t="s">
        <v>2364</v>
      </c>
      <c r="B520" s="3" t="s">
        <v>478</v>
      </c>
      <c r="C520" s="3" t="s">
        <v>479</v>
      </c>
      <c r="D520" s="3" t="s">
        <v>813</v>
      </c>
      <c r="E520" s="3" t="s">
        <v>815</v>
      </c>
      <c r="F520" s="3" t="s">
        <v>1369</v>
      </c>
      <c r="G520" s="3" t="s">
        <v>281</v>
      </c>
      <c r="H520" s="3"/>
      <c r="I520" s="3" t="s">
        <v>814</v>
      </c>
      <c r="J520" s="3"/>
      <c r="K520" s="4" t="s">
        <v>491</v>
      </c>
      <c r="L520" s="4">
        <v>0</v>
      </c>
      <c r="M520" s="12" t="s">
        <v>2462</v>
      </c>
      <c r="N520" s="4" t="s">
        <v>483</v>
      </c>
      <c r="O520" s="4" t="s">
        <v>1642</v>
      </c>
      <c r="P520" s="4" t="s">
        <v>483</v>
      </c>
      <c r="Q520" s="4" t="s">
        <v>485</v>
      </c>
      <c r="R520" s="4" t="s">
        <v>503</v>
      </c>
      <c r="S520" s="4" t="s">
        <v>496</v>
      </c>
      <c r="T520" s="4">
        <v>796</v>
      </c>
      <c r="U520" s="4" t="s">
        <v>493</v>
      </c>
      <c r="V520" s="4">
        <v>4</v>
      </c>
      <c r="W520" s="24">
        <v>9172</v>
      </c>
      <c r="X520" s="24">
        <v>0</v>
      </c>
      <c r="Y520" s="24">
        <f t="shared" si="25"/>
        <v>0</v>
      </c>
      <c r="Z520" s="4"/>
      <c r="AA520" s="4" t="s">
        <v>1318</v>
      </c>
      <c r="AB520" s="4" t="s">
        <v>2838</v>
      </c>
      <c r="AC520" s="111"/>
    </row>
    <row r="521" spans="1:29" s="6" customFormat="1" ht="102">
      <c r="A521" s="3" t="s">
        <v>2365</v>
      </c>
      <c r="B521" s="3" t="s">
        <v>478</v>
      </c>
      <c r="C521" s="3" t="s">
        <v>479</v>
      </c>
      <c r="D521" s="3" t="s">
        <v>386</v>
      </c>
      <c r="E521" s="3" t="s">
        <v>388</v>
      </c>
      <c r="F521" s="3" t="s">
        <v>387</v>
      </c>
      <c r="G521" s="3" t="s">
        <v>324</v>
      </c>
      <c r="H521" s="3" t="s">
        <v>376</v>
      </c>
      <c r="I521" s="3" t="s">
        <v>389</v>
      </c>
      <c r="J521" s="3"/>
      <c r="K521" s="4" t="s">
        <v>491</v>
      </c>
      <c r="L521" s="4">
        <v>0</v>
      </c>
      <c r="M521" s="12" t="s">
        <v>2462</v>
      </c>
      <c r="N521" s="4" t="s">
        <v>483</v>
      </c>
      <c r="O521" s="4" t="s">
        <v>1642</v>
      </c>
      <c r="P521" s="4" t="s">
        <v>483</v>
      </c>
      <c r="Q521" s="4" t="s">
        <v>485</v>
      </c>
      <c r="R521" s="4" t="s">
        <v>503</v>
      </c>
      <c r="S521" s="4" t="s">
        <v>496</v>
      </c>
      <c r="T521" s="4">
        <v>796</v>
      </c>
      <c r="U521" s="4" t="s">
        <v>493</v>
      </c>
      <c r="V521" s="4">
        <v>1</v>
      </c>
      <c r="W521" s="24">
        <v>20000</v>
      </c>
      <c r="X521" s="24">
        <v>0</v>
      </c>
      <c r="Y521" s="24">
        <v>0</v>
      </c>
      <c r="Z521" s="4"/>
      <c r="AA521" s="4" t="s">
        <v>1318</v>
      </c>
      <c r="AB521" s="4">
        <v>7</v>
      </c>
      <c r="AC521" s="111"/>
    </row>
    <row r="522" spans="1:29" s="6" customFormat="1" ht="62.25" customHeight="1">
      <c r="A522" s="3" t="s">
        <v>2778</v>
      </c>
      <c r="B522" s="3" t="s">
        <v>478</v>
      </c>
      <c r="C522" s="3" t="s">
        <v>479</v>
      </c>
      <c r="D522" s="3" t="s">
        <v>386</v>
      </c>
      <c r="E522" s="3" t="s">
        <v>388</v>
      </c>
      <c r="F522" s="3" t="s">
        <v>387</v>
      </c>
      <c r="G522" s="3" t="s">
        <v>324</v>
      </c>
      <c r="H522" s="3" t="s">
        <v>3196</v>
      </c>
      <c r="I522" s="3" t="s">
        <v>389</v>
      </c>
      <c r="J522" s="3"/>
      <c r="K522" s="4" t="s">
        <v>482</v>
      </c>
      <c r="L522" s="4">
        <v>0</v>
      </c>
      <c r="M522" s="12" t="s">
        <v>2462</v>
      </c>
      <c r="N522" s="4" t="s">
        <v>483</v>
      </c>
      <c r="O522" s="4" t="s">
        <v>1642</v>
      </c>
      <c r="P522" s="4" t="s">
        <v>483</v>
      </c>
      <c r="Q522" s="4" t="s">
        <v>485</v>
      </c>
      <c r="R522" s="4" t="s">
        <v>503</v>
      </c>
      <c r="S522" s="4" t="s">
        <v>496</v>
      </c>
      <c r="T522" s="4">
        <v>796</v>
      </c>
      <c r="U522" s="4" t="s">
        <v>493</v>
      </c>
      <c r="V522" s="4">
        <v>1</v>
      </c>
      <c r="W522" s="24">
        <v>20000</v>
      </c>
      <c r="X522" s="24">
        <v>0</v>
      </c>
      <c r="Y522" s="24">
        <f>X522*1.12</f>
        <v>0</v>
      </c>
      <c r="Z522" s="4"/>
      <c r="AA522" s="4" t="s">
        <v>1318</v>
      </c>
      <c r="AB522" s="4" t="s">
        <v>2838</v>
      </c>
      <c r="AC522" s="111"/>
    </row>
    <row r="523" spans="1:29" s="6" customFormat="1" ht="102">
      <c r="A523" s="3" t="s">
        <v>2366</v>
      </c>
      <c r="B523" s="3" t="s">
        <v>478</v>
      </c>
      <c r="C523" s="3" t="s">
        <v>479</v>
      </c>
      <c r="D523" s="3" t="s">
        <v>808</v>
      </c>
      <c r="E523" s="3" t="s">
        <v>809</v>
      </c>
      <c r="F523" s="3" t="s">
        <v>809</v>
      </c>
      <c r="G523" s="3" t="s">
        <v>810</v>
      </c>
      <c r="H523" s="3" t="s">
        <v>812</v>
      </c>
      <c r="I523" s="3" t="s">
        <v>811</v>
      </c>
      <c r="J523" s="3"/>
      <c r="K523" s="4" t="s">
        <v>491</v>
      </c>
      <c r="L523" s="4">
        <v>0</v>
      </c>
      <c r="M523" s="12" t="s">
        <v>2462</v>
      </c>
      <c r="N523" s="4" t="s">
        <v>483</v>
      </c>
      <c r="O523" s="4" t="s">
        <v>1642</v>
      </c>
      <c r="P523" s="4" t="s">
        <v>483</v>
      </c>
      <c r="Q523" s="4" t="s">
        <v>485</v>
      </c>
      <c r="R523" s="4" t="s">
        <v>503</v>
      </c>
      <c r="S523" s="4" t="s">
        <v>496</v>
      </c>
      <c r="T523" s="4">
        <v>796</v>
      </c>
      <c r="U523" s="4" t="s">
        <v>493</v>
      </c>
      <c r="V523" s="4">
        <v>5</v>
      </c>
      <c r="W523" s="24">
        <v>27953</v>
      </c>
      <c r="X523" s="24">
        <v>0</v>
      </c>
      <c r="Y523" s="24">
        <f>X523*1.12</f>
        <v>0</v>
      </c>
      <c r="Z523" s="4"/>
      <c r="AA523" s="4" t="s">
        <v>1318</v>
      </c>
      <c r="AB523" s="4" t="s">
        <v>2838</v>
      </c>
      <c r="AC523" s="111"/>
    </row>
    <row r="524" spans="1:29" s="6" customFormat="1" ht="102">
      <c r="A524" s="3" t="s">
        <v>2367</v>
      </c>
      <c r="B524" s="3" t="s">
        <v>478</v>
      </c>
      <c r="C524" s="3" t="s">
        <v>479</v>
      </c>
      <c r="D524" s="3" t="s">
        <v>390</v>
      </c>
      <c r="E524" s="3" t="s">
        <v>388</v>
      </c>
      <c r="F524" s="3" t="s">
        <v>387</v>
      </c>
      <c r="G524" s="3" t="s">
        <v>289</v>
      </c>
      <c r="H524" s="3" t="s">
        <v>376</v>
      </c>
      <c r="I524" s="3" t="s">
        <v>391</v>
      </c>
      <c r="J524" s="3"/>
      <c r="K524" s="4" t="s">
        <v>491</v>
      </c>
      <c r="L524" s="4">
        <v>0</v>
      </c>
      <c r="M524" s="12" t="s">
        <v>2462</v>
      </c>
      <c r="N524" s="4" t="s">
        <v>483</v>
      </c>
      <c r="O524" s="4" t="s">
        <v>1642</v>
      </c>
      <c r="P524" s="4" t="s">
        <v>483</v>
      </c>
      <c r="Q524" s="4" t="s">
        <v>485</v>
      </c>
      <c r="R524" s="4" t="s">
        <v>503</v>
      </c>
      <c r="S524" s="4" t="s">
        <v>496</v>
      </c>
      <c r="T524" s="4">
        <v>796</v>
      </c>
      <c r="U524" s="4" t="s">
        <v>493</v>
      </c>
      <c r="V524" s="4">
        <v>1</v>
      </c>
      <c r="W524" s="24">
        <v>80000</v>
      </c>
      <c r="X524" s="24">
        <v>0</v>
      </c>
      <c r="Y524" s="24">
        <f t="shared" si="24"/>
        <v>0</v>
      </c>
      <c r="Z524" s="4"/>
      <c r="AA524" s="4" t="s">
        <v>1318</v>
      </c>
      <c r="AB524" s="4">
        <v>7</v>
      </c>
      <c r="AC524" s="111"/>
    </row>
    <row r="525" spans="1:29" s="6" customFormat="1" ht="102">
      <c r="A525" s="3" t="s">
        <v>2779</v>
      </c>
      <c r="B525" s="3" t="s">
        <v>478</v>
      </c>
      <c r="C525" s="3" t="s">
        <v>479</v>
      </c>
      <c r="D525" s="3" t="s">
        <v>390</v>
      </c>
      <c r="E525" s="3" t="s">
        <v>388</v>
      </c>
      <c r="F525" s="3" t="s">
        <v>387</v>
      </c>
      <c r="G525" s="3" t="s">
        <v>289</v>
      </c>
      <c r="H525" s="3" t="s">
        <v>376</v>
      </c>
      <c r="I525" s="3" t="s">
        <v>391</v>
      </c>
      <c r="J525" s="3"/>
      <c r="K525" s="4" t="s">
        <v>482</v>
      </c>
      <c r="L525" s="4">
        <v>0</v>
      </c>
      <c r="M525" s="12" t="s">
        <v>2462</v>
      </c>
      <c r="N525" s="4" t="s">
        <v>483</v>
      </c>
      <c r="O525" s="4" t="s">
        <v>1642</v>
      </c>
      <c r="P525" s="4" t="s">
        <v>483</v>
      </c>
      <c r="Q525" s="4" t="s">
        <v>485</v>
      </c>
      <c r="R525" s="4" t="s">
        <v>503</v>
      </c>
      <c r="S525" s="4" t="s">
        <v>496</v>
      </c>
      <c r="T525" s="4">
        <v>796</v>
      </c>
      <c r="U525" s="4" t="s">
        <v>493</v>
      </c>
      <c r="V525" s="4">
        <v>1</v>
      </c>
      <c r="W525" s="24">
        <v>80000</v>
      </c>
      <c r="X525" s="24">
        <v>0</v>
      </c>
      <c r="Y525" s="24">
        <f t="shared" si="24"/>
        <v>0</v>
      </c>
      <c r="Z525" s="4"/>
      <c r="AA525" s="4" t="s">
        <v>1318</v>
      </c>
      <c r="AB525" s="4" t="s">
        <v>2838</v>
      </c>
      <c r="AC525" s="111"/>
    </row>
    <row r="526" spans="1:28" ht="102">
      <c r="A526" s="3" t="s">
        <v>2368</v>
      </c>
      <c r="B526" s="3" t="s">
        <v>478</v>
      </c>
      <c r="C526" s="3" t="s">
        <v>479</v>
      </c>
      <c r="D526" s="3" t="s">
        <v>390</v>
      </c>
      <c r="E526" s="3" t="s">
        <v>388</v>
      </c>
      <c r="F526" s="3" t="s">
        <v>387</v>
      </c>
      <c r="G526" s="3" t="s">
        <v>289</v>
      </c>
      <c r="H526" s="3" t="s">
        <v>376</v>
      </c>
      <c r="I526" s="3" t="s">
        <v>392</v>
      </c>
      <c r="J526" s="3"/>
      <c r="K526" s="4" t="s">
        <v>491</v>
      </c>
      <c r="L526" s="4">
        <v>0</v>
      </c>
      <c r="M526" s="12" t="s">
        <v>2462</v>
      </c>
      <c r="N526" s="4" t="s">
        <v>483</v>
      </c>
      <c r="O526" s="4" t="s">
        <v>1642</v>
      </c>
      <c r="P526" s="4" t="s">
        <v>483</v>
      </c>
      <c r="Q526" s="4" t="s">
        <v>485</v>
      </c>
      <c r="R526" s="4" t="s">
        <v>503</v>
      </c>
      <c r="S526" s="4" t="s">
        <v>496</v>
      </c>
      <c r="T526" s="4">
        <v>796</v>
      </c>
      <c r="U526" s="4" t="s">
        <v>493</v>
      </c>
      <c r="V526" s="4">
        <v>1</v>
      </c>
      <c r="W526" s="24">
        <v>72000</v>
      </c>
      <c r="X526" s="24">
        <v>0</v>
      </c>
      <c r="Y526" s="24">
        <f t="shared" si="24"/>
        <v>0</v>
      </c>
      <c r="Z526" s="4"/>
      <c r="AA526" s="4" t="s">
        <v>1318</v>
      </c>
      <c r="AB526" s="4">
        <v>7</v>
      </c>
    </row>
    <row r="527" spans="1:28" ht="102">
      <c r="A527" s="3" t="s">
        <v>2780</v>
      </c>
      <c r="B527" s="3" t="s">
        <v>478</v>
      </c>
      <c r="C527" s="3" t="s">
        <v>479</v>
      </c>
      <c r="D527" s="3" t="s">
        <v>390</v>
      </c>
      <c r="E527" s="3" t="s">
        <v>388</v>
      </c>
      <c r="F527" s="3" t="s">
        <v>387</v>
      </c>
      <c r="G527" s="3" t="s">
        <v>289</v>
      </c>
      <c r="H527" s="3" t="s">
        <v>376</v>
      </c>
      <c r="I527" s="3" t="s">
        <v>392</v>
      </c>
      <c r="J527" s="3"/>
      <c r="K527" s="4" t="s">
        <v>482</v>
      </c>
      <c r="L527" s="4">
        <v>0</v>
      </c>
      <c r="M527" s="12" t="s">
        <v>2462</v>
      </c>
      <c r="N527" s="4" t="s">
        <v>483</v>
      </c>
      <c r="O527" s="4" t="s">
        <v>1642</v>
      </c>
      <c r="P527" s="4" t="s">
        <v>483</v>
      </c>
      <c r="Q527" s="4" t="s">
        <v>485</v>
      </c>
      <c r="R527" s="4" t="s">
        <v>503</v>
      </c>
      <c r="S527" s="4" t="s">
        <v>496</v>
      </c>
      <c r="T527" s="4">
        <v>796</v>
      </c>
      <c r="U527" s="4" t="s">
        <v>493</v>
      </c>
      <c r="V527" s="4">
        <v>1</v>
      </c>
      <c r="W527" s="24">
        <v>72000</v>
      </c>
      <c r="X527" s="24">
        <f>V527*W527</f>
        <v>72000</v>
      </c>
      <c r="Y527" s="24">
        <f t="shared" si="24"/>
        <v>80640.00000000001</v>
      </c>
      <c r="Z527" s="4"/>
      <c r="AA527" s="4" t="s">
        <v>1318</v>
      </c>
      <c r="AB527" s="4"/>
    </row>
    <row r="528" spans="1:28" ht="102">
      <c r="A528" s="3" t="s">
        <v>2369</v>
      </c>
      <c r="B528" s="3" t="s">
        <v>478</v>
      </c>
      <c r="C528" s="3" t="s">
        <v>479</v>
      </c>
      <c r="D528" s="3" t="s">
        <v>390</v>
      </c>
      <c r="E528" s="3" t="s">
        <v>388</v>
      </c>
      <c r="F528" s="3" t="s">
        <v>387</v>
      </c>
      <c r="G528" s="3" t="s">
        <v>289</v>
      </c>
      <c r="H528" s="3" t="s">
        <v>376</v>
      </c>
      <c r="I528" s="3" t="s">
        <v>393</v>
      </c>
      <c r="J528" s="3"/>
      <c r="K528" s="4" t="s">
        <v>491</v>
      </c>
      <c r="L528" s="4">
        <v>0</v>
      </c>
      <c r="M528" s="12" t="s">
        <v>2462</v>
      </c>
      <c r="N528" s="4" t="s">
        <v>483</v>
      </c>
      <c r="O528" s="4" t="s">
        <v>1642</v>
      </c>
      <c r="P528" s="4" t="s">
        <v>483</v>
      </c>
      <c r="Q528" s="4" t="s">
        <v>485</v>
      </c>
      <c r="R528" s="4" t="s">
        <v>503</v>
      </c>
      <c r="S528" s="4" t="s">
        <v>496</v>
      </c>
      <c r="T528" s="4">
        <v>796</v>
      </c>
      <c r="U528" s="4" t="s">
        <v>493</v>
      </c>
      <c r="V528" s="4">
        <v>1</v>
      </c>
      <c r="W528" s="24">
        <v>57999.99999999999</v>
      </c>
      <c r="X528" s="24">
        <v>0</v>
      </c>
      <c r="Y528" s="24">
        <f t="shared" si="24"/>
        <v>0</v>
      </c>
      <c r="Z528" s="4"/>
      <c r="AA528" s="4" t="s">
        <v>1318</v>
      </c>
      <c r="AB528" s="4">
        <v>7</v>
      </c>
    </row>
    <row r="529" spans="1:28" ht="102">
      <c r="A529" s="3" t="s">
        <v>2781</v>
      </c>
      <c r="B529" s="3" t="s">
        <v>478</v>
      </c>
      <c r="C529" s="3" t="s">
        <v>479</v>
      </c>
      <c r="D529" s="3" t="s">
        <v>390</v>
      </c>
      <c r="E529" s="3" t="s">
        <v>388</v>
      </c>
      <c r="F529" s="3" t="s">
        <v>387</v>
      </c>
      <c r="G529" s="3" t="s">
        <v>289</v>
      </c>
      <c r="H529" s="3" t="s">
        <v>376</v>
      </c>
      <c r="I529" s="3" t="s">
        <v>393</v>
      </c>
      <c r="J529" s="3"/>
      <c r="K529" s="4" t="s">
        <v>482</v>
      </c>
      <c r="L529" s="4">
        <v>0</v>
      </c>
      <c r="M529" s="12" t="s">
        <v>2462</v>
      </c>
      <c r="N529" s="4" t="s">
        <v>483</v>
      </c>
      <c r="O529" s="4" t="s">
        <v>1642</v>
      </c>
      <c r="P529" s="4" t="s">
        <v>483</v>
      </c>
      <c r="Q529" s="4" t="s">
        <v>485</v>
      </c>
      <c r="R529" s="4" t="s">
        <v>503</v>
      </c>
      <c r="S529" s="4" t="s">
        <v>496</v>
      </c>
      <c r="T529" s="4">
        <v>796</v>
      </c>
      <c r="U529" s="4" t="s">
        <v>493</v>
      </c>
      <c r="V529" s="4">
        <v>1</v>
      </c>
      <c r="W529" s="24">
        <v>57999.99999999999</v>
      </c>
      <c r="X529" s="24">
        <v>0</v>
      </c>
      <c r="Y529" s="24">
        <f t="shared" si="24"/>
        <v>0</v>
      </c>
      <c r="Z529" s="4"/>
      <c r="AA529" s="4" t="s">
        <v>1318</v>
      </c>
      <c r="AB529" s="4" t="s">
        <v>2912</v>
      </c>
    </row>
    <row r="530" spans="1:28" ht="102">
      <c r="A530" s="3" t="s">
        <v>2907</v>
      </c>
      <c r="B530" s="3" t="s">
        <v>478</v>
      </c>
      <c r="C530" s="3" t="s">
        <v>479</v>
      </c>
      <c r="D530" s="3" t="s">
        <v>390</v>
      </c>
      <c r="E530" s="3" t="s">
        <v>388</v>
      </c>
      <c r="F530" s="3" t="s">
        <v>387</v>
      </c>
      <c r="G530" s="3" t="s">
        <v>289</v>
      </c>
      <c r="H530" s="3" t="s">
        <v>376</v>
      </c>
      <c r="I530" s="3" t="s">
        <v>393</v>
      </c>
      <c r="J530" s="3"/>
      <c r="K530" s="4" t="s">
        <v>482</v>
      </c>
      <c r="L530" s="4">
        <v>0</v>
      </c>
      <c r="M530" s="12" t="s">
        <v>2462</v>
      </c>
      <c r="N530" s="4" t="s">
        <v>483</v>
      </c>
      <c r="O530" s="3" t="s">
        <v>1444</v>
      </c>
      <c r="P530" s="4" t="s">
        <v>483</v>
      </c>
      <c r="Q530" s="4" t="s">
        <v>485</v>
      </c>
      <c r="R530" s="4" t="s">
        <v>503</v>
      </c>
      <c r="S530" s="4" t="s">
        <v>496</v>
      </c>
      <c r="T530" s="4">
        <v>796</v>
      </c>
      <c r="U530" s="4" t="s">
        <v>493</v>
      </c>
      <c r="V530" s="4">
        <v>1</v>
      </c>
      <c r="W530" s="24">
        <v>80000</v>
      </c>
      <c r="X530" s="24">
        <f>V530*W530</f>
        <v>80000</v>
      </c>
      <c r="Y530" s="24">
        <f t="shared" si="24"/>
        <v>89600.00000000001</v>
      </c>
      <c r="Z530" s="4"/>
      <c r="AA530" s="4" t="s">
        <v>1318</v>
      </c>
      <c r="AB530" s="4"/>
    </row>
    <row r="531" spans="1:28" ht="102">
      <c r="A531" s="3" t="s">
        <v>2370</v>
      </c>
      <c r="B531" s="3" t="s">
        <v>478</v>
      </c>
      <c r="C531" s="3" t="s">
        <v>479</v>
      </c>
      <c r="D531" s="3" t="s">
        <v>394</v>
      </c>
      <c r="E531" s="3" t="s">
        <v>396</v>
      </c>
      <c r="F531" s="3" t="s">
        <v>395</v>
      </c>
      <c r="G531" s="3" t="s">
        <v>398</v>
      </c>
      <c r="H531" s="3" t="s">
        <v>397</v>
      </c>
      <c r="I531" s="3" t="s">
        <v>399</v>
      </c>
      <c r="J531" s="3"/>
      <c r="K531" s="4" t="s">
        <v>491</v>
      </c>
      <c r="L531" s="4">
        <v>0</v>
      </c>
      <c r="M531" s="12" t="s">
        <v>2462</v>
      </c>
      <c r="N531" s="4" t="s">
        <v>483</v>
      </c>
      <c r="O531" s="4" t="s">
        <v>1506</v>
      </c>
      <c r="P531" s="4" t="s">
        <v>483</v>
      </c>
      <c r="Q531" s="4" t="s">
        <v>485</v>
      </c>
      <c r="R531" s="4" t="s">
        <v>503</v>
      </c>
      <c r="S531" s="4" t="s">
        <v>496</v>
      </c>
      <c r="T531" s="4">
        <v>796</v>
      </c>
      <c r="U531" s="4" t="s">
        <v>493</v>
      </c>
      <c r="V531" s="4">
        <v>2</v>
      </c>
      <c r="W531" s="24">
        <v>11999.999999999998</v>
      </c>
      <c r="X531" s="24">
        <v>0</v>
      </c>
      <c r="Y531" s="24">
        <f t="shared" si="24"/>
        <v>0</v>
      </c>
      <c r="Z531" s="4"/>
      <c r="AA531" s="4" t="s">
        <v>1318</v>
      </c>
      <c r="AB531" s="4" t="s">
        <v>2838</v>
      </c>
    </row>
    <row r="532" spans="1:28" ht="102">
      <c r="A532" s="3" t="s">
        <v>2371</v>
      </c>
      <c r="B532" s="3" t="s">
        <v>478</v>
      </c>
      <c r="C532" s="3" t="s">
        <v>479</v>
      </c>
      <c r="D532" s="3" t="s">
        <v>401</v>
      </c>
      <c r="E532" s="3" t="s">
        <v>402</v>
      </c>
      <c r="F532" s="3" t="s">
        <v>402</v>
      </c>
      <c r="G532" s="3" t="s">
        <v>1658</v>
      </c>
      <c r="H532" s="3" t="s">
        <v>1659</v>
      </c>
      <c r="I532" s="3" t="s">
        <v>403</v>
      </c>
      <c r="J532" s="3"/>
      <c r="K532" s="4" t="s">
        <v>491</v>
      </c>
      <c r="L532" s="4">
        <v>0</v>
      </c>
      <c r="M532" s="12" t="s">
        <v>2462</v>
      </c>
      <c r="N532" s="4" t="s">
        <v>483</v>
      </c>
      <c r="O532" s="4" t="s">
        <v>1506</v>
      </c>
      <c r="P532" s="4" t="s">
        <v>483</v>
      </c>
      <c r="Q532" s="4" t="s">
        <v>485</v>
      </c>
      <c r="R532" s="4" t="s">
        <v>503</v>
      </c>
      <c r="S532" s="4" t="s">
        <v>496</v>
      </c>
      <c r="T532" s="4">
        <v>796</v>
      </c>
      <c r="U532" s="4" t="s">
        <v>493</v>
      </c>
      <c r="V532" s="4">
        <v>1</v>
      </c>
      <c r="W532" s="24">
        <v>20000</v>
      </c>
      <c r="X532" s="24">
        <v>0</v>
      </c>
      <c r="Y532" s="24">
        <f t="shared" si="24"/>
        <v>0</v>
      </c>
      <c r="Z532" s="4"/>
      <c r="AA532" s="4" t="s">
        <v>1318</v>
      </c>
      <c r="AB532" s="4">
        <v>7</v>
      </c>
    </row>
    <row r="533" spans="1:28" ht="102">
      <c r="A533" s="3" t="s">
        <v>2782</v>
      </c>
      <c r="B533" s="3" t="s">
        <v>478</v>
      </c>
      <c r="C533" s="3" t="s">
        <v>479</v>
      </c>
      <c r="D533" s="3" t="s">
        <v>401</v>
      </c>
      <c r="E533" s="3" t="s">
        <v>402</v>
      </c>
      <c r="F533" s="3" t="s">
        <v>402</v>
      </c>
      <c r="G533" s="3" t="s">
        <v>1658</v>
      </c>
      <c r="H533" s="3" t="s">
        <v>1659</v>
      </c>
      <c r="I533" s="3" t="s">
        <v>403</v>
      </c>
      <c r="J533" s="3"/>
      <c r="K533" s="4" t="s">
        <v>482</v>
      </c>
      <c r="L533" s="4">
        <v>0</v>
      </c>
      <c r="M533" s="12" t="s">
        <v>2462</v>
      </c>
      <c r="N533" s="4" t="s">
        <v>483</v>
      </c>
      <c r="O533" s="4" t="s">
        <v>1506</v>
      </c>
      <c r="P533" s="4" t="s">
        <v>483</v>
      </c>
      <c r="Q533" s="4" t="s">
        <v>485</v>
      </c>
      <c r="R533" s="4" t="s">
        <v>503</v>
      </c>
      <c r="S533" s="4" t="s">
        <v>496</v>
      </c>
      <c r="T533" s="4">
        <v>796</v>
      </c>
      <c r="U533" s="4" t="s">
        <v>493</v>
      </c>
      <c r="V533" s="4">
        <v>1</v>
      </c>
      <c r="W533" s="24">
        <v>20000</v>
      </c>
      <c r="X533" s="24">
        <v>0</v>
      </c>
      <c r="Y533" s="24">
        <f t="shared" si="24"/>
        <v>0</v>
      </c>
      <c r="Z533" s="4"/>
      <c r="AA533" s="4" t="s">
        <v>1318</v>
      </c>
      <c r="AB533" s="4">
        <v>11</v>
      </c>
    </row>
    <row r="534" spans="1:28" ht="102">
      <c r="A534" s="3" t="s">
        <v>2908</v>
      </c>
      <c r="B534" s="3" t="s">
        <v>478</v>
      </c>
      <c r="C534" s="3" t="s">
        <v>479</v>
      </c>
      <c r="D534" s="3" t="s">
        <v>401</v>
      </c>
      <c r="E534" s="3" t="s">
        <v>402</v>
      </c>
      <c r="F534" s="3" t="s">
        <v>402</v>
      </c>
      <c r="G534" s="3" t="s">
        <v>1658</v>
      </c>
      <c r="H534" s="3" t="s">
        <v>1659</v>
      </c>
      <c r="I534" s="3" t="s">
        <v>403</v>
      </c>
      <c r="J534" s="3"/>
      <c r="K534" s="4" t="s">
        <v>482</v>
      </c>
      <c r="L534" s="4">
        <v>0</v>
      </c>
      <c r="M534" s="12" t="s">
        <v>2462</v>
      </c>
      <c r="N534" s="4" t="s">
        <v>483</v>
      </c>
      <c r="O534" s="3" t="s">
        <v>1444</v>
      </c>
      <c r="P534" s="4" t="s">
        <v>483</v>
      </c>
      <c r="Q534" s="4" t="s">
        <v>485</v>
      </c>
      <c r="R534" s="4" t="s">
        <v>503</v>
      </c>
      <c r="S534" s="4" t="s">
        <v>496</v>
      </c>
      <c r="T534" s="4">
        <v>796</v>
      </c>
      <c r="U534" s="4" t="s">
        <v>493</v>
      </c>
      <c r="V534" s="4">
        <v>1</v>
      </c>
      <c r="W534" s="24">
        <v>20000</v>
      </c>
      <c r="X534" s="24">
        <f>V534*W534</f>
        <v>20000</v>
      </c>
      <c r="Y534" s="24">
        <f t="shared" si="24"/>
        <v>22400.000000000004</v>
      </c>
      <c r="Z534" s="4"/>
      <c r="AA534" s="4" t="s">
        <v>1318</v>
      </c>
      <c r="AB534" s="4"/>
    </row>
    <row r="535" spans="1:28" ht="102">
      <c r="A535" s="3" t="s">
        <v>2372</v>
      </c>
      <c r="B535" s="3" t="s">
        <v>478</v>
      </c>
      <c r="C535" s="3" t="s">
        <v>479</v>
      </c>
      <c r="D535" s="3" t="s">
        <v>404</v>
      </c>
      <c r="E535" s="3" t="s">
        <v>402</v>
      </c>
      <c r="F535" s="3" t="s">
        <v>402</v>
      </c>
      <c r="G535" s="3" t="s">
        <v>1658</v>
      </c>
      <c r="H535" s="3" t="s">
        <v>1659</v>
      </c>
      <c r="I535" s="3" t="s">
        <v>405</v>
      </c>
      <c r="J535" s="3"/>
      <c r="K535" s="4" t="s">
        <v>491</v>
      </c>
      <c r="L535" s="4">
        <v>0</v>
      </c>
      <c r="M535" s="12" t="s">
        <v>2462</v>
      </c>
      <c r="N535" s="4" t="s">
        <v>483</v>
      </c>
      <c r="O535" s="4" t="s">
        <v>1506</v>
      </c>
      <c r="P535" s="4" t="s">
        <v>483</v>
      </c>
      <c r="Q535" s="4" t="s">
        <v>485</v>
      </c>
      <c r="R535" s="4" t="s">
        <v>503</v>
      </c>
      <c r="S535" s="4" t="s">
        <v>496</v>
      </c>
      <c r="T535" s="4">
        <v>796</v>
      </c>
      <c r="U535" s="4" t="s">
        <v>493</v>
      </c>
      <c r="V535" s="4">
        <v>1</v>
      </c>
      <c r="W535" s="24">
        <v>25000</v>
      </c>
      <c r="X535" s="24">
        <v>0</v>
      </c>
      <c r="Y535" s="24">
        <f t="shared" si="24"/>
        <v>0</v>
      </c>
      <c r="Z535" s="4"/>
      <c r="AA535" s="4" t="s">
        <v>1318</v>
      </c>
      <c r="AB535" s="4">
        <v>7</v>
      </c>
    </row>
    <row r="536" spans="1:28" ht="101.25" customHeight="1">
      <c r="A536" s="3" t="s">
        <v>2783</v>
      </c>
      <c r="B536" s="3" t="s">
        <v>478</v>
      </c>
      <c r="C536" s="3" t="s">
        <v>479</v>
      </c>
      <c r="D536" s="3" t="s">
        <v>404</v>
      </c>
      <c r="E536" s="3" t="s">
        <v>402</v>
      </c>
      <c r="F536" s="3" t="s">
        <v>402</v>
      </c>
      <c r="G536" s="3" t="s">
        <v>1658</v>
      </c>
      <c r="H536" s="3" t="s">
        <v>1659</v>
      </c>
      <c r="I536" s="3" t="s">
        <v>405</v>
      </c>
      <c r="J536" s="3"/>
      <c r="K536" s="4" t="s">
        <v>482</v>
      </c>
      <c r="L536" s="4">
        <v>0</v>
      </c>
      <c r="M536" s="12" t="s">
        <v>2462</v>
      </c>
      <c r="N536" s="4" t="s">
        <v>483</v>
      </c>
      <c r="O536" s="4" t="s">
        <v>1506</v>
      </c>
      <c r="P536" s="4" t="s">
        <v>483</v>
      </c>
      <c r="Q536" s="4" t="s">
        <v>485</v>
      </c>
      <c r="R536" s="4" t="s">
        <v>503</v>
      </c>
      <c r="S536" s="4" t="s">
        <v>496</v>
      </c>
      <c r="T536" s="4">
        <v>796</v>
      </c>
      <c r="U536" s="4" t="s">
        <v>493</v>
      </c>
      <c r="V536" s="4">
        <v>1</v>
      </c>
      <c r="W536" s="24">
        <v>25000</v>
      </c>
      <c r="X536" s="24">
        <f>V536*W536</f>
        <v>25000</v>
      </c>
      <c r="Y536" s="24">
        <f t="shared" si="24"/>
        <v>28000.000000000004</v>
      </c>
      <c r="Z536" s="4"/>
      <c r="AA536" s="4" t="s">
        <v>1318</v>
      </c>
      <c r="AB536" s="4"/>
    </row>
    <row r="537" spans="1:28" ht="102">
      <c r="A537" s="3" t="s">
        <v>2373</v>
      </c>
      <c r="B537" s="3" t="s">
        <v>478</v>
      </c>
      <c r="C537" s="3" t="s">
        <v>479</v>
      </c>
      <c r="D537" s="3" t="s">
        <v>404</v>
      </c>
      <c r="E537" s="3" t="s">
        <v>402</v>
      </c>
      <c r="F537" s="3" t="s">
        <v>402</v>
      </c>
      <c r="G537" s="3" t="s">
        <v>1658</v>
      </c>
      <c r="H537" s="3" t="s">
        <v>1659</v>
      </c>
      <c r="I537" s="3" t="s">
        <v>406</v>
      </c>
      <c r="J537" s="3"/>
      <c r="K537" s="4" t="s">
        <v>491</v>
      </c>
      <c r="L537" s="4">
        <v>0</v>
      </c>
      <c r="M537" s="12" t="s">
        <v>2462</v>
      </c>
      <c r="N537" s="4" t="s">
        <v>483</v>
      </c>
      <c r="O537" s="4" t="s">
        <v>1506</v>
      </c>
      <c r="P537" s="4" t="s">
        <v>483</v>
      </c>
      <c r="Q537" s="4" t="s">
        <v>485</v>
      </c>
      <c r="R537" s="4" t="s">
        <v>503</v>
      </c>
      <c r="S537" s="4" t="s">
        <v>496</v>
      </c>
      <c r="T537" s="4">
        <v>796</v>
      </c>
      <c r="U537" s="4" t="s">
        <v>493</v>
      </c>
      <c r="V537" s="4">
        <v>1</v>
      </c>
      <c r="W537" s="24">
        <v>61999.99999999999</v>
      </c>
      <c r="X537" s="24">
        <v>0</v>
      </c>
      <c r="Y537" s="24">
        <f t="shared" si="24"/>
        <v>0</v>
      </c>
      <c r="Z537" s="4"/>
      <c r="AA537" s="4" t="s">
        <v>1318</v>
      </c>
      <c r="AB537" s="4">
        <v>7</v>
      </c>
    </row>
    <row r="538" spans="1:28" ht="102">
      <c r="A538" s="3" t="s">
        <v>2784</v>
      </c>
      <c r="B538" s="3" t="s">
        <v>478</v>
      </c>
      <c r="C538" s="3" t="s">
        <v>479</v>
      </c>
      <c r="D538" s="3" t="s">
        <v>404</v>
      </c>
      <c r="E538" s="3" t="s">
        <v>402</v>
      </c>
      <c r="F538" s="3" t="s">
        <v>402</v>
      </c>
      <c r="G538" s="3" t="s">
        <v>1658</v>
      </c>
      <c r="H538" s="3" t="s">
        <v>1659</v>
      </c>
      <c r="I538" s="3" t="s">
        <v>406</v>
      </c>
      <c r="J538" s="3"/>
      <c r="K538" s="4" t="s">
        <v>482</v>
      </c>
      <c r="L538" s="4">
        <v>0</v>
      </c>
      <c r="M538" s="12" t="s">
        <v>2462</v>
      </c>
      <c r="N538" s="4" t="s">
        <v>483</v>
      </c>
      <c r="O538" s="3" t="s">
        <v>1444</v>
      </c>
      <c r="P538" s="4" t="s">
        <v>483</v>
      </c>
      <c r="Q538" s="4" t="s">
        <v>485</v>
      </c>
      <c r="R538" s="4" t="s">
        <v>503</v>
      </c>
      <c r="S538" s="4" t="s">
        <v>496</v>
      </c>
      <c r="T538" s="4">
        <v>796</v>
      </c>
      <c r="U538" s="4" t="s">
        <v>493</v>
      </c>
      <c r="V538" s="4">
        <v>1</v>
      </c>
      <c r="W538" s="24">
        <v>61999.99999999999</v>
      </c>
      <c r="X538" s="24">
        <f>V538*W538</f>
        <v>61999.99999999999</v>
      </c>
      <c r="Y538" s="24">
        <f t="shared" si="24"/>
        <v>69440</v>
      </c>
      <c r="Z538" s="4"/>
      <c r="AA538" s="4" t="s">
        <v>1318</v>
      </c>
      <c r="AB538" s="4"/>
    </row>
    <row r="539" spans="1:28" ht="102">
      <c r="A539" s="3" t="s">
        <v>2374</v>
      </c>
      <c r="B539" s="3" t="s">
        <v>478</v>
      </c>
      <c r="C539" s="3" t="s">
        <v>479</v>
      </c>
      <c r="D539" s="3" t="s">
        <v>404</v>
      </c>
      <c r="E539" s="3" t="s">
        <v>402</v>
      </c>
      <c r="F539" s="3" t="s">
        <v>402</v>
      </c>
      <c r="G539" s="3" t="s">
        <v>1658</v>
      </c>
      <c r="H539" s="3" t="s">
        <v>1659</v>
      </c>
      <c r="I539" s="3" t="s">
        <v>407</v>
      </c>
      <c r="J539" s="3"/>
      <c r="K539" s="4" t="s">
        <v>491</v>
      </c>
      <c r="L539" s="4">
        <v>0</v>
      </c>
      <c r="M539" s="12" t="s">
        <v>2462</v>
      </c>
      <c r="N539" s="4" t="s">
        <v>483</v>
      </c>
      <c r="O539" s="4" t="s">
        <v>1506</v>
      </c>
      <c r="P539" s="4" t="s">
        <v>483</v>
      </c>
      <c r="Q539" s="4" t="s">
        <v>485</v>
      </c>
      <c r="R539" s="4" t="s">
        <v>503</v>
      </c>
      <c r="S539" s="4" t="s">
        <v>496</v>
      </c>
      <c r="T539" s="4">
        <v>796</v>
      </c>
      <c r="U539" s="4" t="s">
        <v>493</v>
      </c>
      <c r="V539" s="4">
        <v>1</v>
      </c>
      <c r="W539" s="24">
        <v>57000</v>
      </c>
      <c r="X539" s="24">
        <v>0</v>
      </c>
      <c r="Y539" s="24">
        <f t="shared" si="24"/>
        <v>0</v>
      </c>
      <c r="Z539" s="4"/>
      <c r="AA539" s="4" t="s">
        <v>1318</v>
      </c>
      <c r="AB539" s="4">
        <v>7</v>
      </c>
    </row>
    <row r="540" spans="1:28" ht="102">
      <c r="A540" s="3" t="s">
        <v>2785</v>
      </c>
      <c r="B540" s="3" t="s">
        <v>478</v>
      </c>
      <c r="C540" s="3" t="s">
        <v>479</v>
      </c>
      <c r="D540" s="3" t="s">
        <v>404</v>
      </c>
      <c r="E540" s="3" t="s">
        <v>402</v>
      </c>
      <c r="F540" s="3" t="s">
        <v>402</v>
      </c>
      <c r="G540" s="3" t="s">
        <v>1658</v>
      </c>
      <c r="H540" s="3" t="s">
        <v>1659</v>
      </c>
      <c r="I540" s="3" t="s">
        <v>407</v>
      </c>
      <c r="J540" s="3"/>
      <c r="K540" s="4" t="s">
        <v>482</v>
      </c>
      <c r="L540" s="4">
        <v>0</v>
      </c>
      <c r="M540" s="12" t="s">
        <v>2462</v>
      </c>
      <c r="N540" s="4" t="s">
        <v>483</v>
      </c>
      <c r="O540" s="4" t="s">
        <v>1506</v>
      </c>
      <c r="P540" s="4" t="s">
        <v>483</v>
      </c>
      <c r="Q540" s="4" t="s">
        <v>485</v>
      </c>
      <c r="R540" s="4" t="s">
        <v>503</v>
      </c>
      <c r="S540" s="4" t="s">
        <v>496</v>
      </c>
      <c r="T540" s="4">
        <v>796</v>
      </c>
      <c r="U540" s="4" t="s">
        <v>493</v>
      </c>
      <c r="V540" s="4">
        <v>1</v>
      </c>
      <c r="W540" s="24">
        <v>57000</v>
      </c>
      <c r="X540" s="24">
        <v>0</v>
      </c>
      <c r="Y540" s="24">
        <f t="shared" si="24"/>
        <v>0</v>
      </c>
      <c r="Z540" s="4"/>
      <c r="AA540" s="4" t="s">
        <v>1318</v>
      </c>
      <c r="AB540" s="4">
        <v>11</v>
      </c>
    </row>
    <row r="541" spans="1:28" ht="102">
      <c r="A541" s="3" t="s">
        <v>2909</v>
      </c>
      <c r="B541" s="3" t="s">
        <v>478</v>
      </c>
      <c r="C541" s="3" t="s">
        <v>479</v>
      </c>
      <c r="D541" s="3" t="s">
        <v>404</v>
      </c>
      <c r="E541" s="3" t="s">
        <v>402</v>
      </c>
      <c r="F541" s="3" t="s">
        <v>402</v>
      </c>
      <c r="G541" s="3" t="s">
        <v>1658</v>
      </c>
      <c r="H541" s="3" t="s">
        <v>1659</v>
      </c>
      <c r="I541" s="3" t="s">
        <v>407</v>
      </c>
      <c r="J541" s="3"/>
      <c r="K541" s="4" t="s">
        <v>482</v>
      </c>
      <c r="L541" s="4">
        <v>0</v>
      </c>
      <c r="M541" s="12" t="s">
        <v>2462</v>
      </c>
      <c r="N541" s="4" t="s">
        <v>483</v>
      </c>
      <c r="O541" s="3" t="s">
        <v>1444</v>
      </c>
      <c r="P541" s="4" t="s">
        <v>483</v>
      </c>
      <c r="Q541" s="4" t="s">
        <v>485</v>
      </c>
      <c r="R541" s="4" t="s">
        <v>503</v>
      </c>
      <c r="S541" s="4" t="s">
        <v>496</v>
      </c>
      <c r="T541" s="4">
        <v>796</v>
      </c>
      <c r="U541" s="4" t="s">
        <v>493</v>
      </c>
      <c r="V541" s="4">
        <v>1</v>
      </c>
      <c r="W541" s="24">
        <v>57000</v>
      </c>
      <c r="X541" s="24">
        <f>V541*W541</f>
        <v>57000</v>
      </c>
      <c r="Y541" s="24">
        <f t="shared" si="24"/>
        <v>63840.00000000001</v>
      </c>
      <c r="Z541" s="4"/>
      <c r="AA541" s="4" t="s">
        <v>1318</v>
      </c>
      <c r="AB541" s="4"/>
    </row>
    <row r="542" spans="1:28" ht="102">
      <c r="A542" s="3" t="s">
        <v>2375</v>
      </c>
      <c r="B542" s="3" t="s">
        <v>478</v>
      </c>
      <c r="C542" s="3" t="s">
        <v>479</v>
      </c>
      <c r="D542" s="3" t="s">
        <v>408</v>
      </c>
      <c r="E542" s="3" t="s">
        <v>410</v>
      </c>
      <c r="F542" s="3" t="s">
        <v>409</v>
      </c>
      <c r="G542" s="3" t="s">
        <v>411</v>
      </c>
      <c r="H542" s="3" t="s">
        <v>1835</v>
      </c>
      <c r="I542" s="3" t="s">
        <v>412</v>
      </c>
      <c r="J542" s="3"/>
      <c r="K542" s="4" t="s">
        <v>491</v>
      </c>
      <c r="L542" s="4">
        <v>0</v>
      </c>
      <c r="M542" s="12" t="s">
        <v>2462</v>
      </c>
      <c r="N542" s="4" t="s">
        <v>483</v>
      </c>
      <c r="O542" s="4" t="s">
        <v>1506</v>
      </c>
      <c r="P542" s="4" t="s">
        <v>483</v>
      </c>
      <c r="Q542" s="4" t="s">
        <v>485</v>
      </c>
      <c r="R542" s="4" t="s">
        <v>503</v>
      </c>
      <c r="S542" s="4" t="s">
        <v>496</v>
      </c>
      <c r="T542" s="4">
        <v>796</v>
      </c>
      <c r="U542" s="4" t="s">
        <v>493</v>
      </c>
      <c r="V542" s="4">
        <v>1</v>
      </c>
      <c r="W542" s="24">
        <v>109999.99999999999</v>
      </c>
      <c r="X542" s="24">
        <v>0</v>
      </c>
      <c r="Y542" s="24">
        <f t="shared" si="24"/>
        <v>0</v>
      </c>
      <c r="Z542" s="4"/>
      <c r="AA542" s="4" t="s">
        <v>1318</v>
      </c>
      <c r="AB542" s="4">
        <v>7</v>
      </c>
    </row>
    <row r="543" spans="1:28" ht="102">
      <c r="A543" s="3" t="s">
        <v>2786</v>
      </c>
      <c r="B543" s="3" t="s">
        <v>478</v>
      </c>
      <c r="C543" s="3" t="s">
        <v>479</v>
      </c>
      <c r="D543" s="3" t="s">
        <v>408</v>
      </c>
      <c r="E543" s="3" t="s">
        <v>410</v>
      </c>
      <c r="F543" s="3" t="s">
        <v>409</v>
      </c>
      <c r="G543" s="3" t="s">
        <v>411</v>
      </c>
      <c r="H543" s="3" t="s">
        <v>1835</v>
      </c>
      <c r="I543" s="3" t="s">
        <v>412</v>
      </c>
      <c r="J543" s="3"/>
      <c r="K543" s="4" t="s">
        <v>482</v>
      </c>
      <c r="L543" s="4">
        <v>0</v>
      </c>
      <c r="M543" s="12" t="s">
        <v>2462</v>
      </c>
      <c r="N543" s="4" t="s">
        <v>483</v>
      </c>
      <c r="O543" s="4" t="s">
        <v>1506</v>
      </c>
      <c r="P543" s="4" t="s">
        <v>483</v>
      </c>
      <c r="Q543" s="4" t="s">
        <v>485</v>
      </c>
      <c r="R543" s="4" t="s">
        <v>503</v>
      </c>
      <c r="S543" s="4" t="s">
        <v>496</v>
      </c>
      <c r="T543" s="4">
        <v>796</v>
      </c>
      <c r="U543" s="4" t="s">
        <v>493</v>
      </c>
      <c r="V543" s="4">
        <v>1</v>
      </c>
      <c r="W543" s="24">
        <v>109999.99999999999</v>
      </c>
      <c r="X543" s="24">
        <v>0</v>
      </c>
      <c r="Y543" s="24">
        <f t="shared" si="24"/>
        <v>0</v>
      </c>
      <c r="Z543" s="4"/>
      <c r="AA543" s="4" t="s">
        <v>1318</v>
      </c>
      <c r="AB543" s="4" t="s">
        <v>2912</v>
      </c>
    </row>
    <row r="544" spans="1:28" ht="102">
      <c r="A544" s="3" t="s">
        <v>2911</v>
      </c>
      <c r="B544" s="3" t="s">
        <v>478</v>
      </c>
      <c r="C544" s="3" t="s">
        <v>479</v>
      </c>
      <c r="D544" s="3" t="s">
        <v>408</v>
      </c>
      <c r="E544" s="3" t="s">
        <v>410</v>
      </c>
      <c r="F544" s="3" t="s">
        <v>409</v>
      </c>
      <c r="G544" s="3" t="s">
        <v>411</v>
      </c>
      <c r="H544" s="3" t="s">
        <v>1835</v>
      </c>
      <c r="I544" s="3" t="s">
        <v>412</v>
      </c>
      <c r="J544" s="3"/>
      <c r="K544" s="4" t="s">
        <v>482</v>
      </c>
      <c r="L544" s="4">
        <v>0</v>
      </c>
      <c r="M544" s="12" t="s">
        <v>2462</v>
      </c>
      <c r="N544" s="4" t="s">
        <v>483</v>
      </c>
      <c r="O544" s="3" t="s">
        <v>1444</v>
      </c>
      <c r="P544" s="4" t="s">
        <v>483</v>
      </c>
      <c r="Q544" s="4" t="s">
        <v>485</v>
      </c>
      <c r="R544" s="4" t="s">
        <v>503</v>
      </c>
      <c r="S544" s="4" t="s">
        <v>496</v>
      </c>
      <c r="T544" s="4">
        <v>796</v>
      </c>
      <c r="U544" s="4" t="s">
        <v>493</v>
      </c>
      <c r="V544" s="4">
        <v>1</v>
      </c>
      <c r="W544" s="24">
        <v>120000</v>
      </c>
      <c r="X544" s="24">
        <f>V544*W544</f>
        <v>120000</v>
      </c>
      <c r="Y544" s="24">
        <f t="shared" si="24"/>
        <v>134400</v>
      </c>
      <c r="Z544" s="4"/>
      <c r="AA544" s="4" t="s">
        <v>1318</v>
      </c>
      <c r="AB544" s="4"/>
    </row>
    <row r="545" spans="1:28" ht="102">
      <c r="A545" s="3" t="s">
        <v>2376</v>
      </c>
      <c r="B545" s="3" t="s">
        <v>478</v>
      </c>
      <c r="C545" s="3" t="s">
        <v>479</v>
      </c>
      <c r="D545" s="3" t="s">
        <v>413</v>
      </c>
      <c r="E545" s="3" t="s">
        <v>414</v>
      </c>
      <c r="F545" s="3" t="s">
        <v>1834</v>
      </c>
      <c r="G545" s="3" t="s">
        <v>281</v>
      </c>
      <c r="H545" s="3" t="s">
        <v>1833</v>
      </c>
      <c r="I545" s="3" t="s">
        <v>415</v>
      </c>
      <c r="J545" s="3"/>
      <c r="K545" s="4" t="s">
        <v>491</v>
      </c>
      <c r="L545" s="4">
        <v>0</v>
      </c>
      <c r="M545" s="12" t="s">
        <v>2462</v>
      </c>
      <c r="N545" s="4" t="s">
        <v>483</v>
      </c>
      <c r="O545" s="4" t="s">
        <v>1506</v>
      </c>
      <c r="P545" s="4" t="s">
        <v>483</v>
      </c>
      <c r="Q545" s="4" t="s">
        <v>485</v>
      </c>
      <c r="R545" s="4" t="s">
        <v>503</v>
      </c>
      <c r="S545" s="4" t="s">
        <v>496</v>
      </c>
      <c r="T545" s="4">
        <v>796</v>
      </c>
      <c r="U545" s="4" t="s">
        <v>493</v>
      </c>
      <c r="V545" s="4">
        <v>1</v>
      </c>
      <c r="W545" s="24">
        <v>120000</v>
      </c>
      <c r="X545" s="24">
        <v>0</v>
      </c>
      <c r="Y545" s="24">
        <f t="shared" si="24"/>
        <v>0</v>
      </c>
      <c r="Z545" s="4"/>
      <c r="AA545" s="4" t="s">
        <v>1318</v>
      </c>
      <c r="AB545" s="4">
        <v>7</v>
      </c>
    </row>
    <row r="546" spans="1:28" ht="102">
      <c r="A546" s="3" t="s">
        <v>2787</v>
      </c>
      <c r="B546" s="3" t="s">
        <v>478</v>
      </c>
      <c r="C546" s="3" t="s">
        <v>479</v>
      </c>
      <c r="D546" s="3" t="s">
        <v>413</v>
      </c>
      <c r="E546" s="3" t="s">
        <v>414</v>
      </c>
      <c r="F546" s="3" t="s">
        <v>1834</v>
      </c>
      <c r="G546" s="3" t="s">
        <v>281</v>
      </c>
      <c r="H546" s="3" t="s">
        <v>1833</v>
      </c>
      <c r="I546" s="3" t="s">
        <v>415</v>
      </c>
      <c r="J546" s="3"/>
      <c r="K546" s="4" t="s">
        <v>482</v>
      </c>
      <c r="L546" s="4">
        <v>0</v>
      </c>
      <c r="M546" s="12" t="s">
        <v>2462</v>
      </c>
      <c r="N546" s="4" t="s">
        <v>483</v>
      </c>
      <c r="O546" s="4" t="s">
        <v>1506</v>
      </c>
      <c r="P546" s="4" t="s">
        <v>483</v>
      </c>
      <c r="Q546" s="4" t="s">
        <v>485</v>
      </c>
      <c r="R546" s="4" t="s">
        <v>503</v>
      </c>
      <c r="S546" s="4" t="s">
        <v>496</v>
      </c>
      <c r="T546" s="4">
        <v>796</v>
      </c>
      <c r="U546" s="4" t="s">
        <v>493</v>
      </c>
      <c r="V546" s="4">
        <v>1</v>
      </c>
      <c r="W546" s="24">
        <v>120000</v>
      </c>
      <c r="X546" s="24">
        <v>0</v>
      </c>
      <c r="Y546" s="24">
        <f t="shared" si="24"/>
        <v>0</v>
      </c>
      <c r="Z546" s="4"/>
      <c r="AA546" s="4" t="s">
        <v>1318</v>
      </c>
      <c r="AB546" s="4">
        <v>11</v>
      </c>
    </row>
    <row r="547" spans="1:28" ht="102">
      <c r="A547" s="3" t="s">
        <v>2910</v>
      </c>
      <c r="B547" s="3" t="s">
        <v>478</v>
      </c>
      <c r="C547" s="3" t="s">
        <v>479</v>
      </c>
      <c r="D547" s="3" t="s">
        <v>413</v>
      </c>
      <c r="E547" s="3" t="s">
        <v>414</v>
      </c>
      <c r="F547" s="3" t="s">
        <v>1834</v>
      </c>
      <c r="G547" s="3" t="s">
        <v>281</v>
      </c>
      <c r="H547" s="3" t="s">
        <v>1833</v>
      </c>
      <c r="I547" s="3" t="s">
        <v>415</v>
      </c>
      <c r="J547" s="3"/>
      <c r="K547" s="4" t="s">
        <v>482</v>
      </c>
      <c r="L547" s="4">
        <v>0</v>
      </c>
      <c r="M547" s="12" t="s">
        <v>2462</v>
      </c>
      <c r="N547" s="4" t="s">
        <v>483</v>
      </c>
      <c r="O547" s="3" t="s">
        <v>1444</v>
      </c>
      <c r="P547" s="4" t="s">
        <v>483</v>
      </c>
      <c r="Q547" s="4" t="s">
        <v>485</v>
      </c>
      <c r="R547" s="4" t="s">
        <v>503</v>
      </c>
      <c r="S547" s="4" t="s">
        <v>496</v>
      </c>
      <c r="T547" s="4">
        <v>796</v>
      </c>
      <c r="U547" s="4" t="s">
        <v>493</v>
      </c>
      <c r="V547" s="4">
        <v>1</v>
      </c>
      <c r="W547" s="24">
        <v>120000</v>
      </c>
      <c r="X547" s="24">
        <f>V547*W547</f>
        <v>120000</v>
      </c>
      <c r="Y547" s="24">
        <f t="shared" si="24"/>
        <v>134400</v>
      </c>
      <c r="Z547" s="4"/>
      <c r="AA547" s="4" t="s">
        <v>1318</v>
      </c>
      <c r="AB547" s="4"/>
    </row>
    <row r="548" spans="1:28" ht="132.75" customHeight="1">
      <c r="A548" s="3" t="s">
        <v>2377</v>
      </c>
      <c r="B548" s="3" t="s">
        <v>478</v>
      </c>
      <c r="C548" s="3" t="s">
        <v>479</v>
      </c>
      <c r="D548" s="3" t="s">
        <v>1892</v>
      </c>
      <c r="E548" s="3" t="s">
        <v>1894</v>
      </c>
      <c r="F548" s="3" t="s">
        <v>1893</v>
      </c>
      <c r="G548" s="3" t="s">
        <v>1895</v>
      </c>
      <c r="H548" s="3" t="s">
        <v>1895</v>
      </c>
      <c r="I548" s="3" t="s">
        <v>416</v>
      </c>
      <c r="J548" s="3"/>
      <c r="K548" s="4" t="s">
        <v>491</v>
      </c>
      <c r="L548" s="4">
        <v>0</v>
      </c>
      <c r="M548" s="12" t="s">
        <v>2462</v>
      </c>
      <c r="N548" s="4" t="s">
        <v>483</v>
      </c>
      <c r="O548" s="4" t="s">
        <v>1506</v>
      </c>
      <c r="P548" s="4" t="s">
        <v>483</v>
      </c>
      <c r="Q548" s="4" t="s">
        <v>485</v>
      </c>
      <c r="R548" s="4" t="s">
        <v>503</v>
      </c>
      <c r="S548" s="4" t="s">
        <v>496</v>
      </c>
      <c r="T548" s="4">
        <v>796</v>
      </c>
      <c r="U548" s="4" t="s">
        <v>493</v>
      </c>
      <c r="V548" s="4">
        <v>1</v>
      </c>
      <c r="W548" s="24">
        <v>199999.99999999997</v>
      </c>
      <c r="X548" s="24">
        <v>0</v>
      </c>
      <c r="Y548" s="24">
        <f t="shared" si="24"/>
        <v>0</v>
      </c>
      <c r="Z548" s="4"/>
      <c r="AA548" s="4" t="s">
        <v>1318</v>
      </c>
      <c r="AB548" s="4">
        <v>7</v>
      </c>
    </row>
    <row r="549" spans="1:28" ht="60.75" customHeight="1">
      <c r="A549" s="3" t="s">
        <v>2788</v>
      </c>
      <c r="B549" s="3" t="s">
        <v>478</v>
      </c>
      <c r="C549" s="3" t="s">
        <v>479</v>
      </c>
      <c r="D549" s="3" t="s">
        <v>1892</v>
      </c>
      <c r="E549" s="3" t="s">
        <v>1894</v>
      </c>
      <c r="F549" s="3" t="s">
        <v>1893</v>
      </c>
      <c r="G549" s="3" t="s">
        <v>1895</v>
      </c>
      <c r="H549" s="3" t="s">
        <v>1895</v>
      </c>
      <c r="I549" s="3" t="s">
        <v>416</v>
      </c>
      <c r="J549" s="3"/>
      <c r="K549" s="4" t="s">
        <v>482</v>
      </c>
      <c r="L549" s="4">
        <v>0</v>
      </c>
      <c r="M549" s="12" t="s">
        <v>2462</v>
      </c>
      <c r="N549" s="4" t="s">
        <v>483</v>
      </c>
      <c r="O549" s="4" t="s">
        <v>1506</v>
      </c>
      <c r="P549" s="4" t="s">
        <v>483</v>
      </c>
      <c r="Q549" s="4" t="s">
        <v>485</v>
      </c>
      <c r="R549" s="4" t="s">
        <v>503</v>
      </c>
      <c r="S549" s="4" t="s">
        <v>496</v>
      </c>
      <c r="T549" s="4">
        <v>796</v>
      </c>
      <c r="U549" s="4" t="s">
        <v>493</v>
      </c>
      <c r="V549" s="4">
        <v>1</v>
      </c>
      <c r="W549" s="24">
        <v>199999.99999999997</v>
      </c>
      <c r="X549" s="24">
        <v>0</v>
      </c>
      <c r="Y549" s="24">
        <f t="shared" si="24"/>
        <v>0</v>
      </c>
      <c r="Z549" s="4"/>
      <c r="AA549" s="4" t="s">
        <v>1318</v>
      </c>
      <c r="AB549" s="4" t="s">
        <v>2838</v>
      </c>
    </row>
    <row r="550" spans="1:28" ht="135" customHeight="1">
      <c r="A550" s="3" t="s">
        <v>2378</v>
      </c>
      <c r="B550" s="3" t="s">
        <v>478</v>
      </c>
      <c r="C550" s="3" t="s">
        <v>479</v>
      </c>
      <c r="D550" s="3" t="s">
        <v>434</v>
      </c>
      <c r="E550" s="3" t="s">
        <v>365</v>
      </c>
      <c r="F550" s="3" t="s">
        <v>1657</v>
      </c>
      <c r="G550" s="3" t="s">
        <v>435</v>
      </c>
      <c r="H550" s="3" t="s">
        <v>1836</v>
      </c>
      <c r="I550" s="3" t="s">
        <v>436</v>
      </c>
      <c r="J550" s="3"/>
      <c r="K550" s="4" t="s">
        <v>491</v>
      </c>
      <c r="L550" s="4">
        <v>0</v>
      </c>
      <c r="M550" s="12" t="s">
        <v>2462</v>
      </c>
      <c r="N550" s="4" t="s">
        <v>483</v>
      </c>
      <c r="O550" s="4" t="s">
        <v>1506</v>
      </c>
      <c r="P550" s="4" t="s">
        <v>483</v>
      </c>
      <c r="Q550" s="4" t="s">
        <v>485</v>
      </c>
      <c r="R550" s="4" t="s">
        <v>503</v>
      </c>
      <c r="S550" s="4" t="s">
        <v>496</v>
      </c>
      <c r="T550" s="4" t="s">
        <v>319</v>
      </c>
      <c r="U550" s="4" t="s">
        <v>497</v>
      </c>
      <c r="V550" s="4">
        <v>12</v>
      </c>
      <c r="W550" s="24">
        <v>1799.9999999999998</v>
      </c>
      <c r="X550" s="24">
        <v>0</v>
      </c>
      <c r="Y550" s="24">
        <f t="shared" si="24"/>
        <v>0</v>
      </c>
      <c r="Z550" s="4"/>
      <c r="AA550" s="4" t="s">
        <v>1318</v>
      </c>
      <c r="AB550" s="4" t="s">
        <v>2838</v>
      </c>
    </row>
    <row r="551" spans="1:28" ht="109.5" customHeight="1">
      <c r="A551" s="3" t="s">
        <v>2379</v>
      </c>
      <c r="B551" s="3" t="s">
        <v>478</v>
      </c>
      <c r="C551" s="3" t="s">
        <v>479</v>
      </c>
      <c r="D551" s="3" t="s">
        <v>334</v>
      </c>
      <c r="E551" s="3" t="s">
        <v>335</v>
      </c>
      <c r="F551" s="3" t="s">
        <v>335</v>
      </c>
      <c r="G551" s="3" t="s">
        <v>336</v>
      </c>
      <c r="H551" s="3" t="s">
        <v>1837</v>
      </c>
      <c r="I551" s="3" t="s">
        <v>337</v>
      </c>
      <c r="J551" s="3"/>
      <c r="K551" s="4" t="s">
        <v>491</v>
      </c>
      <c r="L551" s="4">
        <v>0</v>
      </c>
      <c r="M551" s="12" t="s">
        <v>2462</v>
      </c>
      <c r="N551" s="4" t="s">
        <v>483</v>
      </c>
      <c r="O551" s="4" t="s">
        <v>640</v>
      </c>
      <c r="P551" s="4" t="s">
        <v>483</v>
      </c>
      <c r="Q551" s="4" t="s">
        <v>485</v>
      </c>
      <c r="R551" s="4" t="s">
        <v>503</v>
      </c>
      <c r="S551" s="4" t="s">
        <v>496</v>
      </c>
      <c r="T551" s="4">
        <v>796</v>
      </c>
      <c r="U551" s="4" t="s">
        <v>493</v>
      </c>
      <c r="V551" s="4">
        <v>1</v>
      </c>
      <c r="W551" s="24">
        <v>25999.999999999996</v>
      </c>
      <c r="X551" s="24">
        <v>0</v>
      </c>
      <c r="Y551" s="24">
        <f t="shared" si="24"/>
        <v>0</v>
      </c>
      <c r="Z551" s="4"/>
      <c r="AA551" s="4" t="s">
        <v>1318</v>
      </c>
      <c r="AB551" s="4">
        <v>7</v>
      </c>
    </row>
    <row r="552" spans="1:28" ht="109.5" customHeight="1">
      <c r="A552" s="3" t="s">
        <v>2789</v>
      </c>
      <c r="B552" s="3" t="s">
        <v>478</v>
      </c>
      <c r="C552" s="3" t="s">
        <v>479</v>
      </c>
      <c r="D552" s="3" t="s">
        <v>334</v>
      </c>
      <c r="E552" s="3" t="s">
        <v>335</v>
      </c>
      <c r="F552" s="3" t="s">
        <v>335</v>
      </c>
      <c r="G552" s="3" t="s">
        <v>336</v>
      </c>
      <c r="H552" s="3" t="s">
        <v>1837</v>
      </c>
      <c r="I552" s="3" t="s">
        <v>337</v>
      </c>
      <c r="J552" s="3"/>
      <c r="K552" s="4" t="s">
        <v>482</v>
      </c>
      <c r="L552" s="4">
        <v>0</v>
      </c>
      <c r="M552" s="12" t="s">
        <v>2462</v>
      </c>
      <c r="N552" s="4" t="s">
        <v>483</v>
      </c>
      <c r="O552" s="4" t="s">
        <v>640</v>
      </c>
      <c r="P552" s="4" t="s">
        <v>483</v>
      </c>
      <c r="Q552" s="4" t="s">
        <v>485</v>
      </c>
      <c r="R552" s="4" t="s">
        <v>503</v>
      </c>
      <c r="S552" s="4" t="s">
        <v>496</v>
      </c>
      <c r="T552" s="4">
        <v>796</v>
      </c>
      <c r="U552" s="4" t="s">
        <v>493</v>
      </c>
      <c r="V552" s="4">
        <v>1</v>
      </c>
      <c r="W552" s="24">
        <v>25999.999999999996</v>
      </c>
      <c r="X552" s="24">
        <f>V552*W552</f>
        <v>25999.999999999996</v>
      </c>
      <c r="Y552" s="24">
        <f t="shared" si="24"/>
        <v>29120</v>
      </c>
      <c r="Z552" s="4"/>
      <c r="AA552" s="4" t="s">
        <v>1318</v>
      </c>
      <c r="AB552" s="4"/>
    </row>
    <row r="553" spans="1:28" ht="107.25" customHeight="1">
      <c r="A553" s="3" t="s">
        <v>2380</v>
      </c>
      <c r="B553" s="3" t="s">
        <v>478</v>
      </c>
      <c r="C553" s="3" t="s">
        <v>479</v>
      </c>
      <c r="D553" s="3" t="s">
        <v>334</v>
      </c>
      <c r="E553" s="3" t="s">
        <v>335</v>
      </c>
      <c r="F553" s="3" t="s">
        <v>335</v>
      </c>
      <c r="G553" s="3" t="s">
        <v>336</v>
      </c>
      <c r="H553" s="3" t="s">
        <v>1837</v>
      </c>
      <c r="I553" s="3" t="s">
        <v>338</v>
      </c>
      <c r="J553" s="3"/>
      <c r="K553" s="4" t="s">
        <v>491</v>
      </c>
      <c r="L553" s="4">
        <v>0</v>
      </c>
      <c r="M553" s="12" t="s">
        <v>2462</v>
      </c>
      <c r="N553" s="4" t="s">
        <v>483</v>
      </c>
      <c r="O553" s="4" t="s">
        <v>640</v>
      </c>
      <c r="P553" s="4" t="s">
        <v>483</v>
      </c>
      <c r="Q553" s="4" t="s">
        <v>485</v>
      </c>
      <c r="R553" s="4" t="s">
        <v>503</v>
      </c>
      <c r="S553" s="4" t="s">
        <v>496</v>
      </c>
      <c r="T553" s="4">
        <v>796</v>
      </c>
      <c r="U553" s="4" t="s">
        <v>493</v>
      </c>
      <c r="V553" s="4">
        <v>2</v>
      </c>
      <c r="W553" s="24">
        <v>31999.999999999996</v>
      </c>
      <c r="X553" s="24">
        <v>0</v>
      </c>
      <c r="Y553" s="24">
        <f t="shared" si="24"/>
        <v>0</v>
      </c>
      <c r="Z553" s="4"/>
      <c r="AA553" s="4" t="s">
        <v>1318</v>
      </c>
      <c r="AB553" s="4">
        <v>7</v>
      </c>
    </row>
    <row r="554" spans="1:28" ht="107.25" customHeight="1">
      <c r="A554" s="3" t="s">
        <v>2790</v>
      </c>
      <c r="B554" s="3" t="s">
        <v>478</v>
      </c>
      <c r="C554" s="3" t="s">
        <v>479</v>
      </c>
      <c r="D554" s="3" t="s">
        <v>334</v>
      </c>
      <c r="E554" s="3" t="s">
        <v>335</v>
      </c>
      <c r="F554" s="3" t="s">
        <v>335</v>
      </c>
      <c r="G554" s="3" t="s">
        <v>336</v>
      </c>
      <c r="H554" s="3" t="s">
        <v>1837</v>
      </c>
      <c r="I554" s="3" t="s">
        <v>338</v>
      </c>
      <c r="J554" s="3"/>
      <c r="K554" s="4" t="s">
        <v>482</v>
      </c>
      <c r="L554" s="4">
        <v>0</v>
      </c>
      <c r="M554" s="12" t="s">
        <v>2462</v>
      </c>
      <c r="N554" s="4" t="s">
        <v>483</v>
      </c>
      <c r="O554" s="4" t="s">
        <v>640</v>
      </c>
      <c r="P554" s="4" t="s">
        <v>483</v>
      </c>
      <c r="Q554" s="4" t="s">
        <v>485</v>
      </c>
      <c r="R554" s="4" t="s">
        <v>503</v>
      </c>
      <c r="S554" s="4" t="s">
        <v>496</v>
      </c>
      <c r="T554" s="4">
        <v>796</v>
      </c>
      <c r="U554" s="4" t="s">
        <v>493</v>
      </c>
      <c r="V554" s="4">
        <v>2</v>
      </c>
      <c r="W554" s="24">
        <v>31999.999999999996</v>
      </c>
      <c r="X554" s="24">
        <f>V554*W554</f>
        <v>63999.99999999999</v>
      </c>
      <c r="Y554" s="24">
        <f t="shared" si="24"/>
        <v>71680</v>
      </c>
      <c r="Z554" s="4"/>
      <c r="AA554" s="4" t="s">
        <v>1318</v>
      </c>
      <c r="AB554" s="4"/>
    </row>
    <row r="555" spans="1:28" ht="102">
      <c r="A555" s="3" t="s">
        <v>2381</v>
      </c>
      <c r="B555" s="3" t="s">
        <v>478</v>
      </c>
      <c r="C555" s="3" t="s">
        <v>479</v>
      </c>
      <c r="D555" s="3" t="s">
        <v>339</v>
      </c>
      <c r="E555" s="3" t="s">
        <v>341</v>
      </c>
      <c r="F555" s="3" t="s">
        <v>1669</v>
      </c>
      <c r="G555" s="3" t="s">
        <v>343</v>
      </c>
      <c r="H555" s="3" t="s">
        <v>1670</v>
      </c>
      <c r="I555" s="3" t="s">
        <v>344</v>
      </c>
      <c r="J555" s="3"/>
      <c r="K555" s="4" t="s">
        <v>491</v>
      </c>
      <c r="L555" s="4">
        <v>0</v>
      </c>
      <c r="M555" s="12" t="s">
        <v>2462</v>
      </c>
      <c r="N555" s="4" t="s">
        <v>483</v>
      </c>
      <c r="O555" s="4" t="s">
        <v>640</v>
      </c>
      <c r="P555" s="4" t="s">
        <v>483</v>
      </c>
      <c r="Q555" s="4" t="s">
        <v>485</v>
      </c>
      <c r="R555" s="4" t="s">
        <v>503</v>
      </c>
      <c r="S555" s="4" t="s">
        <v>496</v>
      </c>
      <c r="T555" s="4" t="s">
        <v>319</v>
      </c>
      <c r="U555" s="4" t="s">
        <v>497</v>
      </c>
      <c r="V555" s="4">
        <v>2</v>
      </c>
      <c r="W555" s="24">
        <v>7999.999999999999</v>
      </c>
      <c r="X555" s="24">
        <v>0</v>
      </c>
      <c r="Y555" s="24">
        <f t="shared" si="24"/>
        <v>0</v>
      </c>
      <c r="Z555" s="4"/>
      <c r="AA555" s="4" t="s">
        <v>1318</v>
      </c>
      <c r="AB555" s="4" t="s">
        <v>2838</v>
      </c>
    </row>
    <row r="556" spans="1:28" ht="109.5" customHeight="1">
      <c r="A556" s="3" t="s">
        <v>2382</v>
      </c>
      <c r="B556" s="3" t="s">
        <v>478</v>
      </c>
      <c r="C556" s="3" t="s">
        <v>479</v>
      </c>
      <c r="D556" s="3" t="s">
        <v>345</v>
      </c>
      <c r="E556" s="3" t="s">
        <v>341</v>
      </c>
      <c r="F556" s="3" t="s">
        <v>340</v>
      </c>
      <c r="G556" s="3" t="s">
        <v>317</v>
      </c>
      <c r="H556" s="3" t="s">
        <v>342</v>
      </c>
      <c r="I556" s="3" t="s">
        <v>346</v>
      </c>
      <c r="J556" s="3"/>
      <c r="K556" s="4" t="s">
        <v>491</v>
      </c>
      <c r="L556" s="4">
        <v>0</v>
      </c>
      <c r="M556" s="12" t="s">
        <v>2462</v>
      </c>
      <c r="N556" s="4" t="s">
        <v>483</v>
      </c>
      <c r="O556" s="4" t="s">
        <v>640</v>
      </c>
      <c r="P556" s="4" t="s">
        <v>483</v>
      </c>
      <c r="Q556" s="4" t="s">
        <v>485</v>
      </c>
      <c r="R556" s="4" t="s">
        <v>503</v>
      </c>
      <c r="S556" s="4" t="s">
        <v>496</v>
      </c>
      <c r="T556" s="4" t="s">
        <v>319</v>
      </c>
      <c r="U556" s="4" t="s">
        <v>497</v>
      </c>
      <c r="V556" s="4">
        <v>4</v>
      </c>
      <c r="W556" s="24">
        <v>18000</v>
      </c>
      <c r="X556" s="24">
        <v>0</v>
      </c>
      <c r="Y556" s="24">
        <f t="shared" si="24"/>
        <v>0</v>
      </c>
      <c r="Z556" s="4"/>
      <c r="AA556" s="4" t="s">
        <v>1318</v>
      </c>
      <c r="AB556" s="4" t="s">
        <v>2838</v>
      </c>
    </row>
    <row r="557" spans="1:28" ht="94.5" customHeight="1">
      <c r="A557" s="3" t="s">
        <v>2383</v>
      </c>
      <c r="B557" s="3" t="s">
        <v>478</v>
      </c>
      <c r="C557" s="3" t="s">
        <v>479</v>
      </c>
      <c r="D557" s="3" t="s">
        <v>347</v>
      </c>
      <c r="E557" s="3" t="s">
        <v>348</v>
      </c>
      <c r="F557" s="3" t="s">
        <v>1838</v>
      </c>
      <c r="G557" s="3" t="s">
        <v>289</v>
      </c>
      <c r="H557" s="3" t="s">
        <v>1660</v>
      </c>
      <c r="I557" s="3" t="s">
        <v>349</v>
      </c>
      <c r="J557" s="3"/>
      <c r="K557" s="4" t="s">
        <v>491</v>
      </c>
      <c r="L557" s="4">
        <v>0</v>
      </c>
      <c r="M557" s="12" t="s">
        <v>2462</v>
      </c>
      <c r="N557" s="4" t="s">
        <v>483</v>
      </c>
      <c r="O557" s="4" t="s">
        <v>640</v>
      </c>
      <c r="P557" s="4" t="s">
        <v>483</v>
      </c>
      <c r="Q557" s="4" t="s">
        <v>485</v>
      </c>
      <c r="R557" s="4" t="s">
        <v>503</v>
      </c>
      <c r="S557" s="4" t="s">
        <v>496</v>
      </c>
      <c r="T557" s="4">
        <v>796</v>
      </c>
      <c r="U557" s="4" t="s">
        <v>493</v>
      </c>
      <c r="V557" s="4">
        <v>1</v>
      </c>
      <c r="W557" s="24">
        <v>23999.999999999996</v>
      </c>
      <c r="X557" s="24">
        <v>0</v>
      </c>
      <c r="Y557" s="24">
        <f t="shared" si="24"/>
        <v>0</v>
      </c>
      <c r="Z557" s="4"/>
      <c r="AA557" s="4" t="s">
        <v>1318</v>
      </c>
      <c r="AB557" s="4">
        <v>7</v>
      </c>
    </row>
    <row r="558" spans="1:28" ht="94.5" customHeight="1">
      <c r="A558" s="3" t="s">
        <v>2791</v>
      </c>
      <c r="B558" s="3" t="s">
        <v>478</v>
      </c>
      <c r="C558" s="3" t="s">
        <v>479</v>
      </c>
      <c r="D558" s="3" t="s">
        <v>347</v>
      </c>
      <c r="E558" s="3" t="s">
        <v>348</v>
      </c>
      <c r="F558" s="3" t="s">
        <v>1838</v>
      </c>
      <c r="G558" s="3" t="s">
        <v>289</v>
      </c>
      <c r="H558" s="3" t="s">
        <v>1660</v>
      </c>
      <c r="I558" s="3" t="s">
        <v>349</v>
      </c>
      <c r="J558" s="3"/>
      <c r="K558" s="4" t="s">
        <v>482</v>
      </c>
      <c r="L558" s="4">
        <v>0</v>
      </c>
      <c r="M558" s="12" t="s">
        <v>2462</v>
      </c>
      <c r="N558" s="4" t="s">
        <v>483</v>
      </c>
      <c r="O558" s="4" t="s">
        <v>640</v>
      </c>
      <c r="P558" s="4" t="s">
        <v>483</v>
      </c>
      <c r="Q558" s="4" t="s">
        <v>485</v>
      </c>
      <c r="R558" s="4" t="s">
        <v>503</v>
      </c>
      <c r="S558" s="4" t="s">
        <v>496</v>
      </c>
      <c r="T558" s="4">
        <v>796</v>
      </c>
      <c r="U558" s="4" t="s">
        <v>493</v>
      </c>
      <c r="V558" s="4">
        <v>1</v>
      </c>
      <c r="W558" s="24">
        <v>23999.999999999996</v>
      </c>
      <c r="X558" s="24">
        <f>V558*W558</f>
        <v>23999.999999999996</v>
      </c>
      <c r="Y558" s="24">
        <f t="shared" si="24"/>
        <v>26880</v>
      </c>
      <c r="Z558" s="4"/>
      <c r="AA558" s="4" t="s">
        <v>1318</v>
      </c>
      <c r="AB558" s="4"/>
    </row>
    <row r="559" spans="1:28" ht="140.25" customHeight="1">
      <c r="A559" s="3" t="s">
        <v>2384</v>
      </c>
      <c r="B559" s="3" t="s">
        <v>478</v>
      </c>
      <c r="C559" s="3" t="s">
        <v>479</v>
      </c>
      <c r="D559" s="3" t="s">
        <v>350</v>
      </c>
      <c r="E559" s="3" t="s">
        <v>351</v>
      </c>
      <c r="F559" s="3" t="s">
        <v>1839</v>
      </c>
      <c r="G559" s="3" t="s">
        <v>343</v>
      </c>
      <c r="H559" s="3" t="s">
        <v>352</v>
      </c>
      <c r="I559" s="3" t="s">
        <v>353</v>
      </c>
      <c r="J559" s="3"/>
      <c r="K559" s="4" t="s">
        <v>491</v>
      </c>
      <c r="L559" s="4">
        <v>0</v>
      </c>
      <c r="M559" s="12" t="s">
        <v>2462</v>
      </c>
      <c r="N559" s="4" t="s">
        <v>483</v>
      </c>
      <c r="O559" s="4" t="s">
        <v>640</v>
      </c>
      <c r="P559" s="4" t="s">
        <v>483</v>
      </c>
      <c r="Q559" s="4" t="s">
        <v>485</v>
      </c>
      <c r="R559" s="4" t="s">
        <v>503</v>
      </c>
      <c r="S559" s="4" t="s">
        <v>496</v>
      </c>
      <c r="T559" s="4">
        <v>796</v>
      </c>
      <c r="U559" s="4" t="s">
        <v>493</v>
      </c>
      <c r="V559" s="4">
        <v>1</v>
      </c>
      <c r="W559" s="24">
        <v>72000</v>
      </c>
      <c r="X559" s="24">
        <v>0</v>
      </c>
      <c r="Y559" s="24">
        <f t="shared" si="24"/>
        <v>0</v>
      </c>
      <c r="Z559" s="4"/>
      <c r="AA559" s="4" t="s">
        <v>1318</v>
      </c>
      <c r="AB559" s="4">
        <v>7</v>
      </c>
    </row>
    <row r="560" spans="1:28" ht="140.25" customHeight="1">
      <c r="A560" s="3" t="s">
        <v>2792</v>
      </c>
      <c r="B560" s="3" t="s">
        <v>478</v>
      </c>
      <c r="C560" s="3" t="s">
        <v>479</v>
      </c>
      <c r="D560" s="3" t="s">
        <v>350</v>
      </c>
      <c r="E560" s="3" t="s">
        <v>351</v>
      </c>
      <c r="F560" s="3" t="s">
        <v>1839</v>
      </c>
      <c r="G560" s="3" t="s">
        <v>343</v>
      </c>
      <c r="H560" s="3" t="s">
        <v>352</v>
      </c>
      <c r="I560" s="3" t="s">
        <v>353</v>
      </c>
      <c r="J560" s="3"/>
      <c r="K560" s="4" t="s">
        <v>482</v>
      </c>
      <c r="L560" s="4">
        <v>0</v>
      </c>
      <c r="M560" s="12" t="s">
        <v>2462</v>
      </c>
      <c r="N560" s="4" t="s">
        <v>483</v>
      </c>
      <c r="O560" s="4" t="s">
        <v>640</v>
      </c>
      <c r="P560" s="4" t="s">
        <v>483</v>
      </c>
      <c r="Q560" s="4" t="s">
        <v>485</v>
      </c>
      <c r="R560" s="4" t="s">
        <v>503</v>
      </c>
      <c r="S560" s="4" t="s">
        <v>496</v>
      </c>
      <c r="T560" s="4">
        <v>796</v>
      </c>
      <c r="U560" s="4" t="s">
        <v>493</v>
      </c>
      <c r="V560" s="4">
        <v>1</v>
      </c>
      <c r="W560" s="24">
        <v>72000</v>
      </c>
      <c r="X560" s="24">
        <f>V560*W560</f>
        <v>72000</v>
      </c>
      <c r="Y560" s="24">
        <f t="shared" si="24"/>
        <v>80640.00000000001</v>
      </c>
      <c r="Z560" s="4"/>
      <c r="AA560" s="4" t="s">
        <v>1318</v>
      </c>
      <c r="AB560" s="4"/>
    </row>
    <row r="561" spans="1:28" ht="102">
      <c r="A561" s="3" t="s">
        <v>2385</v>
      </c>
      <c r="B561" s="3" t="s">
        <v>478</v>
      </c>
      <c r="C561" s="3" t="s">
        <v>479</v>
      </c>
      <c r="D561" s="3" t="s">
        <v>31</v>
      </c>
      <c r="E561" s="3" t="s">
        <v>32</v>
      </c>
      <c r="F561" s="3" t="s">
        <v>1840</v>
      </c>
      <c r="G561" s="3" t="s">
        <v>289</v>
      </c>
      <c r="H561" s="3" t="s">
        <v>0</v>
      </c>
      <c r="I561" s="3" t="s">
        <v>354</v>
      </c>
      <c r="J561" s="3"/>
      <c r="K561" s="4" t="s">
        <v>491</v>
      </c>
      <c r="L561" s="4">
        <v>0</v>
      </c>
      <c r="M561" s="12" t="s">
        <v>2462</v>
      </c>
      <c r="N561" s="4" t="s">
        <v>483</v>
      </c>
      <c r="O561" s="4" t="s">
        <v>494</v>
      </c>
      <c r="P561" s="4" t="s">
        <v>483</v>
      </c>
      <c r="Q561" s="4" t="s">
        <v>485</v>
      </c>
      <c r="R561" s="4" t="s">
        <v>503</v>
      </c>
      <c r="S561" s="4" t="s">
        <v>496</v>
      </c>
      <c r="T561" s="4">
        <v>796</v>
      </c>
      <c r="U561" s="4" t="s">
        <v>493</v>
      </c>
      <c r="V561" s="4">
        <v>2</v>
      </c>
      <c r="W561" s="24">
        <v>7999.999999999999</v>
      </c>
      <c r="X561" s="24">
        <v>0</v>
      </c>
      <c r="Y561" s="24">
        <f t="shared" si="24"/>
        <v>0</v>
      </c>
      <c r="Z561" s="4"/>
      <c r="AA561" s="4" t="s">
        <v>1318</v>
      </c>
      <c r="AB561" s="4">
        <v>7</v>
      </c>
    </row>
    <row r="562" spans="1:28" ht="102">
      <c r="A562" s="3" t="s">
        <v>2793</v>
      </c>
      <c r="B562" s="3" t="s">
        <v>478</v>
      </c>
      <c r="C562" s="3" t="s">
        <v>479</v>
      </c>
      <c r="D562" s="3" t="s">
        <v>31</v>
      </c>
      <c r="E562" s="3" t="s">
        <v>32</v>
      </c>
      <c r="F562" s="3" t="s">
        <v>1840</v>
      </c>
      <c r="G562" s="3" t="s">
        <v>289</v>
      </c>
      <c r="H562" s="3" t="s">
        <v>0</v>
      </c>
      <c r="I562" s="3" t="s">
        <v>354</v>
      </c>
      <c r="J562" s="3"/>
      <c r="K562" s="4" t="s">
        <v>482</v>
      </c>
      <c r="L562" s="4">
        <v>0</v>
      </c>
      <c r="M562" s="12" t="s">
        <v>2462</v>
      </c>
      <c r="N562" s="4" t="s">
        <v>483</v>
      </c>
      <c r="O562" s="4" t="s">
        <v>494</v>
      </c>
      <c r="P562" s="4" t="s">
        <v>483</v>
      </c>
      <c r="Q562" s="4" t="s">
        <v>485</v>
      </c>
      <c r="R562" s="4" t="s">
        <v>503</v>
      </c>
      <c r="S562" s="4" t="s">
        <v>496</v>
      </c>
      <c r="T562" s="4">
        <v>796</v>
      </c>
      <c r="U562" s="4" t="s">
        <v>493</v>
      </c>
      <c r="V562" s="4">
        <v>2</v>
      </c>
      <c r="W562" s="24">
        <v>7999.999999999999</v>
      </c>
      <c r="X562" s="24">
        <f>V562*W562</f>
        <v>15999.999999999998</v>
      </c>
      <c r="Y562" s="24">
        <f t="shared" si="24"/>
        <v>17920</v>
      </c>
      <c r="Z562" s="4"/>
      <c r="AA562" s="4" t="s">
        <v>1318</v>
      </c>
      <c r="AB562" s="4"/>
    </row>
    <row r="563" spans="1:28" ht="102">
      <c r="A563" s="3" t="s">
        <v>2386</v>
      </c>
      <c r="B563" s="3" t="s">
        <v>478</v>
      </c>
      <c r="C563" s="3" t="s">
        <v>479</v>
      </c>
      <c r="D563" s="3" t="s">
        <v>31</v>
      </c>
      <c r="E563" s="3" t="s">
        <v>32</v>
      </c>
      <c r="F563" s="3" t="s">
        <v>1840</v>
      </c>
      <c r="G563" s="3" t="s">
        <v>289</v>
      </c>
      <c r="H563" s="3" t="s">
        <v>0</v>
      </c>
      <c r="I563" s="3" t="s">
        <v>355</v>
      </c>
      <c r="J563" s="3"/>
      <c r="K563" s="4" t="s">
        <v>491</v>
      </c>
      <c r="L563" s="4">
        <v>0</v>
      </c>
      <c r="M563" s="12" t="s">
        <v>2462</v>
      </c>
      <c r="N563" s="4" t="s">
        <v>483</v>
      </c>
      <c r="O563" s="4" t="s">
        <v>494</v>
      </c>
      <c r="P563" s="4" t="s">
        <v>483</v>
      </c>
      <c r="Q563" s="4" t="s">
        <v>485</v>
      </c>
      <c r="R563" s="4" t="s">
        <v>503</v>
      </c>
      <c r="S563" s="4" t="s">
        <v>496</v>
      </c>
      <c r="T563" s="4">
        <v>796</v>
      </c>
      <c r="U563" s="4" t="s">
        <v>493</v>
      </c>
      <c r="V563" s="4">
        <v>2</v>
      </c>
      <c r="W563" s="24">
        <v>20999.999999999996</v>
      </c>
      <c r="X563" s="24">
        <v>0</v>
      </c>
      <c r="Y563" s="24">
        <f t="shared" si="24"/>
        <v>0</v>
      </c>
      <c r="Z563" s="4"/>
      <c r="AA563" s="4" t="s">
        <v>1318</v>
      </c>
      <c r="AB563" s="4" t="s">
        <v>2838</v>
      </c>
    </row>
    <row r="564" spans="1:28" ht="102">
      <c r="A564" s="3" t="s">
        <v>2387</v>
      </c>
      <c r="B564" s="3" t="s">
        <v>478</v>
      </c>
      <c r="C564" s="3" t="s">
        <v>479</v>
      </c>
      <c r="D564" s="3" t="s">
        <v>31</v>
      </c>
      <c r="E564" s="3" t="s">
        <v>32</v>
      </c>
      <c r="F564" s="3" t="s">
        <v>1840</v>
      </c>
      <c r="G564" s="3" t="s">
        <v>289</v>
      </c>
      <c r="H564" s="3" t="s">
        <v>0</v>
      </c>
      <c r="I564" s="3" t="s">
        <v>356</v>
      </c>
      <c r="J564" s="3"/>
      <c r="K564" s="4" t="s">
        <v>491</v>
      </c>
      <c r="L564" s="4">
        <v>0</v>
      </c>
      <c r="M564" s="12" t="s">
        <v>2462</v>
      </c>
      <c r="N564" s="4" t="s">
        <v>483</v>
      </c>
      <c r="O564" s="4" t="s">
        <v>494</v>
      </c>
      <c r="P564" s="4" t="s">
        <v>483</v>
      </c>
      <c r="Q564" s="4" t="s">
        <v>485</v>
      </c>
      <c r="R564" s="4" t="s">
        <v>503</v>
      </c>
      <c r="S564" s="4" t="s">
        <v>496</v>
      </c>
      <c r="T564" s="4">
        <v>796</v>
      </c>
      <c r="U564" s="4" t="s">
        <v>493</v>
      </c>
      <c r="V564" s="4">
        <v>1</v>
      </c>
      <c r="W564" s="24">
        <v>20999.999999999996</v>
      </c>
      <c r="X564" s="24">
        <v>0</v>
      </c>
      <c r="Y564" s="24">
        <f t="shared" si="24"/>
        <v>0</v>
      </c>
      <c r="Z564" s="4"/>
      <c r="AA564" s="4" t="s">
        <v>1318</v>
      </c>
      <c r="AB564" s="4">
        <v>7</v>
      </c>
    </row>
    <row r="565" spans="1:28" ht="102">
      <c r="A565" s="3" t="s">
        <v>2794</v>
      </c>
      <c r="B565" s="3" t="s">
        <v>478</v>
      </c>
      <c r="C565" s="3" t="s">
        <v>479</v>
      </c>
      <c r="D565" s="3" t="s">
        <v>31</v>
      </c>
      <c r="E565" s="3" t="s">
        <v>32</v>
      </c>
      <c r="F565" s="3" t="s">
        <v>1840</v>
      </c>
      <c r="G565" s="3" t="s">
        <v>289</v>
      </c>
      <c r="H565" s="3" t="s">
        <v>0</v>
      </c>
      <c r="I565" s="3" t="s">
        <v>356</v>
      </c>
      <c r="J565" s="3"/>
      <c r="K565" s="4" t="s">
        <v>482</v>
      </c>
      <c r="L565" s="4">
        <v>0</v>
      </c>
      <c r="M565" s="12" t="s">
        <v>2462</v>
      </c>
      <c r="N565" s="4" t="s">
        <v>483</v>
      </c>
      <c r="O565" s="4" t="s">
        <v>494</v>
      </c>
      <c r="P565" s="4" t="s">
        <v>483</v>
      </c>
      <c r="Q565" s="4" t="s">
        <v>485</v>
      </c>
      <c r="R565" s="4" t="s">
        <v>503</v>
      </c>
      <c r="S565" s="4" t="s">
        <v>496</v>
      </c>
      <c r="T565" s="4">
        <v>796</v>
      </c>
      <c r="U565" s="4" t="s">
        <v>493</v>
      </c>
      <c r="V565" s="4">
        <v>1</v>
      </c>
      <c r="W565" s="24">
        <v>20999.999999999996</v>
      </c>
      <c r="X565" s="24">
        <f>V565*W565</f>
        <v>20999.999999999996</v>
      </c>
      <c r="Y565" s="24">
        <f t="shared" si="24"/>
        <v>23519.999999999996</v>
      </c>
      <c r="Z565" s="4"/>
      <c r="AA565" s="4" t="s">
        <v>1318</v>
      </c>
      <c r="AB565" s="4"/>
    </row>
    <row r="566" spans="1:28" ht="102">
      <c r="A566" s="3" t="s">
        <v>2388</v>
      </c>
      <c r="B566" s="3" t="s">
        <v>478</v>
      </c>
      <c r="C566" s="3" t="s">
        <v>479</v>
      </c>
      <c r="D566" s="3" t="s">
        <v>31</v>
      </c>
      <c r="E566" s="3" t="s">
        <v>32</v>
      </c>
      <c r="F566" s="3" t="s">
        <v>1840</v>
      </c>
      <c r="G566" s="3" t="s">
        <v>289</v>
      </c>
      <c r="H566" s="3" t="s">
        <v>0</v>
      </c>
      <c r="I566" s="3" t="s">
        <v>357</v>
      </c>
      <c r="J566" s="3"/>
      <c r="K566" s="4" t="s">
        <v>491</v>
      </c>
      <c r="L566" s="4">
        <v>0</v>
      </c>
      <c r="M566" s="12" t="s">
        <v>2462</v>
      </c>
      <c r="N566" s="4" t="s">
        <v>483</v>
      </c>
      <c r="O566" s="4" t="s">
        <v>494</v>
      </c>
      <c r="P566" s="4" t="s">
        <v>483</v>
      </c>
      <c r="Q566" s="4" t="s">
        <v>485</v>
      </c>
      <c r="R566" s="4" t="s">
        <v>503</v>
      </c>
      <c r="S566" s="4" t="s">
        <v>496</v>
      </c>
      <c r="T566" s="4">
        <v>796</v>
      </c>
      <c r="U566" s="4" t="s">
        <v>493</v>
      </c>
      <c r="V566" s="4">
        <v>1</v>
      </c>
      <c r="W566" s="24">
        <v>37000</v>
      </c>
      <c r="X566" s="24">
        <v>0</v>
      </c>
      <c r="Y566" s="24">
        <f t="shared" si="24"/>
        <v>0</v>
      </c>
      <c r="Z566" s="4"/>
      <c r="AA566" s="4" t="s">
        <v>1318</v>
      </c>
      <c r="AB566" s="4">
        <v>7</v>
      </c>
    </row>
    <row r="567" spans="1:28" ht="102">
      <c r="A567" s="3" t="s">
        <v>2795</v>
      </c>
      <c r="B567" s="3" t="s">
        <v>478</v>
      </c>
      <c r="C567" s="3" t="s">
        <v>479</v>
      </c>
      <c r="D567" s="3" t="s">
        <v>31</v>
      </c>
      <c r="E567" s="3" t="s">
        <v>32</v>
      </c>
      <c r="F567" s="3" t="s">
        <v>1840</v>
      </c>
      <c r="G567" s="3" t="s">
        <v>289</v>
      </c>
      <c r="H567" s="3" t="s">
        <v>0</v>
      </c>
      <c r="I567" s="3" t="s">
        <v>357</v>
      </c>
      <c r="J567" s="3"/>
      <c r="K567" s="4" t="s">
        <v>482</v>
      </c>
      <c r="L567" s="4">
        <v>0</v>
      </c>
      <c r="M567" s="12" t="s">
        <v>2462</v>
      </c>
      <c r="N567" s="4" t="s">
        <v>483</v>
      </c>
      <c r="O567" s="4" t="s">
        <v>494</v>
      </c>
      <c r="P567" s="4" t="s">
        <v>483</v>
      </c>
      <c r="Q567" s="4" t="s">
        <v>485</v>
      </c>
      <c r="R567" s="4" t="s">
        <v>503</v>
      </c>
      <c r="S567" s="4" t="s">
        <v>496</v>
      </c>
      <c r="T567" s="4">
        <v>796</v>
      </c>
      <c r="U567" s="4" t="s">
        <v>493</v>
      </c>
      <c r="V567" s="4">
        <v>1</v>
      </c>
      <c r="W567" s="24">
        <v>37000</v>
      </c>
      <c r="X567" s="24">
        <f>V567*W567</f>
        <v>37000</v>
      </c>
      <c r="Y567" s="24">
        <f t="shared" si="24"/>
        <v>41440.00000000001</v>
      </c>
      <c r="Z567" s="4"/>
      <c r="AA567" s="4" t="s">
        <v>1318</v>
      </c>
      <c r="AB567" s="4"/>
    </row>
    <row r="568" spans="1:28" ht="102">
      <c r="A568" s="3" t="s">
        <v>2389</v>
      </c>
      <c r="B568" s="3" t="s">
        <v>478</v>
      </c>
      <c r="C568" s="3" t="s">
        <v>479</v>
      </c>
      <c r="D568" s="3" t="s">
        <v>358</v>
      </c>
      <c r="E568" s="3" t="s">
        <v>359</v>
      </c>
      <c r="F568" s="3" t="s">
        <v>359</v>
      </c>
      <c r="G568" s="3" t="s">
        <v>360</v>
      </c>
      <c r="H568" s="3" t="s">
        <v>1841</v>
      </c>
      <c r="I568" s="3" t="s">
        <v>361</v>
      </c>
      <c r="J568" s="3"/>
      <c r="K568" s="4" t="s">
        <v>491</v>
      </c>
      <c r="L568" s="4">
        <v>0</v>
      </c>
      <c r="M568" s="12" t="s">
        <v>2462</v>
      </c>
      <c r="N568" s="4" t="s">
        <v>483</v>
      </c>
      <c r="O568" s="4" t="s">
        <v>494</v>
      </c>
      <c r="P568" s="4" t="s">
        <v>483</v>
      </c>
      <c r="Q568" s="4" t="s">
        <v>485</v>
      </c>
      <c r="R568" s="4" t="s">
        <v>503</v>
      </c>
      <c r="S568" s="4" t="s">
        <v>496</v>
      </c>
      <c r="T568" s="4">
        <v>796</v>
      </c>
      <c r="U568" s="4" t="s">
        <v>493</v>
      </c>
      <c r="V568" s="4">
        <v>1</v>
      </c>
      <c r="W568" s="24">
        <v>22000</v>
      </c>
      <c r="X568" s="24">
        <v>0</v>
      </c>
      <c r="Y568" s="24">
        <f t="shared" si="24"/>
        <v>0</v>
      </c>
      <c r="Z568" s="4"/>
      <c r="AA568" s="4" t="s">
        <v>1318</v>
      </c>
      <c r="AB568" s="4">
        <v>7</v>
      </c>
    </row>
    <row r="569" spans="1:28" ht="102">
      <c r="A569" s="3" t="s">
        <v>2796</v>
      </c>
      <c r="B569" s="3" t="s">
        <v>478</v>
      </c>
      <c r="C569" s="3" t="s">
        <v>479</v>
      </c>
      <c r="D569" s="3" t="s">
        <v>358</v>
      </c>
      <c r="E569" s="3" t="s">
        <v>359</v>
      </c>
      <c r="F569" s="3" t="s">
        <v>359</v>
      </c>
      <c r="G569" s="3" t="s">
        <v>360</v>
      </c>
      <c r="H569" s="3" t="s">
        <v>1841</v>
      </c>
      <c r="I569" s="3" t="s">
        <v>361</v>
      </c>
      <c r="J569" s="3"/>
      <c r="K569" s="4" t="s">
        <v>482</v>
      </c>
      <c r="L569" s="4">
        <v>0</v>
      </c>
      <c r="M569" s="12" t="s">
        <v>2462</v>
      </c>
      <c r="N569" s="4" t="s">
        <v>483</v>
      </c>
      <c r="O569" s="4" t="s">
        <v>494</v>
      </c>
      <c r="P569" s="4" t="s">
        <v>483</v>
      </c>
      <c r="Q569" s="4" t="s">
        <v>485</v>
      </c>
      <c r="R569" s="4" t="s">
        <v>503</v>
      </c>
      <c r="S569" s="4" t="s">
        <v>496</v>
      </c>
      <c r="T569" s="4">
        <v>796</v>
      </c>
      <c r="U569" s="4" t="s">
        <v>493</v>
      </c>
      <c r="V569" s="4">
        <v>1</v>
      </c>
      <c r="W569" s="24">
        <v>22000</v>
      </c>
      <c r="X569" s="24">
        <f>V569*W569</f>
        <v>22000</v>
      </c>
      <c r="Y569" s="24">
        <f aca="true" t="shared" si="26" ref="Y569:Y574">X569*1.12</f>
        <v>24640.000000000004</v>
      </c>
      <c r="Z569" s="4"/>
      <c r="AA569" s="4" t="s">
        <v>1318</v>
      </c>
      <c r="AB569" s="4"/>
    </row>
    <row r="570" spans="1:28" ht="102">
      <c r="A570" s="3" t="s">
        <v>2390</v>
      </c>
      <c r="B570" s="3" t="s">
        <v>478</v>
      </c>
      <c r="C570" s="3" t="s">
        <v>479</v>
      </c>
      <c r="D570" s="3" t="s">
        <v>362</v>
      </c>
      <c r="E570" s="3" t="s">
        <v>359</v>
      </c>
      <c r="F570" s="3" t="s">
        <v>359</v>
      </c>
      <c r="G570" s="3" t="s">
        <v>360</v>
      </c>
      <c r="H570" s="3" t="s">
        <v>1841</v>
      </c>
      <c r="I570" s="3" t="s">
        <v>363</v>
      </c>
      <c r="J570" s="3"/>
      <c r="K570" s="4" t="s">
        <v>491</v>
      </c>
      <c r="L570" s="4">
        <v>0</v>
      </c>
      <c r="M570" s="12" t="s">
        <v>2462</v>
      </c>
      <c r="N570" s="4" t="s">
        <v>483</v>
      </c>
      <c r="O570" s="4" t="s">
        <v>494</v>
      </c>
      <c r="P570" s="4" t="s">
        <v>483</v>
      </c>
      <c r="Q570" s="4" t="s">
        <v>485</v>
      </c>
      <c r="R570" s="4" t="s">
        <v>503</v>
      </c>
      <c r="S570" s="4" t="s">
        <v>496</v>
      </c>
      <c r="T570" s="4">
        <v>796</v>
      </c>
      <c r="U570" s="4" t="s">
        <v>493</v>
      </c>
      <c r="V570" s="4">
        <v>1</v>
      </c>
      <c r="W570" s="24">
        <v>18000</v>
      </c>
      <c r="X570" s="24">
        <v>0</v>
      </c>
      <c r="Y570" s="24">
        <f t="shared" si="26"/>
        <v>0</v>
      </c>
      <c r="Z570" s="4"/>
      <c r="AA570" s="4" t="s">
        <v>1318</v>
      </c>
      <c r="AB570" s="4">
        <v>7.11</v>
      </c>
    </row>
    <row r="571" spans="1:28" ht="102">
      <c r="A571" s="3" t="s">
        <v>2798</v>
      </c>
      <c r="B571" s="3" t="s">
        <v>478</v>
      </c>
      <c r="C571" s="3" t="s">
        <v>479</v>
      </c>
      <c r="D571" s="3" t="s">
        <v>362</v>
      </c>
      <c r="E571" s="3" t="s">
        <v>359</v>
      </c>
      <c r="F571" s="3" t="s">
        <v>359</v>
      </c>
      <c r="G571" s="3" t="s">
        <v>360</v>
      </c>
      <c r="H571" s="3" t="s">
        <v>1841</v>
      </c>
      <c r="I571" s="3" t="s">
        <v>363</v>
      </c>
      <c r="J571" s="3"/>
      <c r="K571" s="4" t="s">
        <v>482</v>
      </c>
      <c r="L571" s="4">
        <v>0</v>
      </c>
      <c r="M571" s="12" t="s">
        <v>2462</v>
      </c>
      <c r="N571" s="4" t="s">
        <v>483</v>
      </c>
      <c r="O571" s="3" t="s">
        <v>1444</v>
      </c>
      <c r="P571" s="4" t="s">
        <v>483</v>
      </c>
      <c r="Q571" s="4" t="s">
        <v>485</v>
      </c>
      <c r="R571" s="4" t="s">
        <v>503</v>
      </c>
      <c r="S571" s="4" t="s">
        <v>496</v>
      </c>
      <c r="T571" s="4">
        <v>796</v>
      </c>
      <c r="U571" s="4" t="s">
        <v>493</v>
      </c>
      <c r="V571" s="4">
        <v>1</v>
      </c>
      <c r="W571" s="24">
        <v>18000</v>
      </c>
      <c r="X571" s="24">
        <v>0</v>
      </c>
      <c r="Y571" s="24">
        <f t="shared" si="26"/>
        <v>0</v>
      </c>
      <c r="Z571" s="4"/>
      <c r="AA571" s="4" t="s">
        <v>1318</v>
      </c>
      <c r="AB571" s="4" t="s">
        <v>2880</v>
      </c>
    </row>
    <row r="572" spans="1:28" ht="102">
      <c r="A572" s="3" t="s">
        <v>2937</v>
      </c>
      <c r="B572" s="3" t="s">
        <v>478</v>
      </c>
      <c r="C572" s="3" t="s">
        <v>479</v>
      </c>
      <c r="D572" s="3" t="s">
        <v>362</v>
      </c>
      <c r="E572" s="3" t="s">
        <v>359</v>
      </c>
      <c r="F572" s="3" t="s">
        <v>359</v>
      </c>
      <c r="G572" s="3" t="s">
        <v>360</v>
      </c>
      <c r="H572" s="3" t="s">
        <v>1841</v>
      </c>
      <c r="I572" s="3" t="s">
        <v>363</v>
      </c>
      <c r="J572" s="3"/>
      <c r="K572" s="4" t="s">
        <v>482</v>
      </c>
      <c r="L572" s="4">
        <v>0</v>
      </c>
      <c r="M572" s="12" t="s">
        <v>2462</v>
      </c>
      <c r="N572" s="4" t="s">
        <v>483</v>
      </c>
      <c r="O572" s="3" t="s">
        <v>1444</v>
      </c>
      <c r="P572" s="4" t="s">
        <v>483</v>
      </c>
      <c r="Q572" s="4" t="s">
        <v>485</v>
      </c>
      <c r="R572" s="4" t="s">
        <v>503</v>
      </c>
      <c r="S572" s="4" t="s">
        <v>496</v>
      </c>
      <c r="T572" s="4">
        <v>796</v>
      </c>
      <c r="U572" s="4" t="s">
        <v>493</v>
      </c>
      <c r="V572" s="4">
        <v>1</v>
      </c>
      <c r="W572" s="24">
        <v>20000</v>
      </c>
      <c r="X572" s="24">
        <f>V572*W572</f>
        <v>20000</v>
      </c>
      <c r="Y572" s="24">
        <f t="shared" si="26"/>
        <v>22400.000000000004</v>
      </c>
      <c r="Z572" s="4"/>
      <c r="AA572" s="4" t="s">
        <v>1318</v>
      </c>
      <c r="AB572" s="4"/>
    </row>
    <row r="573" spans="1:28" ht="55.5" customHeight="1">
      <c r="A573" s="3" t="s">
        <v>2391</v>
      </c>
      <c r="B573" s="3" t="s">
        <v>478</v>
      </c>
      <c r="C573" s="3" t="s">
        <v>479</v>
      </c>
      <c r="D573" s="3" t="s">
        <v>830</v>
      </c>
      <c r="E573" s="3" t="s">
        <v>831</v>
      </c>
      <c r="F573" s="3" t="s">
        <v>1842</v>
      </c>
      <c r="G573" s="3" t="s">
        <v>832</v>
      </c>
      <c r="H573" s="3" t="s">
        <v>1843</v>
      </c>
      <c r="I573" s="3" t="s">
        <v>1763</v>
      </c>
      <c r="J573" s="3"/>
      <c r="K573" s="4" t="s">
        <v>491</v>
      </c>
      <c r="L573" s="4">
        <v>0</v>
      </c>
      <c r="M573" s="12" t="s">
        <v>2462</v>
      </c>
      <c r="N573" s="4" t="s">
        <v>483</v>
      </c>
      <c r="O573" s="4" t="s">
        <v>494</v>
      </c>
      <c r="P573" s="4" t="s">
        <v>483</v>
      </c>
      <c r="Q573" s="4" t="s">
        <v>485</v>
      </c>
      <c r="R573" s="4" t="s">
        <v>503</v>
      </c>
      <c r="S573" s="4" t="s">
        <v>496</v>
      </c>
      <c r="T573" s="4" t="s">
        <v>175</v>
      </c>
      <c r="U573" s="4" t="s">
        <v>493</v>
      </c>
      <c r="V573" s="4">
        <v>6</v>
      </c>
      <c r="W573" s="24">
        <v>22990</v>
      </c>
      <c r="X573" s="24">
        <v>0</v>
      </c>
      <c r="Y573" s="24">
        <f t="shared" si="26"/>
        <v>0</v>
      </c>
      <c r="Z573" s="4"/>
      <c r="AA573" s="4" t="s">
        <v>1318</v>
      </c>
      <c r="AB573" s="4">
        <v>7</v>
      </c>
    </row>
    <row r="574" spans="1:28" ht="55.5" customHeight="1">
      <c r="A574" s="3" t="s">
        <v>2797</v>
      </c>
      <c r="B574" s="3" t="s">
        <v>478</v>
      </c>
      <c r="C574" s="3" t="s">
        <v>479</v>
      </c>
      <c r="D574" s="3" t="s">
        <v>830</v>
      </c>
      <c r="E574" s="3" t="s">
        <v>831</v>
      </c>
      <c r="F574" s="3" t="s">
        <v>1842</v>
      </c>
      <c r="G574" s="3" t="s">
        <v>832</v>
      </c>
      <c r="H574" s="3" t="s">
        <v>1843</v>
      </c>
      <c r="I574" s="3" t="s">
        <v>1763</v>
      </c>
      <c r="J574" s="3"/>
      <c r="K574" s="4" t="s">
        <v>482</v>
      </c>
      <c r="L574" s="4">
        <v>0</v>
      </c>
      <c r="M574" s="12" t="s">
        <v>2462</v>
      </c>
      <c r="N574" s="4" t="s">
        <v>483</v>
      </c>
      <c r="O574" s="4" t="s">
        <v>494</v>
      </c>
      <c r="P574" s="4" t="s">
        <v>483</v>
      </c>
      <c r="Q574" s="4" t="s">
        <v>485</v>
      </c>
      <c r="R574" s="4" t="s">
        <v>503</v>
      </c>
      <c r="S574" s="4" t="s">
        <v>496</v>
      </c>
      <c r="T574" s="4" t="s">
        <v>175</v>
      </c>
      <c r="U574" s="4" t="s">
        <v>493</v>
      </c>
      <c r="V574" s="4">
        <v>6</v>
      </c>
      <c r="W574" s="24">
        <v>22990</v>
      </c>
      <c r="X574" s="24">
        <v>0</v>
      </c>
      <c r="Y574" s="24">
        <f t="shared" si="26"/>
        <v>0</v>
      </c>
      <c r="Z574" s="4"/>
      <c r="AA574" s="4" t="s">
        <v>1318</v>
      </c>
      <c r="AB574" s="4" t="s">
        <v>2838</v>
      </c>
    </row>
    <row r="575" spans="1:28" ht="127.5">
      <c r="A575" s="3" t="s">
        <v>2392</v>
      </c>
      <c r="B575" s="3" t="s">
        <v>478</v>
      </c>
      <c r="C575" s="3" t="s">
        <v>479</v>
      </c>
      <c r="D575" s="3" t="s">
        <v>1370</v>
      </c>
      <c r="E575" s="3" t="s">
        <v>1371</v>
      </c>
      <c r="F575" s="3" t="s">
        <v>1844</v>
      </c>
      <c r="G575" s="3" t="s">
        <v>1372</v>
      </c>
      <c r="H575" s="3" t="s">
        <v>1845</v>
      </c>
      <c r="I575" s="3" t="s">
        <v>1373</v>
      </c>
      <c r="J575" s="3"/>
      <c r="K575" s="4" t="s">
        <v>491</v>
      </c>
      <c r="L575" s="4">
        <v>0</v>
      </c>
      <c r="M575" s="12" t="s">
        <v>2462</v>
      </c>
      <c r="N575" s="4" t="s">
        <v>483</v>
      </c>
      <c r="O575" s="4" t="s">
        <v>1474</v>
      </c>
      <c r="P575" s="4" t="s">
        <v>483</v>
      </c>
      <c r="Q575" s="4" t="s">
        <v>485</v>
      </c>
      <c r="R575" s="4" t="s">
        <v>503</v>
      </c>
      <c r="S575" s="4" t="s">
        <v>496</v>
      </c>
      <c r="T575" s="4">
        <v>796</v>
      </c>
      <c r="U575" s="4" t="s">
        <v>493</v>
      </c>
      <c r="V575" s="4">
        <v>31</v>
      </c>
      <c r="W575" s="24">
        <v>4600</v>
      </c>
      <c r="X575" s="24">
        <f aca="true" t="shared" si="27" ref="X575:X584">V575*W575</f>
        <v>142600</v>
      </c>
      <c r="Y575" s="24">
        <f t="shared" si="24"/>
        <v>159712.00000000003</v>
      </c>
      <c r="Z575" s="4"/>
      <c r="AA575" s="4" t="s">
        <v>1318</v>
      </c>
      <c r="AB575" s="4"/>
    </row>
    <row r="576" spans="1:28" ht="102">
      <c r="A576" s="3" t="s">
        <v>2393</v>
      </c>
      <c r="B576" s="3" t="s">
        <v>478</v>
      </c>
      <c r="C576" s="3" t="s">
        <v>479</v>
      </c>
      <c r="D576" s="3" t="s">
        <v>1374</v>
      </c>
      <c r="E576" s="3" t="s">
        <v>1375</v>
      </c>
      <c r="F576" s="3" t="s">
        <v>1375</v>
      </c>
      <c r="G576" s="3" t="s">
        <v>1376</v>
      </c>
      <c r="H576" s="3" t="s">
        <v>1671</v>
      </c>
      <c r="I576" s="3" t="s">
        <v>1377</v>
      </c>
      <c r="J576" s="3"/>
      <c r="K576" s="4" t="s">
        <v>491</v>
      </c>
      <c r="L576" s="4">
        <v>0</v>
      </c>
      <c r="M576" s="12" t="s">
        <v>2462</v>
      </c>
      <c r="N576" s="4" t="s">
        <v>483</v>
      </c>
      <c r="O576" s="4" t="s">
        <v>1474</v>
      </c>
      <c r="P576" s="4" t="s">
        <v>483</v>
      </c>
      <c r="Q576" s="4" t="s">
        <v>485</v>
      </c>
      <c r="R576" s="4" t="s">
        <v>503</v>
      </c>
      <c r="S576" s="4" t="s">
        <v>496</v>
      </c>
      <c r="T576" s="4">
        <v>796</v>
      </c>
      <c r="U576" s="4" t="s">
        <v>493</v>
      </c>
      <c r="V576" s="4">
        <v>300</v>
      </c>
      <c r="W576" s="24">
        <v>747</v>
      </c>
      <c r="X576" s="24">
        <f t="shared" si="27"/>
        <v>224100</v>
      </c>
      <c r="Y576" s="24">
        <f t="shared" si="24"/>
        <v>250992.00000000003</v>
      </c>
      <c r="Z576" s="4"/>
      <c r="AA576" s="4" t="s">
        <v>1318</v>
      </c>
      <c r="AB576" s="4"/>
    </row>
    <row r="577" spans="1:28" ht="109.5" customHeight="1">
      <c r="A577" s="3" t="s">
        <v>2394</v>
      </c>
      <c r="B577" s="3" t="s">
        <v>478</v>
      </c>
      <c r="C577" s="3" t="s">
        <v>479</v>
      </c>
      <c r="D577" s="3" t="s">
        <v>1374</v>
      </c>
      <c r="E577" s="3" t="s">
        <v>1375</v>
      </c>
      <c r="F577" s="3" t="s">
        <v>1375</v>
      </c>
      <c r="G577" s="3" t="s">
        <v>1376</v>
      </c>
      <c r="H577" s="3" t="s">
        <v>1671</v>
      </c>
      <c r="I577" s="3" t="s">
        <v>1378</v>
      </c>
      <c r="J577" s="3"/>
      <c r="K577" s="4" t="s">
        <v>491</v>
      </c>
      <c r="L577" s="4">
        <v>0</v>
      </c>
      <c r="M577" s="12" t="s">
        <v>2462</v>
      </c>
      <c r="N577" s="4" t="s">
        <v>483</v>
      </c>
      <c r="O577" s="4" t="s">
        <v>1474</v>
      </c>
      <c r="P577" s="4" t="s">
        <v>483</v>
      </c>
      <c r="Q577" s="4" t="s">
        <v>485</v>
      </c>
      <c r="R577" s="4" t="s">
        <v>503</v>
      </c>
      <c r="S577" s="4" t="s">
        <v>496</v>
      </c>
      <c r="T577" s="4">
        <v>796</v>
      </c>
      <c r="U577" s="4" t="s">
        <v>493</v>
      </c>
      <c r="V577" s="4">
        <v>400</v>
      </c>
      <c r="W577" s="24">
        <v>1875</v>
      </c>
      <c r="X577" s="24">
        <f t="shared" si="27"/>
        <v>750000</v>
      </c>
      <c r="Y577" s="24">
        <f t="shared" si="24"/>
        <v>840000.0000000001</v>
      </c>
      <c r="Z577" s="4"/>
      <c r="AA577" s="4" t="s">
        <v>1318</v>
      </c>
      <c r="AB577" s="4"/>
    </row>
    <row r="578" spans="1:28" ht="105.75" customHeight="1">
      <c r="A578" s="3" t="s">
        <v>2395</v>
      </c>
      <c r="B578" s="3" t="s">
        <v>478</v>
      </c>
      <c r="C578" s="3" t="s">
        <v>479</v>
      </c>
      <c r="D578" s="3" t="s">
        <v>653</v>
      </c>
      <c r="E578" s="3" t="s">
        <v>671</v>
      </c>
      <c r="F578" s="3" t="s">
        <v>654</v>
      </c>
      <c r="G578" s="3" t="s">
        <v>656</v>
      </c>
      <c r="H578" s="3" t="s">
        <v>655</v>
      </c>
      <c r="I578" s="3"/>
      <c r="J578" s="3"/>
      <c r="K578" s="4" t="s">
        <v>491</v>
      </c>
      <c r="L578" s="4">
        <v>0</v>
      </c>
      <c r="M578" s="12" t="s">
        <v>2462</v>
      </c>
      <c r="N578" s="4" t="s">
        <v>483</v>
      </c>
      <c r="O578" s="4" t="s">
        <v>1627</v>
      </c>
      <c r="P578" s="4" t="s">
        <v>483</v>
      </c>
      <c r="Q578" s="4" t="s">
        <v>485</v>
      </c>
      <c r="R578" s="4" t="s">
        <v>503</v>
      </c>
      <c r="S578" s="4" t="s">
        <v>496</v>
      </c>
      <c r="T578" s="4">
        <v>112</v>
      </c>
      <c r="U578" s="4" t="s">
        <v>512</v>
      </c>
      <c r="V578" s="4">
        <v>100</v>
      </c>
      <c r="W578" s="24">
        <v>974.9999999999998</v>
      </c>
      <c r="X578" s="24">
        <f t="shared" si="27"/>
        <v>97499.99999999997</v>
      </c>
      <c r="Y578" s="24">
        <f t="shared" si="24"/>
        <v>109199.99999999997</v>
      </c>
      <c r="Z578" s="4"/>
      <c r="AA578" s="4" t="s">
        <v>1318</v>
      </c>
      <c r="AB578" s="4"/>
    </row>
    <row r="579" spans="1:28" ht="87.75" customHeight="1">
      <c r="A579" s="3" t="s">
        <v>2396</v>
      </c>
      <c r="B579" s="3" t="s">
        <v>478</v>
      </c>
      <c r="C579" s="3" t="s">
        <v>479</v>
      </c>
      <c r="D579" s="3" t="s">
        <v>657</v>
      </c>
      <c r="E579" s="3" t="s">
        <v>671</v>
      </c>
      <c r="F579" s="3" t="s">
        <v>654</v>
      </c>
      <c r="G579" s="3" t="s">
        <v>659</v>
      </c>
      <c r="H579" s="3" t="s">
        <v>658</v>
      </c>
      <c r="I579" s="3"/>
      <c r="J579" s="3"/>
      <c r="K579" s="4" t="s">
        <v>491</v>
      </c>
      <c r="L579" s="4">
        <v>0</v>
      </c>
      <c r="M579" s="12" t="s">
        <v>2462</v>
      </c>
      <c r="N579" s="4" t="s">
        <v>483</v>
      </c>
      <c r="O579" s="4" t="s">
        <v>1627</v>
      </c>
      <c r="P579" s="4" t="s">
        <v>483</v>
      </c>
      <c r="Q579" s="4" t="s">
        <v>485</v>
      </c>
      <c r="R579" s="4" t="s">
        <v>503</v>
      </c>
      <c r="S579" s="4" t="s">
        <v>496</v>
      </c>
      <c r="T579" s="4">
        <v>112</v>
      </c>
      <c r="U579" s="4" t="s">
        <v>512</v>
      </c>
      <c r="V579" s="4">
        <v>150</v>
      </c>
      <c r="W579" s="24">
        <v>974.9999999999999</v>
      </c>
      <c r="X579" s="24">
        <v>0</v>
      </c>
      <c r="Y579" s="24">
        <f t="shared" si="24"/>
        <v>0</v>
      </c>
      <c r="Z579" s="4"/>
      <c r="AA579" s="4" t="s">
        <v>1318</v>
      </c>
      <c r="AB579" s="4" t="s">
        <v>2838</v>
      </c>
    </row>
    <row r="580" spans="1:28" ht="204">
      <c r="A580" s="3" t="s">
        <v>2397</v>
      </c>
      <c r="B580" s="3" t="s">
        <v>478</v>
      </c>
      <c r="C580" s="3" t="s">
        <v>479</v>
      </c>
      <c r="D580" s="3" t="s">
        <v>660</v>
      </c>
      <c r="E580" s="3" t="s">
        <v>671</v>
      </c>
      <c r="F580" s="3" t="s">
        <v>654</v>
      </c>
      <c r="G580" s="3" t="s">
        <v>662</v>
      </c>
      <c r="H580" s="3" t="s">
        <v>661</v>
      </c>
      <c r="I580" s="3" t="s">
        <v>663</v>
      </c>
      <c r="J580" s="3"/>
      <c r="K580" s="4" t="s">
        <v>491</v>
      </c>
      <c r="L580" s="4">
        <v>0</v>
      </c>
      <c r="M580" s="12" t="s">
        <v>2462</v>
      </c>
      <c r="N580" s="4" t="s">
        <v>483</v>
      </c>
      <c r="O580" s="4" t="s">
        <v>1627</v>
      </c>
      <c r="P580" s="4" t="s">
        <v>483</v>
      </c>
      <c r="Q580" s="4" t="s">
        <v>485</v>
      </c>
      <c r="R580" s="4" t="s">
        <v>503</v>
      </c>
      <c r="S580" s="4" t="s">
        <v>496</v>
      </c>
      <c r="T580" s="4">
        <v>112</v>
      </c>
      <c r="U580" s="4" t="s">
        <v>512</v>
      </c>
      <c r="V580" s="4">
        <v>1500</v>
      </c>
      <c r="W580" s="24">
        <v>300</v>
      </c>
      <c r="X580" s="24">
        <f t="shared" si="27"/>
        <v>450000</v>
      </c>
      <c r="Y580" s="24">
        <f t="shared" si="24"/>
        <v>504000.00000000006</v>
      </c>
      <c r="Z580" s="4"/>
      <c r="AA580" s="4" t="s">
        <v>1318</v>
      </c>
      <c r="AB580" s="4"/>
    </row>
    <row r="581" spans="1:28" ht="216.75">
      <c r="A581" s="3" t="s">
        <v>2398</v>
      </c>
      <c r="B581" s="3" t="s">
        <v>478</v>
      </c>
      <c r="C581" s="3" t="s">
        <v>479</v>
      </c>
      <c r="D581" s="3" t="s">
        <v>664</v>
      </c>
      <c r="E581" s="3" t="s">
        <v>669</v>
      </c>
      <c r="F581" s="3" t="s">
        <v>665</v>
      </c>
      <c r="G581" s="3" t="s">
        <v>667</v>
      </c>
      <c r="H581" s="3" t="s">
        <v>666</v>
      </c>
      <c r="I581" s="3" t="s">
        <v>668</v>
      </c>
      <c r="J581" s="3"/>
      <c r="K581" s="4" t="s">
        <v>491</v>
      </c>
      <c r="L581" s="4">
        <v>0</v>
      </c>
      <c r="M581" s="12" t="s">
        <v>2462</v>
      </c>
      <c r="N581" s="4" t="s">
        <v>483</v>
      </c>
      <c r="O581" s="4" t="s">
        <v>1627</v>
      </c>
      <c r="P581" s="4" t="s">
        <v>483</v>
      </c>
      <c r="Q581" s="4" t="s">
        <v>485</v>
      </c>
      <c r="R581" s="4" t="s">
        <v>503</v>
      </c>
      <c r="S581" s="4" t="s">
        <v>496</v>
      </c>
      <c r="T581" s="4">
        <v>112</v>
      </c>
      <c r="U581" s="4" t="s">
        <v>512</v>
      </c>
      <c r="V581" s="4">
        <v>1000</v>
      </c>
      <c r="W581" s="24">
        <v>399.99999999999994</v>
      </c>
      <c r="X581" s="24">
        <f t="shared" si="27"/>
        <v>399999.99999999994</v>
      </c>
      <c r="Y581" s="24">
        <f t="shared" si="24"/>
        <v>448000</v>
      </c>
      <c r="Z581" s="4"/>
      <c r="AA581" s="4" t="s">
        <v>1318</v>
      </c>
      <c r="AB581" s="4"/>
    </row>
    <row r="582" spans="1:28" ht="102">
      <c r="A582" s="3" t="s">
        <v>2399</v>
      </c>
      <c r="B582" s="3" t="s">
        <v>478</v>
      </c>
      <c r="C582" s="3" t="s">
        <v>479</v>
      </c>
      <c r="D582" s="3" t="s">
        <v>670</v>
      </c>
      <c r="E582" s="3" t="s">
        <v>671</v>
      </c>
      <c r="F582" s="3" t="s">
        <v>654</v>
      </c>
      <c r="G582" s="3" t="s">
        <v>673</v>
      </c>
      <c r="H582" s="3" t="s">
        <v>672</v>
      </c>
      <c r="I582" s="3"/>
      <c r="J582" s="3"/>
      <c r="K582" s="4" t="s">
        <v>491</v>
      </c>
      <c r="L582" s="4">
        <v>0</v>
      </c>
      <c r="M582" s="12" t="s">
        <v>2462</v>
      </c>
      <c r="N582" s="4" t="s">
        <v>483</v>
      </c>
      <c r="O582" s="4" t="s">
        <v>1627</v>
      </c>
      <c r="P582" s="4" t="s">
        <v>483</v>
      </c>
      <c r="Q582" s="4" t="s">
        <v>485</v>
      </c>
      <c r="R582" s="4" t="s">
        <v>503</v>
      </c>
      <c r="S582" s="4" t="s">
        <v>496</v>
      </c>
      <c r="T582" s="4">
        <v>112</v>
      </c>
      <c r="U582" s="4" t="s">
        <v>512</v>
      </c>
      <c r="V582" s="4">
        <v>600</v>
      </c>
      <c r="W582" s="24">
        <v>749.9999999999999</v>
      </c>
      <c r="X582" s="24">
        <f t="shared" si="27"/>
        <v>449999.99999999994</v>
      </c>
      <c r="Y582" s="24">
        <f t="shared" si="24"/>
        <v>504000</v>
      </c>
      <c r="Z582" s="4"/>
      <c r="AA582" s="4" t="s">
        <v>1318</v>
      </c>
      <c r="AB582" s="4"/>
    </row>
    <row r="583" spans="1:28" ht="102">
      <c r="A583" s="3" t="s">
        <v>2400</v>
      </c>
      <c r="B583" s="3" t="s">
        <v>478</v>
      </c>
      <c r="C583" s="3" t="s">
        <v>479</v>
      </c>
      <c r="D583" s="3" t="s">
        <v>674</v>
      </c>
      <c r="E583" s="3" t="s">
        <v>671</v>
      </c>
      <c r="F583" s="3" t="s">
        <v>654</v>
      </c>
      <c r="G583" s="3" t="s">
        <v>676</v>
      </c>
      <c r="H583" s="3" t="s">
        <v>675</v>
      </c>
      <c r="I583" s="3" t="s">
        <v>677</v>
      </c>
      <c r="J583" s="3"/>
      <c r="K583" s="4" t="s">
        <v>491</v>
      </c>
      <c r="L583" s="4">
        <v>0</v>
      </c>
      <c r="M583" s="12" t="s">
        <v>2462</v>
      </c>
      <c r="N583" s="4" t="s">
        <v>483</v>
      </c>
      <c r="O583" s="4" t="s">
        <v>1627</v>
      </c>
      <c r="P583" s="4" t="s">
        <v>483</v>
      </c>
      <c r="Q583" s="4" t="s">
        <v>485</v>
      </c>
      <c r="R583" s="4" t="s">
        <v>503</v>
      </c>
      <c r="S583" s="4" t="s">
        <v>496</v>
      </c>
      <c r="T583" s="4">
        <v>112</v>
      </c>
      <c r="U583" s="4" t="s">
        <v>512</v>
      </c>
      <c r="V583" s="4">
        <v>500</v>
      </c>
      <c r="W583" s="24">
        <v>340</v>
      </c>
      <c r="X583" s="24">
        <f t="shared" si="27"/>
        <v>170000</v>
      </c>
      <c r="Y583" s="24">
        <f t="shared" si="24"/>
        <v>190400.00000000003</v>
      </c>
      <c r="Z583" s="4"/>
      <c r="AA583" s="4" t="s">
        <v>1318</v>
      </c>
      <c r="AB583" s="4"/>
    </row>
    <row r="584" spans="1:28" ht="280.5">
      <c r="A584" s="3" t="s">
        <v>2401</v>
      </c>
      <c r="B584" s="3" t="s">
        <v>478</v>
      </c>
      <c r="C584" s="3" t="s">
        <v>479</v>
      </c>
      <c r="D584" s="3" t="s">
        <v>678</v>
      </c>
      <c r="E584" s="3" t="s">
        <v>671</v>
      </c>
      <c r="F584" s="3" t="s">
        <v>654</v>
      </c>
      <c r="G584" s="3" t="s">
        <v>680</v>
      </c>
      <c r="H584" s="3" t="s">
        <v>679</v>
      </c>
      <c r="I584" s="3"/>
      <c r="J584" s="3"/>
      <c r="K584" s="4" t="s">
        <v>491</v>
      </c>
      <c r="L584" s="4">
        <v>0</v>
      </c>
      <c r="M584" s="12" t="s">
        <v>2462</v>
      </c>
      <c r="N584" s="4" t="s">
        <v>483</v>
      </c>
      <c r="O584" s="4" t="s">
        <v>1627</v>
      </c>
      <c r="P584" s="4" t="s">
        <v>483</v>
      </c>
      <c r="Q584" s="4" t="s">
        <v>485</v>
      </c>
      <c r="R584" s="4" t="s">
        <v>503</v>
      </c>
      <c r="S584" s="4" t="s">
        <v>496</v>
      </c>
      <c r="T584" s="4">
        <v>112</v>
      </c>
      <c r="U584" s="4" t="s">
        <v>512</v>
      </c>
      <c r="V584" s="4">
        <v>1500</v>
      </c>
      <c r="W584" s="24">
        <v>300</v>
      </c>
      <c r="X584" s="24">
        <f t="shared" si="27"/>
        <v>450000</v>
      </c>
      <c r="Y584" s="24">
        <f t="shared" si="24"/>
        <v>504000.00000000006</v>
      </c>
      <c r="Z584" s="4"/>
      <c r="AA584" s="4" t="s">
        <v>1318</v>
      </c>
      <c r="AB584" s="4"/>
    </row>
    <row r="585" spans="1:28" ht="81" customHeight="1">
      <c r="A585" s="3" t="s">
        <v>2402</v>
      </c>
      <c r="B585" s="3" t="s">
        <v>478</v>
      </c>
      <c r="C585" s="3" t="s">
        <v>479</v>
      </c>
      <c r="D585" s="3" t="s">
        <v>688</v>
      </c>
      <c r="E585" s="3" t="s">
        <v>687</v>
      </c>
      <c r="F585" s="3" t="s">
        <v>686</v>
      </c>
      <c r="G585" s="3" t="s">
        <v>690</v>
      </c>
      <c r="H585" s="3" t="s">
        <v>689</v>
      </c>
      <c r="I585" s="3"/>
      <c r="J585" s="3"/>
      <c r="K585" s="4" t="s">
        <v>491</v>
      </c>
      <c r="L585" s="4">
        <v>0</v>
      </c>
      <c r="M585" s="12" t="s">
        <v>2462</v>
      </c>
      <c r="N585" s="4" t="s">
        <v>483</v>
      </c>
      <c r="O585" s="4" t="s">
        <v>1627</v>
      </c>
      <c r="P585" s="4" t="s">
        <v>483</v>
      </c>
      <c r="Q585" s="4" t="s">
        <v>485</v>
      </c>
      <c r="R585" s="4" t="s">
        <v>503</v>
      </c>
      <c r="S585" s="4" t="s">
        <v>496</v>
      </c>
      <c r="T585" s="4">
        <v>112</v>
      </c>
      <c r="U585" s="4" t="s">
        <v>512</v>
      </c>
      <c r="V585" s="4">
        <v>100</v>
      </c>
      <c r="W585" s="24">
        <v>449.99999999999994</v>
      </c>
      <c r="X585" s="24">
        <f aca="true" t="shared" si="28" ref="X585:X602">V585*W585</f>
        <v>44999.99999999999</v>
      </c>
      <c r="Y585" s="24">
        <f aca="true" t="shared" si="29" ref="Y585:Y613">X585*1.12</f>
        <v>50400</v>
      </c>
      <c r="Z585" s="4"/>
      <c r="AA585" s="4" t="s">
        <v>1318</v>
      </c>
      <c r="AB585" s="4"/>
    </row>
    <row r="586" spans="1:28" ht="114.75">
      <c r="A586" s="3" t="s">
        <v>2403</v>
      </c>
      <c r="B586" s="3" t="s">
        <v>478</v>
      </c>
      <c r="C586" s="3" t="s">
        <v>479</v>
      </c>
      <c r="D586" s="3" t="s">
        <v>653</v>
      </c>
      <c r="E586" s="3" t="s">
        <v>671</v>
      </c>
      <c r="F586" s="3" t="s">
        <v>654</v>
      </c>
      <c r="G586" s="3" t="s">
        <v>656</v>
      </c>
      <c r="H586" s="3" t="s">
        <v>655</v>
      </c>
      <c r="I586" s="3"/>
      <c r="J586" s="3"/>
      <c r="K586" s="4" t="s">
        <v>491</v>
      </c>
      <c r="L586" s="4">
        <v>0</v>
      </c>
      <c r="M586" s="12" t="s">
        <v>2462</v>
      </c>
      <c r="N586" s="4" t="s">
        <v>483</v>
      </c>
      <c r="O586" s="4" t="s">
        <v>1627</v>
      </c>
      <c r="P586" s="4" t="s">
        <v>483</v>
      </c>
      <c r="Q586" s="4" t="s">
        <v>485</v>
      </c>
      <c r="R586" s="4" t="s">
        <v>503</v>
      </c>
      <c r="S586" s="4" t="s">
        <v>496</v>
      </c>
      <c r="T586" s="4">
        <v>112</v>
      </c>
      <c r="U586" s="4" t="s">
        <v>512</v>
      </c>
      <c r="V586" s="4">
        <v>100</v>
      </c>
      <c r="W586" s="24">
        <v>1000</v>
      </c>
      <c r="X586" s="24">
        <f t="shared" si="28"/>
        <v>100000</v>
      </c>
      <c r="Y586" s="24">
        <f t="shared" si="29"/>
        <v>112000.00000000001</v>
      </c>
      <c r="Z586" s="4"/>
      <c r="AA586" s="4" t="s">
        <v>1318</v>
      </c>
      <c r="AB586" s="4"/>
    </row>
    <row r="587" spans="1:28" ht="229.5">
      <c r="A587" s="3" t="s">
        <v>2404</v>
      </c>
      <c r="B587" s="3" t="s">
        <v>478</v>
      </c>
      <c r="C587" s="3" t="s">
        <v>479</v>
      </c>
      <c r="D587" s="3" t="s">
        <v>681</v>
      </c>
      <c r="E587" s="3" t="s">
        <v>682</v>
      </c>
      <c r="F587" s="3" t="s">
        <v>682</v>
      </c>
      <c r="G587" s="3" t="s">
        <v>684</v>
      </c>
      <c r="H587" s="3" t="s">
        <v>683</v>
      </c>
      <c r="I587" s="3" t="s">
        <v>685</v>
      </c>
      <c r="J587" s="3"/>
      <c r="K587" s="4" t="s">
        <v>491</v>
      </c>
      <c r="L587" s="4">
        <v>0</v>
      </c>
      <c r="M587" s="12" t="s">
        <v>2462</v>
      </c>
      <c r="N587" s="4" t="s">
        <v>483</v>
      </c>
      <c r="O587" s="4" t="s">
        <v>1627</v>
      </c>
      <c r="P587" s="4" t="s">
        <v>483</v>
      </c>
      <c r="Q587" s="4" t="s">
        <v>485</v>
      </c>
      <c r="R587" s="4" t="s">
        <v>503</v>
      </c>
      <c r="S587" s="4" t="s">
        <v>496</v>
      </c>
      <c r="T587" s="4">
        <v>166</v>
      </c>
      <c r="U587" s="4" t="s">
        <v>502</v>
      </c>
      <c r="V587" s="4">
        <v>100</v>
      </c>
      <c r="W587" s="24">
        <v>269.99999999999994</v>
      </c>
      <c r="X587" s="24">
        <f t="shared" si="28"/>
        <v>26999.999999999993</v>
      </c>
      <c r="Y587" s="24">
        <f t="shared" si="29"/>
        <v>30239.999999999996</v>
      </c>
      <c r="Z587" s="4"/>
      <c r="AA587" s="4" t="s">
        <v>1318</v>
      </c>
      <c r="AB587" s="4"/>
    </row>
    <row r="588" spans="1:28" ht="127.5">
      <c r="A588" s="3" t="s">
        <v>2405</v>
      </c>
      <c r="B588" s="3" t="s">
        <v>478</v>
      </c>
      <c r="C588" s="3" t="s">
        <v>479</v>
      </c>
      <c r="D588" s="3" t="s">
        <v>694</v>
      </c>
      <c r="E588" s="3" t="s">
        <v>695</v>
      </c>
      <c r="F588" s="3" t="s">
        <v>3259</v>
      </c>
      <c r="G588" s="3" t="s">
        <v>696</v>
      </c>
      <c r="H588" s="3" t="s">
        <v>3260</v>
      </c>
      <c r="I588" s="3"/>
      <c r="J588" s="3"/>
      <c r="K588" s="4" t="s">
        <v>491</v>
      </c>
      <c r="L588" s="4">
        <v>0</v>
      </c>
      <c r="M588" s="12" t="s">
        <v>2462</v>
      </c>
      <c r="N588" s="4" t="s">
        <v>483</v>
      </c>
      <c r="O588" s="4" t="s">
        <v>1627</v>
      </c>
      <c r="P588" s="4" t="s">
        <v>483</v>
      </c>
      <c r="Q588" s="4" t="s">
        <v>485</v>
      </c>
      <c r="R588" s="4" t="s">
        <v>503</v>
      </c>
      <c r="S588" s="4" t="s">
        <v>496</v>
      </c>
      <c r="T588" s="4">
        <v>112</v>
      </c>
      <c r="U588" s="4" t="s">
        <v>512</v>
      </c>
      <c r="V588" s="4">
        <v>1000</v>
      </c>
      <c r="W588" s="24">
        <v>190</v>
      </c>
      <c r="X588" s="24">
        <f t="shared" si="28"/>
        <v>190000</v>
      </c>
      <c r="Y588" s="24">
        <f t="shared" si="29"/>
        <v>212800.00000000003</v>
      </c>
      <c r="Z588" s="4"/>
      <c r="AA588" s="4" t="s">
        <v>1318</v>
      </c>
      <c r="AB588" s="4"/>
    </row>
    <row r="589" spans="1:29" s="75" customFormat="1" ht="102">
      <c r="A589" s="3" t="s">
        <v>2406</v>
      </c>
      <c r="B589" s="3" t="s">
        <v>478</v>
      </c>
      <c r="C589" s="3" t="s">
        <v>479</v>
      </c>
      <c r="D589" s="3" t="s">
        <v>717</v>
      </c>
      <c r="E589" s="3" t="s">
        <v>718</v>
      </c>
      <c r="F589" s="3" t="s">
        <v>1846</v>
      </c>
      <c r="G589" s="3" t="s">
        <v>719</v>
      </c>
      <c r="H589" s="3" t="s">
        <v>1847</v>
      </c>
      <c r="I589" s="3"/>
      <c r="J589" s="3"/>
      <c r="K589" s="4" t="s">
        <v>491</v>
      </c>
      <c r="L589" s="4">
        <v>0</v>
      </c>
      <c r="M589" s="12" t="s">
        <v>2462</v>
      </c>
      <c r="N589" s="4" t="s">
        <v>483</v>
      </c>
      <c r="O589" s="4" t="s">
        <v>1627</v>
      </c>
      <c r="P589" s="4" t="s">
        <v>483</v>
      </c>
      <c r="Q589" s="4" t="s">
        <v>485</v>
      </c>
      <c r="R589" s="4" t="s">
        <v>503</v>
      </c>
      <c r="S589" s="4" t="s">
        <v>496</v>
      </c>
      <c r="T589" s="4">
        <v>112</v>
      </c>
      <c r="U589" s="4" t="s">
        <v>512</v>
      </c>
      <c r="V589" s="4">
        <v>50</v>
      </c>
      <c r="W589" s="24">
        <v>535</v>
      </c>
      <c r="X589" s="24">
        <f t="shared" si="28"/>
        <v>26750</v>
      </c>
      <c r="Y589" s="24">
        <f t="shared" si="29"/>
        <v>29960.000000000004</v>
      </c>
      <c r="Z589" s="4"/>
      <c r="AA589" s="4" t="s">
        <v>1318</v>
      </c>
      <c r="AB589" s="4"/>
      <c r="AC589" s="111"/>
    </row>
    <row r="590" spans="1:30" s="75" customFormat="1" ht="133.5" customHeight="1">
      <c r="A590" s="3" t="s">
        <v>2407</v>
      </c>
      <c r="B590" s="3" t="s">
        <v>478</v>
      </c>
      <c r="C590" s="3" t="s">
        <v>479</v>
      </c>
      <c r="D590" s="3" t="s">
        <v>802</v>
      </c>
      <c r="E590" s="3" t="s">
        <v>709</v>
      </c>
      <c r="F590" s="3" t="s">
        <v>709</v>
      </c>
      <c r="G590" s="3" t="s">
        <v>803</v>
      </c>
      <c r="H590" s="3" t="s">
        <v>1848</v>
      </c>
      <c r="I590" s="3"/>
      <c r="J590" s="3"/>
      <c r="K590" s="4" t="s">
        <v>491</v>
      </c>
      <c r="L590" s="4">
        <v>0</v>
      </c>
      <c r="M590" s="12" t="s">
        <v>2462</v>
      </c>
      <c r="N590" s="4" t="s">
        <v>483</v>
      </c>
      <c r="O590" s="4" t="s">
        <v>1417</v>
      </c>
      <c r="P590" s="4" t="s">
        <v>483</v>
      </c>
      <c r="Q590" s="4" t="s">
        <v>485</v>
      </c>
      <c r="R590" s="4" t="s">
        <v>503</v>
      </c>
      <c r="S590" s="4" t="s">
        <v>496</v>
      </c>
      <c r="T590" s="4">
        <v>796</v>
      </c>
      <c r="U590" s="4" t="s">
        <v>493</v>
      </c>
      <c r="V590" s="4">
        <v>10</v>
      </c>
      <c r="W590" s="24">
        <v>62000</v>
      </c>
      <c r="X590" s="24">
        <v>0</v>
      </c>
      <c r="Y590" s="24">
        <f t="shared" si="29"/>
        <v>0</v>
      </c>
      <c r="Z590" s="4"/>
      <c r="AA590" s="4" t="s">
        <v>1318</v>
      </c>
      <c r="AB590" s="4" t="s">
        <v>2569</v>
      </c>
      <c r="AC590" s="111"/>
      <c r="AD590" s="181"/>
    </row>
    <row r="591" spans="1:30" s="75" customFormat="1" ht="133.5" customHeight="1">
      <c r="A591" s="3" t="s">
        <v>3618</v>
      </c>
      <c r="B591" s="3" t="s">
        <v>478</v>
      </c>
      <c r="C591" s="3" t="s">
        <v>479</v>
      </c>
      <c r="D591" s="3" t="s">
        <v>802</v>
      </c>
      <c r="E591" s="3" t="s">
        <v>709</v>
      </c>
      <c r="F591" s="3" t="s">
        <v>709</v>
      </c>
      <c r="G591" s="3" t="s">
        <v>803</v>
      </c>
      <c r="H591" s="3" t="s">
        <v>1848</v>
      </c>
      <c r="I591" s="3"/>
      <c r="J591" s="3"/>
      <c r="K591" s="4" t="s">
        <v>491</v>
      </c>
      <c r="L591" s="4">
        <v>0</v>
      </c>
      <c r="M591" s="12" t="s">
        <v>2462</v>
      </c>
      <c r="N591" s="4" t="s">
        <v>483</v>
      </c>
      <c r="O591" s="4" t="s">
        <v>1417</v>
      </c>
      <c r="P591" s="4" t="s">
        <v>483</v>
      </c>
      <c r="Q591" s="4" t="s">
        <v>485</v>
      </c>
      <c r="R591" s="4" t="s">
        <v>503</v>
      </c>
      <c r="S591" s="4" t="s">
        <v>496</v>
      </c>
      <c r="T591" s="4">
        <v>796</v>
      </c>
      <c r="U591" s="4" t="s">
        <v>493</v>
      </c>
      <c r="V591" s="4">
        <v>7</v>
      </c>
      <c r="W591" s="24">
        <v>62000</v>
      </c>
      <c r="X591" s="24">
        <f>V591*W591</f>
        <v>434000</v>
      </c>
      <c r="Y591" s="24">
        <f t="shared" si="29"/>
        <v>486080.00000000006</v>
      </c>
      <c r="Z591" s="4"/>
      <c r="AA591" s="4" t="s">
        <v>1318</v>
      </c>
      <c r="AB591" s="4"/>
      <c r="AC591" s="111"/>
      <c r="AD591" s="181"/>
    </row>
    <row r="592" spans="1:29" s="75" customFormat="1" ht="255">
      <c r="A592" s="3" t="s">
        <v>2408</v>
      </c>
      <c r="B592" s="3" t="s">
        <v>478</v>
      </c>
      <c r="C592" s="3" t="s">
        <v>479</v>
      </c>
      <c r="D592" s="3" t="s">
        <v>703</v>
      </c>
      <c r="E592" s="3" t="s">
        <v>702</v>
      </c>
      <c r="F592" s="3" t="s">
        <v>704</v>
      </c>
      <c r="G592" s="3" t="s">
        <v>706</v>
      </c>
      <c r="H592" s="3" t="s">
        <v>705</v>
      </c>
      <c r="I592" s="3" t="s">
        <v>707</v>
      </c>
      <c r="J592" s="3"/>
      <c r="K592" s="4" t="s">
        <v>491</v>
      </c>
      <c r="L592" s="4">
        <v>0</v>
      </c>
      <c r="M592" s="12" t="s">
        <v>2462</v>
      </c>
      <c r="N592" s="4" t="s">
        <v>483</v>
      </c>
      <c r="O592" s="4" t="s">
        <v>1417</v>
      </c>
      <c r="P592" s="4" t="s">
        <v>483</v>
      </c>
      <c r="Q592" s="4" t="s">
        <v>485</v>
      </c>
      <c r="R592" s="4" t="s">
        <v>503</v>
      </c>
      <c r="S592" s="4" t="s">
        <v>496</v>
      </c>
      <c r="T592" s="4">
        <v>796</v>
      </c>
      <c r="U592" s="4" t="s">
        <v>493</v>
      </c>
      <c r="V592" s="4">
        <v>4</v>
      </c>
      <c r="W592" s="24">
        <v>6000</v>
      </c>
      <c r="X592" s="24">
        <f t="shared" si="28"/>
        <v>24000</v>
      </c>
      <c r="Y592" s="24">
        <f t="shared" si="29"/>
        <v>26880.000000000004</v>
      </c>
      <c r="Z592" s="4"/>
      <c r="AA592" s="4" t="s">
        <v>1318</v>
      </c>
      <c r="AB592" s="4"/>
      <c r="AC592" s="111"/>
    </row>
    <row r="593" spans="1:29" s="75" customFormat="1" ht="191.25">
      <c r="A593" s="3" t="s">
        <v>2409</v>
      </c>
      <c r="B593" s="3" t="s">
        <v>478</v>
      </c>
      <c r="C593" s="3" t="s">
        <v>479</v>
      </c>
      <c r="D593" s="3" t="s">
        <v>708</v>
      </c>
      <c r="E593" s="3" t="s">
        <v>709</v>
      </c>
      <c r="F593" s="3" t="s">
        <v>702</v>
      </c>
      <c r="G593" s="3" t="s">
        <v>711</v>
      </c>
      <c r="H593" s="3" t="s">
        <v>710</v>
      </c>
      <c r="I593" s="3"/>
      <c r="J593" s="3"/>
      <c r="K593" s="4" t="s">
        <v>491</v>
      </c>
      <c r="L593" s="4">
        <v>0</v>
      </c>
      <c r="M593" s="12" t="s">
        <v>2462</v>
      </c>
      <c r="N593" s="4" t="s">
        <v>483</v>
      </c>
      <c r="O593" s="4" t="s">
        <v>1417</v>
      </c>
      <c r="P593" s="4" t="s">
        <v>483</v>
      </c>
      <c r="Q593" s="4" t="s">
        <v>485</v>
      </c>
      <c r="R593" s="4" t="s">
        <v>503</v>
      </c>
      <c r="S593" s="4" t="s">
        <v>496</v>
      </c>
      <c r="T593" s="4">
        <v>796</v>
      </c>
      <c r="U593" s="4" t="s">
        <v>493</v>
      </c>
      <c r="V593" s="4">
        <v>12</v>
      </c>
      <c r="W593" s="24">
        <v>26199.999999999996</v>
      </c>
      <c r="X593" s="24">
        <f t="shared" si="28"/>
        <v>314399.99999999994</v>
      </c>
      <c r="Y593" s="24">
        <f t="shared" si="29"/>
        <v>352127.99999999994</v>
      </c>
      <c r="Z593" s="4"/>
      <c r="AA593" s="4" t="s">
        <v>1318</v>
      </c>
      <c r="AB593" s="4"/>
      <c r="AC593" s="111"/>
    </row>
    <row r="594" spans="1:30" s="75" customFormat="1" ht="106.5" customHeight="1">
      <c r="A594" s="3" t="s">
        <v>2410</v>
      </c>
      <c r="B594" s="3" t="s">
        <v>478</v>
      </c>
      <c r="C594" s="3" t="s">
        <v>479</v>
      </c>
      <c r="D594" s="3" t="s">
        <v>712</v>
      </c>
      <c r="E594" s="3" t="s">
        <v>702</v>
      </c>
      <c r="F594" s="3" t="s">
        <v>702</v>
      </c>
      <c r="G594" s="3" t="s">
        <v>241</v>
      </c>
      <c r="H594" s="3" t="s">
        <v>240</v>
      </c>
      <c r="I594" s="3"/>
      <c r="J594" s="3"/>
      <c r="K594" s="4" t="s">
        <v>491</v>
      </c>
      <c r="L594" s="4">
        <v>0</v>
      </c>
      <c r="M594" s="12" t="s">
        <v>2462</v>
      </c>
      <c r="N594" s="4" t="s">
        <v>483</v>
      </c>
      <c r="O594" s="4" t="s">
        <v>1417</v>
      </c>
      <c r="P594" s="4" t="s">
        <v>483</v>
      </c>
      <c r="Q594" s="4" t="s">
        <v>485</v>
      </c>
      <c r="R594" s="4" t="s">
        <v>503</v>
      </c>
      <c r="S594" s="4" t="s">
        <v>496</v>
      </c>
      <c r="T594" s="4">
        <v>796</v>
      </c>
      <c r="U594" s="4" t="s">
        <v>493</v>
      </c>
      <c r="V594" s="4">
        <v>16</v>
      </c>
      <c r="W594" s="24">
        <v>13999.999999999998</v>
      </c>
      <c r="X594" s="24">
        <v>0</v>
      </c>
      <c r="Y594" s="24">
        <f t="shared" si="29"/>
        <v>0</v>
      </c>
      <c r="Z594" s="4"/>
      <c r="AA594" s="4" t="s">
        <v>1318</v>
      </c>
      <c r="AB594" s="4" t="s">
        <v>2569</v>
      </c>
      <c r="AC594" s="111"/>
      <c r="AD594" s="181"/>
    </row>
    <row r="595" spans="1:30" s="75" customFormat="1" ht="106.5" customHeight="1">
      <c r="A595" s="3" t="s">
        <v>3615</v>
      </c>
      <c r="B595" s="3" t="s">
        <v>478</v>
      </c>
      <c r="C595" s="3" t="s">
        <v>479</v>
      </c>
      <c r="D595" s="3" t="s">
        <v>712</v>
      </c>
      <c r="E595" s="3" t="s">
        <v>702</v>
      </c>
      <c r="F595" s="3" t="s">
        <v>702</v>
      </c>
      <c r="G595" s="3" t="s">
        <v>241</v>
      </c>
      <c r="H595" s="3" t="s">
        <v>240</v>
      </c>
      <c r="I595" s="3"/>
      <c r="J595" s="3"/>
      <c r="K595" s="4" t="s">
        <v>491</v>
      </c>
      <c r="L595" s="4">
        <v>0</v>
      </c>
      <c r="M595" s="12" t="s">
        <v>2462</v>
      </c>
      <c r="N595" s="4" t="s">
        <v>483</v>
      </c>
      <c r="O595" s="4" t="s">
        <v>1417</v>
      </c>
      <c r="P595" s="4" t="s">
        <v>483</v>
      </c>
      <c r="Q595" s="4" t="s">
        <v>485</v>
      </c>
      <c r="R595" s="4" t="s">
        <v>503</v>
      </c>
      <c r="S595" s="4" t="s">
        <v>496</v>
      </c>
      <c r="T595" s="4">
        <v>796</v>
      </c>
      <c r="U595" s="4" t="s">
        <v>493</v>
      </c>
      <c r="V595" s="4">
        <v>14</v>
      </c>
      <c r="W595" s="24">
        <v>13999.999999999998</v>
      </c>
      <c r="X595" s="24">
        <f>V595*W595</f>
        <v>195999.99999999997</v>
      </c>
      <c r="Y595" s="24">
        <f t="shared" si="29"/>
        <v>219520</v>
      </c>
      <c r="Z595" s="4"/>
      <c r="AA595" s="4" t="s">
        <v>1318</v>
      </c>
      <c r="AB595" s="4"/>
      <c r="AC595" s="111"/>
      <c r="AD595" s="181"/>
    </row>
    <row r="596" spans="1:29" s="75" customFormat="1" ht="280.5">
      <c r="A596" s="3" t="s">
        <v>2411</v>
      </c>
      <c r="B596" s="3" t="s">
        <v>478</v>
      </c>
      <c r="C596" s="3" t="s">
        <v>479</v>
      </c>
      <c r="D596" s="3" t="s">
        <v>242</v>
      </c>
      <c r="E596" s="3" t="s">
        <v>709</v>
      </c>
      <c r="F596" s="3" t="s">
        <v>243</v>
      </c>
      <c r="G596" s="3" t="s">
        <v>25</v>
      </c>
      <c r="H596" s="3" t="s">
        <v>244</v>
      </c>
      <c r="I596" s="3"/>
      <c r="J596" s="3"/>
      <c r="K596" s="4" t="s">
        <v>491</v>
      </c>
      <c r="L596" s="4">
        <v>0</v>
      </c>
      <c r="M596" s="12" t="s">
        <v>2462</v>
      </c>
      <c r="N596" s="4" t="s">
        <v>483</v>
      </c>
      <c r="O596" s="4" t="s">
        <v>1417</v>
      </c>
      <c r="P596" s="4" t="s">
        <v>483</v>
      </c>
      <c r="Q596" s="4" t="s">
        <v>485</v>
      </c>
      <c r="R596" s="4" t="s">
        <v>503</v>
      </c>
      <c r="S596" s="4" t="s">
        <v>496</v>
      </c>
      <c r="T596" s="4">
        <v>796</v>
      </c>
      <c r="U596" s="4" t="s">
        <v>493</v>
      </c>
      <c r="V596" s="4">
        <v>6</v>
      </c>
      <c r="W596" s="24">
        <v>45000</v>
      </c>
      <c r="X596" s="24">
        <f t="shared" si="28"/>
        <v>270000</v>
      </c>
      <c r="Y596" s="24">
        <f t="shared" si="29"/>
        <v>302400</v>
      </c>
      <c r="Z596" s="4"/>
      <c r="AA596" s="4" t="s">
        <v>1318</v>
      </c>
      <c r="AB596" s="4"/>
      <c r="AC596" s="111"/>
    </row>
    <row r="597" spans="1:30" s="75" customFormat="1" ht="111" customHeight="1">
      <c r="A597" s="3" t="s">
        <v>2412</v>
      </c>
      <c r="B597" s="3" t="s">
        <v>478</v>
      </c>
      <c r="C597" s="3" t="s">
        <v>479</v>
      </c>
      <c r="D597" s="3" t="s">
        <v>245</v>
      </c>
      <c r="E597" s="3" t="s">
        <v>709</v>
      </c>
      <c r="F597" s="3" t="s">
        <v>243</v>
      </c>
      <c r="G597" s="3" t="s">
        <v>247</v>
      </c>
      <c r="H597" s="3" t="s">
        <v>246</v>
      </c>
      <c r="I597" s="3"/>
      <c r="J597" s="3"/>
      <c r="K597" s="4" t="s">
        <v>491</v>
      </c>
      <c r="L597" s="4">
        <v>0</v>
      </c>
      <c r="M597" s="12" t="s">
        <v>2462</v>
      </c>
      <c r="N597" s="4" t="s">
        <v>483</v>
      </c>
      <c r="O597" s="4" t="s">
        <v>1417</v>
      </c>
      <c r="P597" s="4" t="s">
        <v>483</v>
      </c>
      <c r="Q597" s="4" t="s">
        <v>485</v>
      </c>
      <c r="R597" s="4" t="s">
        <v>503</v>
      </c>
      <c r="S597" s="4" t="s">
        <v>496</v>
      </c>
      <c r="T597" s="4">
        <v>796</v>
      </c>
      <c r="U597" s="4" t="s">
        <v>493</v>
      </c>
      <c r="V597" s="4">
        <v>24</v>
      </c>
      <c r="W597" s="24">
        <v>53499.99999999999</v>
      </c>
      <c r="X597" s="24">
        <v>0</v>
      </c>
      <c r="Y597" s="24">
        <f t="shared" si="29"/>
        <v>0</v>
      </c>
      <c r="Z597" s="4"/>
      <c r="AA597" s="4" t="s">
        <v>1318</v>
      </c>
      <c r="AB597" s="4" t="s">
        <v>2569</v>
      </c>
      <c r="AC597" s="111"/>
      <c r="AD597" s="181"/>
    </row>
    <row r="598" spans="1:30" s="75" customFormat="1" ht="111" customHeight="1">
      <c r="A598" s="3" t="s">
        <v>3616</v>
      </c>
      <c r="B598" s="3" t="s">
        <v>478</v>
      </c>
      <c r="C598" s="3" t="s">
        <v>479</v>
      </c>
      <c r="D598" s="3" t="s">
        <v>245</v>
      </c>
      <c r="E598" s="3" t="s">
        <v>709</v>
      </c>
      <c r="F598" s="3" t="s">
        <v>243</v>
      </c>
      <c r="G598" s="3" t="s">
        <v>247</v>
      </c>
      <c r="H598" s="3" t="s">
        <v>246</v>
      </c>
      <c r="I598" s="3"/>
      <c r="J598" s="3"/>
      <c r="K598" s="4" t="s">
        <v>491</v>
      </c>
      <c r="L598" s="4">
        <v>0</v>
      </c>
      <c r="M598" s="12" t="s">
        <v>2462</v>
      </c>
      <c r="N598" s="4" t="s">
        <v>483</v>
      </c>
      <c r="O598" s="4" t="s">
        <v>1417</v>
      </c>
      <c r="P598" s="4" t="s">
        <v>483</v>
      </c>
      <c r="Q598" s="4" t="s">
        <v>485</v>
      </c>
      <c r="R598" s="4" t="s">
        <v>503</v>
      </c>
      <c r="S598" s="4" t="s">
        <v>496</v>
      </c>
      <c r="T598" s="4">
        <v>796</v>
      </c>
      <c r="U598" s="4" t="s">
        <v>493</v>
      </c>
      <c r="V598" s="4">
        <v>20</v>
      </c>
      <c r="W598" s="24">
        <v>53499.99999999999</v>
      </c>
      <c r="X598" s="24">
        <f>V598*W598</f>
        <v>1069999.9999999998</v>
      </c>
      <c r="Y598" s="24">
        <f t="shared" si="29"/>
        <v>1198399.9999999998</v>
      </c>
      <c r="Z598" s="4"/>
      <c r="AA598" s="4" t="s">
        <v>1318</v>
      </c>
      <c r="AB598" s="4"/>
      <c r="AC598" s="111"/>
      <c r="AD598" s="181"/>
    </row>
    <row r="599" spans="1:30" s="75" customFormat="1" ht="82.5" customHeight="1">
      <c r="A599" s="3" t="s">
        <v>2413</v>
      </c>
      <c r="B599" s="3" t="s">
        <v>478</v>
      </c>
      <c r="C599" s="3" t="s">
        <v>479</v>
      </c>
      <c r="D599" s="3" t="s">
        <v>720</v>
      </c>
      <c r="E599" s="3" t="s">
        <v>709</v>
      </c>
      <c r="F599" s="3" t="s">
        <v>722</v>
      </c>
      <c r="G599" s="3" t="s">
        <v>721</v>
      </c>
      <c r="H599" s="3" t="s">
        <v>1849</v>
      </c>
      <c r="I599" s="3"/>
      <c r="J599" s="3"/>
      <c r="K599" s="4" t="s">
        <v>491</v>
      </c>
      <c r="L599" s="4">
        <v>0</v>
      </c>
      <c r="M599" s="12" t="s">
        <v>2462</v>
      </c>
      <c r="N599" s="4" t="s">
        <v>483</v>
      </c>
      <c r="O599" s="4" t="s">
        <v>1417</v>
      </c>
      <c r="P599" s="4" t="s">
        <v>483</v>
      </c>
      <c r="Q599" s="4" t="s">
        <v>485</v>
      </c>
      <c r="R599" s="4" t="s">
        <v>503</v>
      </c>
      <c r="S599" s="4" t="s">
        <v>496</v>
      </c>
      <c r="T599" s="4">
        <v>796</v>
      </c>
      <c r="U599" s="4" t="s">
        <v>493</v>
      </c>
      <c r="V599" s="4">
        <v>8</v>
      </c>
      <c r="W599" s="24">
        <v>100000</v>
      </c>
      <c r="X599" s="24">
        <v>0</v>
      </c>
      <c r="Y599" s="24">
        <f t="shared" si="29"/>
        <v>0</v>
      </c>
      <c r="Z599" s="4"/>
      <c r="AA599" s="4" t="s">
        <v>1318</v>
      </c>
      <c r="AB599" s="4" t="s">
        <v>2569</v>
      </c>
      <c r="AC599" s="111"/>
      <c r="AD599" s="181"/>
    </row>
    <row r="600" spans="1:30" s="75" customFormat="1" ht="92.25" customHeight="1">
      <c r="A600" s="3" t="s">
        <v>3617</v>
      </c>
      <c r="B600" s="3" t="s">
        <v>478</v>
      </c>
      <c r="C600" s="3" t="s">
        <v>479</v>
      </c>
      <c r="D600" s="3" t="s">
        <v>720</v>
      </c>
      <c r="E600" s="3" t="s">
        <v>709</v>
      </c>
      <c r="F600" s="3" t="s">
        <v>722</v>
      </c>
      <c r="G600" s="3" t="s">
        <v>721</v>
      </c>
      <c r="H600" s="3" t="s">
        <v>1849</v>
      </c>
      <c r="I600" s="3"/>
      <c r="J600" s="3"/>
      <c r="K600" s="4" t="s">
        <v>491</v>
      </c>
      <c r="L600" s="4">
        <v>0</v>
      </c>
      <c r="M600" s="12" t="s">
        <v>2462</v>
      </c>
      <c r="N600" s="4" t="s">
        <v>483</v>
      </c>
      <c r="O600" s="4" t="s">
        <v>1417</v>
      </c>
      <c r="P600" s="4" t="s">
        <v>483</v>
      </c>
      <c r="Q600" s="4" t="s">
        <v>485</v>
      </c>
      <c r="R600" s="4" t="s">
        <v>503</v>
      </c>
      <c r="S600" s="4" t="s">
        <v>496</v>
      </c>
      <c r="T600" s="4">
        <v>796</v>
      </c>
      <c r="U600" s="4" t="s">
        <v>493</v>
      </c>
      <c r="V600" s="4">
        <v>5</v>
      </c>
      <c r="W600" s="24">
        <v>100000</v>
      </c>
      <c r="X600" s="24">
        <f>V600*W600</f>
        <v>500000</v>
      </c>
      <c r="Y600" s="24">
        <f t="shared" si="29"/>
        <v>560000</v>
      </c>
      <c r="Z600" s="4"/>
      <c r="AA600" s="4" t="s">
        <v>1318</v>
      </c>
      <c r="AB600" s="4"/>
      <c r="AC600" s="111"/>
      <c r="AD600" s="181"/>
    </row>
    <row r="601" spans="1:29" s="75" customFormat="1" ht="216.75">
      <c r="A601" s="3" t="s">
        <v>2414</v>
      </c>
      <c r="B601" s="3" t="s">
        <v>478</v>
      </c>
      <c r="C601" s="3" t="s">
        <v>479</v>
      </c>
      <c r="D601" s="3" t="s">
        <v>806</v>
      </c>
      <c r="E601" s="3" t="s">
        <v>702</v>
      </c>
      <c r="F601" s="3" t="s">
        <v>722</v>
      </c>
      <c r="G601" s="3" t="s">
        <v>807</v>
      </c>
      <c r="H601" s="3" t="s">
        <v>1850</v>
      </c>
      <c r="I601" s="3"/>
      <c r="J601" s="3"/>
      <c r="K601" s="4" t="s">
        <v>491</v>
      </c>
      <c r="L601" s="4">
        <v>0</v>
      </c>
      <c r="M601" s="12" t="s">
        <v>2462</v>
      </c>
      <c r="N601" s="4" t="s">
        <v>483</v>
      </c>
      <c r="O601" s="4" t="s">
        <v>1417</v>
      </c>
      <c r="P601" s="4" t="s">
        <v>483</v>
      </c>
      <c r="Q601" s="4" t="s">
        <v>485</v>
      </c>
      <c r="R601" s="4" t="s">
        <v>503</v>
      </c>
      <c r="S601" s="4" t="s">
        <v>496</v>
      </c>
      <c r="T601" s="4">
        <v>796</v>
      </c>
      <c r="U601" s="4" t="s">
        <v>493</v>
      </c>
      <c r="V601" s="4">
        <v>8</v>
      </c>
      <c r="W601" s="24">
        <v>15000</v>
      </c>
      <c r="X601" s="24">
        <f t="shared" si="28"/>
        <v>120000</v>
      </c>
      <c r="Y601" s="24">
        <f t="shared" si="29"/>
        <v>134400</v>
      </c>
      <c r="Z601" s="4"/>
      <c r="AA601" s="4" t="s">
        <v>1318</v>
      </c>
      <c r="AB601" s="4"/>
      <c r="AC601" s="111"/>
    </row>
    <row r="602" spans="1:29" s="75" customFormat="1" ht="216.75">
      <c r="A602" s="3" t="s">
        <v>2415</v>
      </c>
      <c r="B602" s="3" t="s">
        <v>478</v>
      </c>
      <c r="C602" s="3" t="s">
        <v>479</v>
      </c>
      <c r="D602" s="3" t="s">
        <v>804</v>
      </c>
      <c r="E602" s="3" t="s">
        <v>702</v>
      </c>
      <c r="F602" s="3" t="s">
        <v>722</v>
      </c>
      <c r="G602" s="3" t="s">
        <v>805</v>
      </c>
      <c r="H602" s="3" t="s">
        <v>1851</v>
      </c>
      <c r="I602" s="3"/>
      <c r="J602" s="3"/>
      <c r="K602" s="4" t="s">
        <v>491</v>
      </c>
      <c r="L602" s="4">
        <v>0</v>
      </c>
      <c r="M602" s="12" t="s">
        <v>2462</v>
      </c>
      <c r="N602" s="4" t="s">
        <v>483</v>
      </c>
      <c r="O602" s="4" t="s">
        <v>1417</v>
      </c>
      <c r="P602" s="4" t="s">
        <v>483</v>
      </c>
      <c r="Q602" s="4" t="s">
        <v>485</v>
      </c>
      <c r="R602" s="4" t="s">
        <v>503</v>
      </c>
      <c r="S602" s="4" t="s">
        <v>496</v>
      </c>
      <c r="T602" s="4">
        <v>796</v>
      </c>
      <c r="U602" s="4" t="s">
        <v>493</v>
      </c>
      <c r="V602" s="4">
        <v>8</v>
      </c>
      <c r="W602" s="24">
        <v>25000</v>
      </c>
      <c r="X602" s="24">
        <f t="shared" si="28"/>
        <v>200000</v>
      </c>
      <c r="Y602" s="24">
        <f t="shared" si="29"/>
        <v>224000.00000000003</v>
      </c>
      <c r="Z602" s="4"/>
      <c r="AA602" s="4" t="s">
        <v>1318</v>
      </c>
      <c r="AB602" s="4"/>
      <c r="AC602" s="111"/>
    </row>
    <row r="603" spans="1:29" s="75" customFormat="1" ht="65.25" customHeight="1">
      <c r="A603" s="3" t="s">
        <v>2416</v>
      </c>
      <c r="B603" s="3" t="s">
        <v>478</v>
      </c>
      <c r="C603" s="3" t="s">
        <v>479</v>
      </c>
      <c r="D603" s="3" t="s">
        <v>1746</v>
      </c>
      <c r="E603" s="3" t="s">
        <v>636</v>
      </c>
      <c r="F603" s="3" t="s">
        <v>636</v>
      </c>
      <c r="G603" s="3" t="s">
        <v>1747</v>
      </c>
      <c r="H603" s="3" t="s">
        <v>1748</v>
      </c>
      <c r="I603" s="3" t="s">
        <v>1749</v>
      </c>
      <c r="J603" s="3"/>
      <c r="K603" s="4" t="s">
        <v>491</v>
      </c>
      <c r="L603" s="4">
        <v>0</v>
      </c>
      <c r="M603" s="12" t="s">
        <v>2462</v>
      </c>
      <c r="N603" s="4" t="s">
        <v>483</v>
      </c>
      <c r="O603" s="4" t="s">
        <v>494</v>
      </c>
      <c r="P603" s="4" t="s">
        <v>483</v>
      </c>
      <c r="Q603" s="4" t="s">
        <v>485</v>
      </c>
      <c r="R603" s="4" t="s">
        <v>503</v>
      </c>
      <c r="S603" s="4" t="s">
        <v>496</v>
      </c>
      <c r="T603" s="4" t="s">
        <v>1750</v>
      </c>
      <c r="U603" s="4" t="s">
        <v>1751</v>
      </c>
      <c r="V603" s="4">
        <v>35</v>
      </c>
      <c r="W603" s="24">
        <v>1800</v>
      </c>
      <c r="X603" s="24">
        <v>0</v>
      </c>
      <c r="Y603" s="24">
        <f t="shared" si="29"/>
        <v>0</v>
      </c>
      <c r="Z603" s="4"/>
      <c r="AA603" s="4" t="s">
        <v>1318</v>
      </c>
      <c r="AB603" s="4">
        <v>6.11</v>
      </c>
      <c r="AC603" s="111"/>
    </row>
    <row r="604" spans="1:29" s="75" customFormat="1" ht="57" customHeight="1">
      <c r="A604" s="3" t="s">
        <v>3064</v>
      </c>
      <c r="B604" s="3" t="s">
        <v>478</v>
      </c>
      <c r="C604" s="3" t="s">
        <v>479</v>
      </c>
      <c r="D604" s="3" t="s">
        <v>1746</v>
      </c>
      <c r="E604" s="3" t="s">
        <v>636</v>
      </c>
      <c r="F604" s="3" t="s">
        <v>636</v>
      </c>
      <c r="G604" s="3" t="s">
        <v>1747</v>
      </c>
      <c r="H604" s="3" t="s">
        <v>1748</v>
      </c>
      <c r="I604" s="3" t="s">
        <v>3167</v>
      </c>
      <c r="J604" s="3"/>
      <c r="K604" s="4" t="s">
        <v>491</v>
      </c>
      <c r="L604" s="4">
        <v>0</v>
      </c>
      <c r="M604" s="12" t="s">
        <v>2462</v>
      </c>
      <c r="N604" s="4" t="s">
        <v>483</v>
      </c>
      <c r="O604" s="4" t="s">
        <v>1475</v>
      </c>
      <c r="P604" s="4" t="s">
        <v>483</v>
      </c>
      <c r="Q604" s="4" t="s">
        <v>485</v>
      </c>
      <c r="R604" s="4" t="s">
        <v>503</v>
      </c>
      <c r="S604" s="4" t="s">
        <v>496</v>
      </c>
      <c r="T604" s="4" t="s">
        <v>1750</v>
      </c>
      <c r="U604" s="4" t="s">
        <v>1751</v>
      </c>
      <c r="V604" s="4">
        <v>35</v>
      </c>
      <c r="W604" s="24">
        <v>1800</v>
      </c>
      <c r="X604" s="24">
        <f>V604*W604</f>
        <v>63000</v>
      </c>
      <c r="Y604" s="24">
        <f t="shared" si="29"/>
        <v>70560</v>
      </c>
      <c r="Z604" s="4"/>
      <c r="AA604" s="4" t="s">
        <v>1318</v>
      </c>
      <c r="AB604" s="4"/>
      <c r="AC604" s="111"/>
    </row>
    <row r="605" spans="1:29" s="75" customFormat="1" ht="78.75" customHeight="1">
      <c r="A605" s="3" t="s">
        <v>2417</v>
      </c>
      <c r="B605" s="4" t="s">
        <v>478</v>
      </c>
      <c r="C605" s="4" t="s">
        <v>479</v>
      </c>
      <c r="D605" s="4" t="s">
        <v>1752</v>
      </c>
      <c r="E605" s="4" t="s">
        <v>636</v>
      </c>
      <c r="F605" s="4" t="s">
        <v>636</v>
      </c>
      <c r="G605" s="4" t="s">
        <v>1753</v>
      </c>
      <c r="H605" s="4" t="s">
        <v>1754</v>
      </c>
      <c r="I605" s="4" t="s">
        <v>1749</v>
      </c>
      <c r="J605" s="4"/>
      <c r="K605" s="4" t="s">
        <v>491</v>
      </c>
      <c r="L605" s="4">
        <v>0</v>
      </c>
      <c r="M605" s="12" t="s">
        <v>2462</v>
      </c>
      <c r="N605" s="4" t="s">
        <v>483</v>
      </c>
      <c r="O605" s="4" t="s">
        <v>494</v>
      </c>
      <c r="P605" s="4" t="s">
        <v>483</v>
      </c>
      <c r="Q605" s="4" t="s">
        <v>485</v>
      </c>
      <c r="R605" s="4" t="s">
        <v>503</v>
      </c>
      <c r="S605" s="4" t="s">
        <v>496</v>
      </c>
      <c r="T605" s="4" t="s">
        <v>1750</v>
      </c>
      <c r="U605" s="4" t="s">
        <v>1751</v>
      </c>
      <c r="V605" s="4">
        <v>60</v>
      </c>
      <c r="W605" s="24">
        <v>1700</v>
      </c>
      <c r="X605" s="24">
        <v>0</v>
      </c>
      <c r="Y605" s="24">
        <f t="shared" si="29"/>
        <v>0</v>
      </c>
      <c r="Z605" s="4"/>
      <c r="AA605" s="4" t="s">
        <v>1318</v>
      </c>
      <c r="AB605" s="4">
        <v>6.11</v>
      </c>
      <c r="AC605" s="111"/>
    </row>
    <row r="606" spans="1:29" s="75" customFormat="1" ht="66" customHeight="1">
      <c r="A606" s="3" t="s">
        <v>3065</v>
      </c>
      <c r="B606" s="4" t="s">
        <v>478</v>
      </c>
      <c r="C606" s="4" t="s">
        <v>479</v>
      </c>
      <c r="D606" s="4" t="s">
        <v>1752</v>
      </c>
      <c r="E606" s="4" t="s">
        <v>636</v>
      </c>
      <c r="F606" s="4" t="s">
        <v>636</v>
      </c>
      <c r="G606" s="4" t="s">
        <v>1753</v>
      </c>
      <c r="H606" s="4" t="s">
        <v>1754</v>
      </c>
      <c r="I606" s="4" t="s">
        <v>3167</v>
      </c>
      <c r="J606" s="4"/>
      <c r="K606" s="4" t="s">
        <v>491</v>
      </c>
      <c r="L606" s="4">
        <v>0</v>
      </c>
      <c r="M606" s="12" t="s">
        <v>2462</v>
      </c>
      <c r="N606" s="4" t="s">
        <v>483</v>
      </c>
      <c r="O606" s="4" t="s">
        <v>1475</v>
      </c>
      <c r="P606" s="4" t="s">
        <v>483</v>
      </c>
      <c r="Q606" s="4" t="s">
        <v>485</v>
      </c>
      <c r="R606" s="4" t="s">
        <v>503</v>
      </c>
      <c r="S606" s="4" t="s">
        <v>496</v>
      </c>
      <c r="T606" s="4" t="s">
        <v>1750</v>
      </c>
      <c r="U606" s="4" t="s">
        <v>1751</v>
      </c>
      <c r="V606" s="4">
        <v>60</v>
      </c>
      <c r="W606" s="24">
        <v>1700</v>
      </c>
      <c r="X606" s="24">
        <f>V606*W606</f>
        <v>102000</v>
      </c>
      <c r="Y606" s="24">
        <f t="shared" si="29"/>
        <v>114240.00000000001</v>
      </c>
      <c r="Z606" s="4"/>
      <c r="AA606" s="4" t="s">
        <v>1318</v>
      </c>
      <c r="AB606" s="4"/>
      <c r="AC606" s="111"/>
    </row>
    <row r="607" spans="1:28" ht="66" customHeight="1">
      <c r="A607" s="3" t="s">
        <v>2418</v>
      </c>
      <c r="B607" s="4" t="s">
        <v>478</v>
      </c>
      <c r="C607" s="4" t="s">
        <v>479</v>
      </c>
      <c r="D607" s="4" t="s">
        <v>1755</v>
      </c>
      <c r="E607" s="4" t="s">
        <v>636</v>
      </c>
      <c r="F607" s="4" t="s">
        <v>636</v>
      </c>
      <c r="G607" s="4" t="s">
        <v>1756</v>
      </c>
      <c r="H607" s="4" t="s">
        <v>1757</v>
      </c>
      <c r="I607" s="4" t="s">
        <v>1749</v>
      </c>
      <c r="J607" s="4"/>
      <c r="K607" s="4" t="s">
        <v>491</v>
      </c>
      <c r="L607" s="4">
        <v>0</v>
      </c>
      <c r="M607" s="12" t="s">
        <v>2462</v>
      </c>
      <c r="N607" s="4" t="s">
        <v>483</v>
      </c>
      <c r="O607" s="4" t="s">
        <v>494</v>
      </c>
      <c r="P607" s="4" t="s">
        <v>483</v>
      </c>
      <c r="Q607" s="4" t="s">
        <v>485</v>
      </c>
      <c r="R607" s="4" t="s">
        <v>503</v>
      </c>
      <c r="S607" s="4" t="s">
        <v>496</v>
      </c>
      <c r="T607" s="4" t="s">
        <v>1750</v>
      </c>
      <c r="U607" s="4" t="s">
        <v>1751</v>
      </c>
      <c r="V607" s="4">
        <v>20</v>
      </c>
      <c r="W607" s="24">
        <v>1800</v>
      </c>
      <c r="X607" s="24">
        <v>0</v>
      </c>
      <c r="Y607" s="24">
        <f t="shared" si="29"/>
        <v>0</v>
      </c>
      <c r="Z607" s="4"/>
      <c r="AA607" s="4" t="s">
        <v>1318</v>
      </c>
      <c r="AB607" s="4">
        <v>6.11</v>
      </c>
    </row>
    <row r="608" spans="1:28" ht="59.25" customHeight="1">
      <c r="A608" s="3" t="s">
        <v>3066</v>
      </c>
      <c r="B608" s="4" t="s">
        <v>478</v>
      </c>
      <c r="C608" s="4" t="s">
        <v>479</v>
      </c>
      <c r="D608" s="4" t="s">
        <v>1755</v>
      </c>
      <c r="E608" s="4" t="s">
        <v>636</v>
      </c>
      <c r="F608" s="4" t="s">
        <v>636</v>
      </c>
      <c r="G608" s="4" t="s">
        <v>1756</v>
      </c>
      <c r="H608" s="4" t="s">
        <v>1757</v>
      </c>
      <c r="I608" s="4" t="s">
        <v>3168</v>
      </c>
      <c r="J608" s="4"/>
      <c r="K608" s="4" t="s">
        <v>491</v>
      </c>
      <c r="L608" s="4">
        <v>0</v>
      </c>
      <c r="M608" s="12" t="s">
        <v>2462</v>
      </c>
      <c r="N608" s="4" t="s">
        <v>483</v>
      </c>
      <c r="O608" s="4" t="s">
        <v>1475</v>
      </c>
      <c r="P608" s="4" t="s">
        <v>483</v>
      </c>
      <c r="Q608" s="4" t="s">
        <v>485</v>
      </c>
      <c r="R608" s="4" t="s">
        <v>503</v>
      </c>
      <c r="S608" s="4" t="s">
        <v>496</v>
      </c>
      <c r="T608" s="4" t="s">
        <v>1750</v>
      </c>
      <c r="U608" s="4" t="s">
        <v>1751</v>
      </c>
      <c r="V608" s="4">
        <v>20</v>
      </c>
      <c r="W608" s="24">
        <v>1800</v>
      </c>
      <c r="X608" s="24">
        <f>V608*W608</f>
        <v>36000</v>
      </c>
      <c r="Y608" s="24">
        <f t="shared" si="29"/>
        <v>40320.00000000001</v>
      </c>
      <c r="Z608" s="4"/>
      <c r="AA608" s="4" t="s">
        <v>1318</v>
      </c>
      <c r="AB608" s="4"/>
    </row>
    <row r="609" spans="1:28" ht="67.5" customHeight="1">
      <c r="A609" s="3" t="s">
        <v>2419</v>
      </c>
      <c r="B609" s="4" t="s">
        <v>478</v>
      </c>
      <c r="C609" s="4" t="s">
        <v>479</v>
      </c>
      <c r="D609" s="4" t="s">
        <v>1758</v>
      </c>
      <c r="E609" s="4" t="s">
        <v>636</v>
      </c>
      <c r="F609" s="4" t="s">
        <v>636</v>
      </c>
      <c r="G609" s="4" t="s">
        <v>1759</v>
      </c>
      <c r="H609" s="4" t="s">
        <v>1760</v>
      </c>
      <c r="I609" s="4" t="s">
        <v>1761</v>
      </c>
      <c r="J609" s="4"/>
      <c r="K609" s="4" t="s">
        <v>491</v>
      </c>
      <c r="L609" s="4">
        <v>0</v>
      </c>
      <c r="M609" s="12" t="s">
        <v>2462</v>
      </c>
      <c r="N609" s="4" t="s">
        <v>483</v>
      </c>
      <c r="O609" s="4" t="s">
        <v>494</v>
      </c>
      <c r="P609" s="4" t="s">
        <v>483</v>
      </c>
      <c r="Q609" s="4" t="s">
        <v>485</v>
      </c>
      <c r="R609" s="4" t="s">
        <v>503</v>
      </c>
      <c r="S609" s="4" t="s">
        <v>496</v>
      </c>
      <c r="T609" s="4" t="s">
        <v>1750</v>
      </c>
      <c r="U609" s="4" t="s">
        <v>1751</v>
      </c>
      <c r="V609" s="4">
        <v>55</v>
      </c>
      <c r="W609" s="24">
        <v>1700</v>
      </c>
      <c r="X609" s="24">
        <v>0</v>
      </c>
      <c r="Y609" s="24">
        <f t="shared" si="29"/>
        <v>0</v>
      </c>
      <c r="Z609" s="4"/>
      <c r="AA609" s="4" t="s">
        <v>1318</v>
      </c>
      <c r="AB609" s="4">
        <v>6.11</v>
      </c>
    </row>
    <row r="610" spans="1:28" ht="77.25" customHeight="1">
      <c r="A610" s="3" t="s">
        <v>3062</v>
      </c>
      <c r="B610" s="4" t="s">
        <v>478</v>
      </c>
      <c r="C610" s="4" t="s">
        <v>479</v>
      </c>
      <c r="D610" s="4" t="s">
        <v>1758</v>
      </c>
      <c r="E610" s="4" t="s">
        <v>636</v>
      </c>
      <c r="F610" s="4" t="s">
        <v>636</v>
      </c>
      <c r="G610" s="4" t="s">
        <v>1759</v>
      </c>
      <c r="H610" s="4" t="s">
        <v>1760</v>
      </c>
      <c r="I610" s="4" t="s">
        <v>3169</v>
      </c>
      <c r="J610" s="4"/>
      <c r="K610" s="4" t="s">
        <v>491</v>
      </c>
      <c r="L610" s="4">
        <v>0</v>
      </c>
      <c r="M610" s="12" t="s">
        <v>2462</v>
      </c>
      <c r="N610" s="4" t="s">
        <v>483</v>
      </c>
      <c r="O610" s="4" t="s">
        <v>1475</v>
      </c>
      <c r="P610" s="4" t="s">
        <v>483</v>
      </c>
      <c r="Q610" s="4" t="s">
        <v>485</v>
      </c>
      <c r="R610" s="4" t="s">
        <v>503</v>
      </c>
      <c r="S610" s="4" t="s">
        <v>496</v>
      </c>
      <c r="T610" s="4" t="s">
        <v>1750</v>
      </c>
      <c r="U610" s="4" t="s">
        <v>1751</v>
      </c>
      <c r="V610" s="4">
        <v>55</v>
      </c>
      <c r="W610" s="24">
        <v>1700</v>
      </c>
      <c r="X610" s="24">
        <f>V610*W610</f>
        <v>93500</v>
      </c>
      <c r="Y610" s="24">
        <f t="shared" si="29"/>
        <v>104720.00000000001</v>
      </c>
      <c r="Z610" s="4"/>
      <c r="AA610" s="4" t="s">
        <v>1318</v>
      </c>
      <c r="AB610" s="4"/>
    </row>
    <row r="611" spans="1:28" ht="96.75" customHeight="1">
      <c r="A611" s="3" t="s">
        <v>2420</v>
      </c>
      <c r="B611" s="4" t="s">
        <v>478</v>
      </c>
      <c r="C611" s="4" t="s">
        <v>479</v>
      </c>
      <c r="D611" s="4" t="s">
        <v>1792</v>
      </c>
      <c r="E611" s="4" t="s">
        <v>1764</v>
      </c>
      <c r="F611" s="4" t="s">
        <v>1765</v>
      </c>
      <c r="G611" s="4" t="s">
        <v>1767</v>
      </c>
      <c r="H611" s="4" t="s">
        <v>1766</v>
      </c>
      <c r="I611" s="4" t="s">
        <v>1793</v>
      </c>
      <c r="J611" s="4"/>
      <c r="K611" s="4" t="s">
        <v>491</v>
      </c>
      <c r="L611" s="4">
        <v>0</v>
      </c>
      <c r="M611" s="12" t="s">
        <v>2462</v>
      </c>
      <c r="N611" s="4" t="s">
        <v>483</v>
      </c>
      <c r="O611" s="4" t="s">
        <v>494</v>
      </c>
      <c r="P611" s="4" t="s">
        <v>483</v>
      </c>
      <c r="Q611" s="4" t="s">
        <v>485</v>
      </c>
      <c r="R611" s="4" t="s">
        <v>503</v>
      </c>
      <c r="S611" s="4" t="s">
        <v>496</v>
      </c>
      <c r="T611" s="4">
        <v>112</v>
      </c>
      <c r="U611" s="4" t="s">
        <v>229</v>
      </c>
      <c r="V611" s="4">
        <v>10</v>
      </c>
      <c r="W611" s="24">
        <v>500</v>
      </c>
      <c r="X611" s="24">
        <v>0</v>
      </c>
      <c r="Y611" s="24">
        <f t="shared" si="29"/>
        <v>0</v>
      </c>
      <c r="Z611" s="4"/>
      <c r="AA611" s="4" t="s">
        <v>1318</v>
      </c>
      <c r="AB611" s="4">
        <v>11</v>
      </c>
    </row>
    <row r="612" spans="1:28" ht="96.75" customHeight="1">
      <c r="A612" s="3" t="s">
        <v>3063</v>
      </c>
      <c r="B612" s="4" t="s">
        <v>478</v>
      </c>
      <c r="C612" s="4" t="s">
        <v>479</v>
      </c>
      <c r="D612" s="4" t="s">
        <v>1792</v>
      </c>
      <c r="E612" s="4" t="s">
        <v>1764</v>
      </c>
      <c r="F612" s="4" t="s">
        <v>1765</v>
      </c>
      <c r="G612" s="4" t="s">
        <v>1767</v>
      </c>
      <c r="H612" s="4" t="s">
        <v>1766</v>
      </c>
      <c r="I612" s="4" t="s">
        <v>1793</v>
      </c>
      <c r="J612" s="4"/>
      <c r="K612" s="4" t="s">
        <v>491</v>
      </c>
      <c r="L612" s="4">
        <v>0</v>
      </c>
      <c r="M612" s="12" t="s">
        <v>2462</v>
      </c>
      <c r="N612" s="4" t="s">
        <v>483</v>
      </c>
      <c r="O612" s="4" t="s">
        <v>1475</v>
      </c>
      <c r="P612" s="4" t="s">
        <v>483</v>
      </c>
      <c r="Q612" s="4" t="s">
        <v>485</v>
      </c>
      <c r="R612" s="4" t="s">
        <v>503</v>
      </c>
      <c r="S612" s="4" t="s">
        <v>496</v>
      </c>
      <c r="T612" s="4">
        <v>112</v>
      </c>
      <c r="U612" s="4" t="s">
        <v>229</v>
      </c>
      <c r="V612" s="4">
        <v>10</v>
      </c>
      <c r="W612" s="24">
        <v>500</v>
      </c>
      <c r="X612" s="24">
        <v>0</v>
      </c>
      <c r="Y612" s="24">
        <f t="shared" si="29"/>
        <v>0</v>
      </c>
      <c r="Z612" s="4"/>
      <c r="AA612" s="4" t="s">
        <v>1318</v>
      </c>
      <c r="AB612" s="4" t="s">
        <v>3353</v>
      </c>
    </row>
    <row r="613" spans="1:28" ht="96.75" customHeight="1">
      <c r="A613" s="3" t="s">
        <v>3351</v>
      </c>
      <c r="B613" s="4" t="s">
        <v>478</v>
      </c>
      <c r="C613" s="4" t="s">
        <v>479</v>
      </c>
      <c r="D613" s="4" t="s">
        <v>3352</v>
      </c>
      <c r="E613" s="4" t="s">
        <v>1764</v>
      </c>
      <c r="F613" s="4" t="s">
        <v>1765</v>
      </c>
      <c r="G613" s="4" t="s">
        <v>1767</v>
      </c>
      <c r="H613" s="4" t="s">
        <v>1766</v>
      </c>
      <c r="I613" s="4"/>
      <c r="J613" s="4"/>
      <c r="K613" s="4" t="s">
        <v>491</v>
      </c>
      <c r="L613" s="4">
        <v>0</v>
      </c>
      <c r="M613" s="12" t="s">
        <v>2462</v>
      </c>
      <c r="N613" s="4" t="s">
        <v>483</v>
      </c>
      <c r="O613" s="4" t="s">
        <v>1475</v>
      </c>
      <c r="P613" s="4" t="s">
        <v>483</v>
      </c>
      <c r="Q613" s="4" t="s">
        <v>485</v>
      </c>
      <c r="R613" s="4" t="s">
        <v>503</v>
      </c>
      <c r="S613" s="4" t="s">
        <v>496</v>
      </c>
      <c r="T613" s="4">
        <v>112</v>
      </c>
      <c r="U613" s="4" t="s">
        <v>502</v>
      </c>
      <c r="V613" s="4">
        <v>13.6</v>
      </c>
      <c r="W613" s="24">
        <v>4375</v>
      </c>
      <c r="X613" s="24">
        <f>V613*W613</f>
        <v>59500</v>
      </c>
      <c r="Y613" s="24">
        <f t="shared" si="29"/>
        <v>66640</v>
      </c>
      <c r="Z613" s="4"/>
      <c r="AA613" s="4" t="s">
        <v>1318</v>
      </c>
      <c r="AB613" s="4"/>
    </row>
    <row r="614" spans="1:28" ht="93" customHeight="1">
      <c r="A614" s="3" t="s">
        <v>2421</v>
      </c>
      <c r="B614" s="4" t="s">
        <v>1340</v>
      </c>
      <c r="C614" s="4" t="s">
        <v>479</v>
      </c>
      <c r="D614" s="15" t="s">
        <v>645</v>
      </c>
      <c r="E614" s="3" t="s">
        <v>1341</v>
      </c>
      <c r="F614" s="3" t="s">
        <v>2113</v>
      </c>
      <c r="G614" s="15" t="s">
        <v>646</v>
      </c>
      <c r="H614" s="15" t="s">
        <v>2114</v>
      </c>
      <c r="I614" s="3" t="s">
        <v>1342</v>
      </c>
      <c r="J614" s="3"/>
      <c r="K614" s="12" t="s">
        <v>491</v>
      </c>
      <c r="L614" s="3">
        <v>50</v>
      </c>
      <c r="M614" s="12" t="s">
        <v>2462</v>
      </c>
      <c r="N614" s="12" t="s">
        <v>1343</v>
      </c>
      <c r="O614" s="12" t="s">
        <v>501</v>
      </c>
      <c r="P614" s="12" t="s">
        <v>1343</v>
      </c>
      <c r="Q614" s="4" t="s">
        <v>485</v>
      </c>
      <c r="R614" s="12" t="s">
        <v>1344</v>
      </c>
      <c r="S614" s="4" t="s">
        <v>2542</v>
      </c>
      <c r="T614" s="12" t="s">
        <v>175</v>
      </c>
      <c r="U614" s="12" t="s">
        <v>1346</v>
      </c>
      <c r="V614" s="3">
        <v>2650</v>
      </c>
      <c r="W614" s="53">
        <v>63</v>
      </c>
      <c r="X614" s="47">
        <v>0</v>
      </c>
      <c r="Y614" s="26">
        <f aca="true" t="shared" si="30" ref="Y614:Y620">X614*1.12</f>
        <v>0</v>
      </c>
      <c r="Z614" s="5" t="s">
        <v>489</v>
      </c>
      <c r="AA614" s="5" t="s">
        <v>1318</v>
      </c>
      <c r="AB614" s="3" t="s">
        <v>2610</v>
      </c>
    </row>
    <row r="615" spans="1:28" ht="93" customHeight="1">
      <c r="A615" s="3" t="s">
        <v>2623</v>
      </c>
      <c r="B615" s="4" t="s">
        <v>1340</v>
      </c>
      <c r="C615" s="4" t="s">
        <v>479</v>
      </c>
      <c r="D615" s="15" t="s">
        <v>645</v>
      </c>
      <c r="E615" s="3" t="s">
        <v>1341</v>
      </c>
      <c r="F615" s="3" t="s">
        <v>2113</v>
      </c>
      <c r="G615" s="15" t="s">
        <v>646</v>
      </c>
      <c r="H615" s="15" t="s">
        <v>2114</v>
      </c>
      <c r="I615" s="3" t="s">
        <v>2624</v>
      </c>
      <c r="J615" s="3"/>
      <c r="K615" s="12" t="s">
        <v>491</v>
      </c>
      <c r="L615" s="3">
        <v>50</v>
      </c>
      <c r="M615" s="12" t="s">
        <v>2462</v>
      </c>
      <c r="N615" s="12" t="s">
        <v>1343</v>
      </c>
      <c r="O615" s="4" t="s">
        <v>1474</v>
      </c>
      <c r="P615" s="12" t="s">
        <v>1343</v>
      </c>
      <c r="Q615" s="4" t="s">
        <v>485</v>
      </c>
      <c r="R615" s="12" t="s">
        <v>1344</v>
      </c>
      <c r="S615" s="4" t="s">
        <v>2542</v>
      </c>
      <c r="T615" s="12" t="s">
        <v>175</v>
      </c>
      <c r="U615" s="12" t="s">
        <v>1346</v>
      </c>
      <c r="V615" s="3">
        <v>2650</v>
      </c>
      <c r="W615" s="53">
        <v>63</v>
      </c>
      <c r="X615" s="47">
        <f>V615*W615</f>
        <v>166950</v>
      </c>
      <c r="Y615" s="26">
        <f t="shared" si="30"/>
        <v>186984.00000000003</v>
      </c>
      <c r="Z615" s="5" t="s">
        <v>489</v>
      </c>
      <c r="AA615" s="5" t="s">
        <v>1318</v>
      </c>
      <c r="AB615" s="3"/>
    </row>
    <row r="616" spans="1:28" ht="93" customHeight="1">
      <c r="A616" s="3" t="s">
        <v>2422</v>
      </c>
      <c r="B616" s="4" t="s">
        <v>1340</v>
      </c>
      <c r="C616" s="4" t="s">
        <v>479</v>
      </c>
      <c r="D616" s="10" t="s">
        <v>1907</v>
      </c>
      <c r="E616" s="10" t="s">
        <v>1439</v>
      </c>
      <c r="F616" s="10" t="s">
        <v>1440</v>
      </c>
      <c r="G616" s="4" t="s">
        <v>1441</v>
      </c>
      <c r="H616" s="10" t="s">
        <v>1908</v>
      </c>
      <c r="I616" s="3" t="s">
        <v>1347</v>
      </c>
      <c r="J616" s="3"/>
      <c r="K616" s="12" t="s">
        <v>491</v>
      </c>
      <c r="L616" s="3">
        <v>72</v>
      </c>
      <c r="M616" s="12" t="s">
        <v>2462</v>
      </c>
      <c r="N616" s="12" t="s">
        <v>1343</v>
      </c>
      <c r="O616" s="12" t="s">
        <v>501</v>
      </c>
      <c r="P616" s="12" t="s">
        <v>1343</v>
      </c>
      <c r="Q616" s="4" t="s">
        <v>485</v>
      </c>
      <c r="R616" s="12" t="s">
        <v>1745</v>
      </c>
      <c r="S616" s="4" t="s">
        <v>2542</v>
      </c>
      <c r="T616" s="4">
        <v>112</v>
      </c>
      <c r="U616" s="3" t="s">
        <v>229</v>
      </c>
      <c r="V616" s="3">
        <v>20000</v>
      </c>
      <c r="W616" s="53">
        <v>180</v>
      </c>
      <c r="X616" s="47">
        <v>0</v>
      </c>
      <c r="Y616" s="26">
        <f t="shared" si="30"/>
        <v>0</v>
      </c>
      <c r="Z616" s="5" t="s">
        <v>489</v>
      </c>
      <c r="AA616" s="5" t="s">
        <v>1318</v>
      </c>
      <c r="AB616" s="3" t="s">
        <v>2742</v>
      </c>
    </row>
    <row r="617" spans="1:28" ht="185.25" customHeight="1">
      <c r="A617" s="3" t="s">
        <v>2625</v>
      </c>
      <c r="B617" s="4" t="s">
        <v>1340</v>
      </c>
      <c r="C617" s="4" t="s">
        <v>479</v>
      </c>
      <c r="D617" s="10" t="s">
        <v>2739</v>
      </c>
      <c r="E617" s="10" t="s">
        <v>1439</v>
      </c>
      <c r="F617" s="10" t="s">
        <v>1440</v>
      </c>
      <c r="G617" s="4" t="s">
        <v>2741</v>
      </c>
      <c r="H617" s="4" t="s">
        <v>2740</v>
      </c>
      <c r="I617" s="3" t="s">
        <v>2738</v>
      </c>
      <c r="J617" s="3"/>
      <c r="K617" s="12" t="s">
        <v>491</v>
      </c>
      <c r="L617" s="3">
        <v>72</v>
      </c>
      <c r="M617" s="12" t="s">
        <v>2462</v>
      </c>
      <c r="N617" s="12" t="s">
        <v>1343</v>
      </c>
      <c r="O617" s="12" t="s">
        <v>1474</v>
      </c>
      <c r="P617" s="12" t="s">
        <v>1343</v>
      </c>
      <c r="Q617" s="4" t="s">
        <v>485</v>
      </c>
      <c r="R617" s="12" t="s">
        <v>1745</v>
      </c>
      <c r="S617" s="4" t="s">
        <v>2542</v>
      </c>
      <c r="T617" s="4">
        <v>112</v>
      </c>
      <c r="U617" s="3" t="s">
        <v>229</v>
      </c>
      <c r="V617" s="3">
        <v>20000</v>
      </c>
      <c r="W617" s="53">
        <v>180</v>
      </c>
      <c r="X617" s="47">
        <v>0</v>
      </c>
      <c r="Y617" s="26">
        <f t="shared" si="30"/>
        <v>0</v>
      </c>
      <c r="Z617" s="5" t="s">
        <v>489</v>
      </c>
      <c r="AA617" s="5" t="s">
        <v>1318</v>
      </c>
      <c r="AB617" s="3" t="s">
        <v>2920</v>
      </c>
    </row>
    <row r="618" spans="1:28" ht="185.25" customHeight="1">
      <c r="A618" s="3" t="s">
        <v>2855</v>
      </c>
      <c r="B618" s="4" t="s">
        <v>1340</v>
      </c>
      <c r="C618" s="4" t="s">
        <v>479</v>
      </c>
      <c r="D618" s="10" t="s">
        <v>2739</v>
      </c>
      <c r="E618" s="10" t="s">
        <v>1439</v>
      </c>
      <c r="F618" s="10" t="s">
        <v>1440</v>
      </c>
      <c r="G618" s="4" t="s">
        <v>2741</v>
      </c>
      <c r="H618" s="4" t="s">
        <v>2740</v>
      </c>
      <c r="I618" s="3" t="s">
        <v>2738</v>
      </c>
      <c r="J618" s="3"/>
      <c r="K618" s="12" t="s">
        <v>491</v>
      </c>
      <c r="L618" s="3">
        <v>72</v>
      </c>
      <c r="M618" s="12" t="s">
        <v>2462</v>
      </c>
      <c r="N618" s="12" t="s">
        <v>1343</v>
      </c>
      <c r="O618" s="12" t="s">
        <v>1444</v>
      </c>
      <c r="P618" s="12" t="s">
        <v>1343</v>
      </c>
      <c r="Q618" s="4" t="s">
        <v>485</v>
      </c>
      <c r="R618" s="12" t="s">
        <v>1745</v>
      </c>
      <c r="S618" s="12" t="s">
        <v>1345</v>
      </c>
      <c r="T618" s="4">
        <v>112</v>
      </c>
      <c r="U618" s="3" t="s">
        <v>229</v>
      </c>
      <c r="V618" s="3">
        <v>20000</v>
      </c>
      <c r="W618" s="53">
        <v>180</v>
      </c>
      <c r="X618" s="47">
        <f>V618*W618</f>
        <v>3600000</v>
      </c>
      <c r="Y618" s="26">
        <f t="shared" si="30"/>
        <v>4032000.0000000005</v>
      </c>
      <c r="Z618" s="5"/>
      <c r="AA618" s="5" t="s">
        <v>1318</v>
      </c>
      <c r="AB618" s="3"/>
    </row>
    <row r="619" spans="1:28" ht="102">
      <c r="A619" s="3" t="s">
        <v>2423</v>
      </c>
      <c r="B619" s="4" t="s">
        <v>1340</v>
      </c>
      <c r="C619" s="4" t="s">
        <v>479</v>
      </c>
      <c r="D619" s="3" t="s">
        <v>781</v>
      </c>
      <c r="E619" s="3" t="s">
        <v>249</v>
      </c>
      <c r="F619" s="3" t="s">
        <v>1434</v>
      </c>
      <c r="G619" s="3" t="s">
        <v>782</v>
      </c>
      <c r="H619" s="3" t="s">
        <v>1853</v>
      </c>
      <c r="I619" s="3"/>
      <c r="J619" s="3"/>
      <c r="K619" s="12" t="s">
        <v>491</v>
      </c>
      <c r="L619" s="12" t="s">
        <v>57</v>
      </c>
      <c r="M619" s="12" t="s">
        <v>2462</v>
      </c>
      <c r="N619" s="12" t="s">
        <v>1343</v>
      </c>
      <c r="O619" s="12" t="s">
        <v>545</v>
      </c>
      <c r="P619" s="12" t="s">
        <v>1343</v>
      </c>
      <c r="Q619" s="4" t="s">
        <v>485</v>
      </c>
      <c r="R619" s="12" t="s">
        <v>1344</v>
      </c>
      <c r="S619" s="12" t="s">
        <v>1345</v>
      </c>
      <c r="T619" s="12">
        <v>715</v>
      </c>
      <c r="U619" s="4" t="s">
        <v>248</v>
      </c>
      <c r="V619" s="3">
        <v>700</v>
      </c>
      <c r="W619" s="41">
        <v>550</v>
      </c>
      <c r="X619" s="47">
        <v>0</v>
      </c>
      <c r="Y619" s="26">
        <f t="shared" si="30"/>
        <v>0</v>
      </c>
      <c r="Z619" s="5"/>
      <c r="AA619" s="5" t="s">
        <v>1318</v>
      </c>
      <c r="AB619" s="3">
        <v>11</v>
      </c>
    </row>
    <row r="620" spans="1:28" ht="102">
      <c r="A620" s="3" t="s">
        <v>2850</v>
      </c>
      <c r="B620" s="4" t="s">
        <v>1340</v>
      </c>
      <c r="C620" s="4" t="s">
        <v>479</v>
      </c>
      <c r="D620" s="3" t="s">
        <v>781</v>
      </c>
      <c r="E620" s="3" t="s">
        <v>249</v>
      </c>
      <c r="F620" s="3" t="s">
        <v>1434</v>
      </c>
      <c r="G620" s="3" t="s">
        <v>782</v>
      </c>
      <c r="H620" s="3" t="s">
        <v>1853</v>
      </c>
      <c r="I620" s="3"/>
      <c r="J620" s="3"/>
      <c r="K620" s="12" t="s">
        <v>491</v>
      </c>
      <c r="L620" s="12" t="s">
        <v>57</v>
      </c>
      <c r="M620" s="12" t="s">
        <v>2462</v>
      </c>
      <c r="N620" s="12" t="s">
        <v>1343</v>
      </c>
      <c r="O620" s="3" t="s">
        <v>1332</v>
      </c>
      <c r="P620" s="12" t="s">
        <v>1343</v>
      </c>
      <c r="Q620" s="4" t="s">
        <v>485</v>
      </c>
      <c r="R620" s="12" t="s">
        <v>1344</v>
      </c>
      <c r="S620" s="12" t="s">
        <v>1345</v>
      </c>
      <c r="T620" s="12">
        <v>715</v>
      </c>
      <c r="U620" s="4" t="s">
        <v>248</v>
      </c>
      <c r="V620" s="3">
        <v>700</v>
      </c>
      <c r="W620" s="41">
        <v>550</v>
      </c>
      <c r="X620" s="47">
        <f>V620*W620</f>
        <v>385000</v>
      </c>
      <c r="Y620" s="26">
        <f t="shared" si="30"/>
        <v>431200.00000000006</v>
      </c>
      <c r="Z620" s="5"/>
      <c r="AA620" s="5" t="s">
        <v>1318</v>
      </c>
      <c r="AB620" s="3"/>
    </row>
    <row r="621" spans="1:28" ht="242.25">
      <c r="A621" s="3" t="s">
        <v>2424</v>
      </c>
      <c r="B621" s="4" t="s">
        <v>1340</v>
      </c>
      <c r="C621" s="4" t="s">
        <v>479</v>
      </c>
      <c r="D621" s="3" t="s">
        <v>1348</v>
      </c>
      <c r="E621" s="3" t="s">
        <v>1909</v>
      </c>
      <c r="F621" s="3" t="s">
        <v>1910</v>
      </c>
      <c r="G621" s="3" t="s">
        <v>1911</v>
      </c>
      <c r="H621" s="3" t="s">
        <v>1912</v>
      </c>
      <c r="I621" s="3" t="s">
        <v>1935</v>
      </c>
      <c r="J621" s="3"/>
      <c r="K621" s="12" t="s">
        <v>491</v>
      </c>
      <c r="L621" s="12" t="s">
        <v>835</v>
      </c>
      <c r="M621" s="12" t="s">
        <v>2462</v>
      </c>
      <c r="N621" s="12" t="s">
        <v>1343</v>
      </c>
      <c r="O621" s="3" t="s">
        <v>576</v>
      </c>
      <c r="P621" s="12" t="s">
        <v>1343</v>
      </c>
      <c r="Q621" s="4" t="s">
        <v>485</v>
      </c>
      <c r="R621" s="12" t="s">
        <v>1344</v>
      </c>
      <c r="S621" s="12" t="s">
        <v>1345</v>
      </c>
      <c r="T621" s="12">
        <v>715</v>
      </c>
      <c r="U621" s="4" t="s">
        <v>248</v>
      </c>
      <c r="V621" s="3">
        <v>800</v>
      </c>
      <c r="W621" s="41">
        <v>390</v>
      </c>
      <c r="X621" s="47">
        <f>V621*W621</f>
        <v>312000</v>
      </c>
      <c r="Y621" s="26">
        <f aca="true" t="shared" si="31" ref="Y621:Y645">X621*1.12</f>
        <v>349440.00000000006</v>
      </c>
      <c r="Z621" s="5"/>
      <c r="AA621" s="5" t="s">
        <v>1318</v>
      </c>
      <c r="AB621" s="3"/>
    </row>
    <row r="622" spans="1:28" ht="126" customHeight="1">
      <c r="A622" s="3" t="s">
        <v>2425</v>
      </c>
      <c r="B622" s="4" t="s">
        <v>1340</v>
      </c>
      <c r="C622" s="4" t="s">
        <v>479</v>
      </c>
      <c r="D622" s="3" t="s">
        <v>1913</v>
      </c>
      <c r="E622" s="3" t="s">
        <v>64</v>
      </c>
      <c r="F622" s="3" t="s">
        <v>1914</v>
      </c>
      <c r="G622" s="3" t="s">
        <v>1915</v>
      </c>
      <c r="H622" s="3"/>
      <c r="I622" s="3" t="s">
        <v>1916</v>
      </c>
      <c r="J622" s="3"/>
      <c r="K622" s="12" t="s">
        <v>491</v>
      </c>
      <c r="L622" s="12" t="s">
        <v>57</v>
      </c>
      <c r="M622" s="12" t="s">
        <v>2462</v>
      </c>
      <c r="N622" s="12" t="s">
        <v>1343</v>
      </c>
      <c r="O622" s="12" t="s">
        <v>640</v>
      </c>
      <c r="P622" s="12" t="s">
        <v>1343</v>
      </c>
      <c r="Q622" s="4" t="s">
        <v>485</v>
      </c>
      <c r="R622" s="12" t="s">
        <v>1344</v>
      </c>
      <c r="S622" s="12" t="s">
        <v>1345</v>
      </c>
      <c r="T622" s="12">
        <v>715</v>
      </c>
      <c r="U622" s="4" t="s">
        <v>248</v>
      </c>
      <c r="V622" s="3">
        <v>800</v>
      </c>
      <c r="W622" s="41">
        <v>100</v>
      </c>
      <c r="X622" s="47">
        <v>0</v>
      </c>
      <c r="Y622" s="26">
        <f t="shared" si="31"/>
        <v>0</v>
      </c>
      <c r="Z622" s="5"/>
      <c r="AA622" s="5" t="s">
        <v>1318</v>
      </c>
      <c r="AB622" s="3">
        <v>11</v>
      </c>
    </row>
    <row r="623" spans="1:28" ht="93.75" customHeight="1">
      <c r="A623" s="3" t="s">
        <v>2866</v>
      </c>
      <c r="B623" s="4" t="s">
        <v>1340</v>
      </c>
      <c r="C623" s="4" t="s">
        <v>479</v>
      </c>
      <c r="D623" s="3" t="s">
        <v>1913</v>
      </c>
      <c r="E623" s="3" t="s">
        <v>64</v>
      </c>
      <c r="F623" s="3" t="s">
        <v>1914</v>
      </c>
      <c r="G623" s="3" t="s">
        <v>1915</v>
      </c>
      <c r="H623" s="3"/>
      <c r="I623" s="3" t="s">
        <v>1916</v>
      </c>
      <c r="J623" s="3"/>
      <c r="K623" s="12" t="s">
        <v>491</v>
      </c>
      <c r="L623" s="12" t="s">
        <v>57</v>
      </c>
      <c r="M623" s="12" t="s">
        <v>2462</v>
      </c>
      <c r="N623" s="12" t="s">
        <v>1343</v>
      </c>
      <c r="O623" s="12" t="s">
        <v>1444</v>
      </c>
      <c r="P623" s="12" t="s">
        <v>1343</v>
      </c>
      <c r="Q623" s="4" t="s">
        <v>485</v>
      </c>
      <c r="R623" s="12" t="s">
        <v>1344</v>
      </c>
      <c r="S623" s="12" t="s">
        <v>1345</v>
      </c>
      <c r="T623" s="12">
        <v>715</v>
      </c>
      <c r="U623" s="4" t="s">
        <v>248</v>
      </c>
      <c r="V623" s="3">
        <v>800</v>
      </c>
      <c r="W623" s="41">
        <v>100</v>
      </c>
      <c r="X623" s="47">
        <v>0</v>
      </c>
      <c r="Y623" s="26">
        <f t="shared" si="31"/>
        <v>0</v>
      </c>
      <c r="Z623" s="5"/>
      <c r="AA623" s="5" t="s">
        <v>1318</v>
      </c>
      <c r="AB623" s="3">
        <v>11</v>
      </c>
    </row>
    <row r="624" spans="1:28" ht="93.75" customHeight="1">
      <c r="A624" s="3" t="s">
        <v>3250</v>
      </c>
      <c r="B624" s="4" t="s">
        <v>1340</v>
      </c>
      <c r="C624" s="4" t="s">
        <v>479</v>
      </c>
      <c r="D624" s="3" t="s">
        <v>1913</v>
      </c>
      <c r="E624" s="3" t="s">
        <v>64</v>
      </c>
      <c r="F624" s="3" t="s">
        <v>1914</v>
      </c>
      <c r="G624" s="3" t="s">
        <v>1915</v>
      </c>
      <c r="H624" s="3" t="s">
        <v>3540</v>
      </c>
      <c r="I624" s="3" t="s">
        <v>1916</v>
      </c>
      <c r="J624" s="3"/>
      <c r="K624" s="12" t="s">
        <v>491</v>
      </c>
      <c r="L624" s="12" t="s">
        <v>57</v>
      </c>
      <c r="M624" s="12" t="s">
        <v>2462</v>
      </c>
      <c r="N624" s="12" t="s">
        <v>1343</v>
      </c>
      <c r="O624" s="3" t="s">
        <v>1627</v>
      </c>
      <c r="P624" s="12" t="s">
        <v>1343</v>
      </c>
      <c r="Q624" s="4" t="s">
        <v>485</v>
      </c>
      <c r="R624" s="12" t="s">
        <v>1344</v>
      </c>
      <c r="S624" s="12" t="s">
        <v>1345</v>
      </c>
      <c r="T624" s="12">
        <v>715</v>
      </c>
      <c r="U624" s="4" t="s">
        <v>248</v>
      </c>
      <c r="V624" s="3">
        <v>800</v>
      </c>
      <c r="W624" s="41">
        <v>100</v>
      </c>
      <c r="X624" s="47">
        <v>0</v>
      </c>
      <c r="Y624" s="26">
        <f t="shared" si="31"/>
        <v>0</v>
      </c>
      <c r="Z624" s="5"/>
      <c r="AA624" s="5" t="s">
        <v>1318</v>
      </c>
      <c r="AB624" s="3">
        <v>11</v>
      </c>
    </row>
    <row r="625" spans="1:28" ht="93.75" customHeight="1">
      <c r="A625" s="3" t="s">
        <v>3539</v>
      </c>
      <c r="B625" s="4" t="s">
        <v>1340</v>
      </c>
      <c r="C625" s="4" t="s">
        <v>479</v>
      </c>
      <c r="D625" s="3" t="s">
        <v>1913</v>
      </c>
      <c r="E625" s="3" t="s">
        <v>64</v>
      </c>
      <c r="F625" s="3" t="s">
        <v>1914</v>
      </c>
      <c r="G625" s="3" t="s">
        <v>1915</v>
      </c>
      <c r="H625" s="3" t="s">
        <v>3540</v>
      </c>
      <c r="I625" s="3" t="s">
        <v>1916</v>
      </c>
      <c r="J625" s="3"/>
      <c r="K625" s="12" t="s">
        <v>491</v>
      </c>
      <c r="L625" s="12" t="s">
        <v>57</v>
      </c>
      <c r="M625" s="12" t="s">
        <v>2462</v>
      </c>
      <c r="N625" s="12" t="s">
        <v>1343</v>
      </c>
      <c r="O625" s="3" t="s">
        <v>1355</v>
      </c>
      <c r="P625" s="12" t="s">
        <v>1343</v>
      </c>
      <c r="Q625" s="4" t="s">
        <v>485</v>
      </c>
      <c r="R625" s="12" t="s">
        <v>1344</v>
      </c>
      <c r="S625" s="12" t="s">
        <v>1345</v>
      </c>
      <c r="T625" s="12">
        <v>715</v>
      </c>
      <c r="U625" s="4" t="s">
        <v>248</v>
      </c>
      <c r="V625" s="3">
        <v>800</v>
      </c>
      <c r="W625" s="41">
        <v>100</v>
      </c>
      <c r="X625" s="47">
        <f>V625*W625</f>
        <v>80000</v>
      </c>
      <c r="Y625" s="26">
        <f t="shared" si="31"/>
        <v>89600.00000000001</v>
      </c>
      <c r="Z625" s="5"/>
      <c r="AA625" s="5" t="s">
        <v>1318</v>
      </c>
      <c r="AB625" s="3"/>
    </row>
    <row r="626" spans="1:28" ht="89.25">
      <c r="A626" s="3" t="s">
        <v>2426</v>
      </c>
      <c r="B626" s="4" t="s">
        <v>1340</v>
      </c>
      <c r="C626" s="4" t="s">
        <v>479</v>
      </c>
      <c r="D626" s="97" t="s">
        <v>421</v>
      </c>
      <c r="E626" s="3" t="s">
        <v>1857</v>
      </c>
      <c r="F626" s="3" t="s">
        <v>1854</v>
      </c>
      <c r="G626" s="3" t="s">
        <v>1855</v>
      </c>
      <c r="H626" s="3" t="s">
        <v>1856</v>
      </c>
      <c r="I626" s="3" t="s">
        <v>1917</v>
      </c>
      <c r="J626" s="3"/>
      <c r="K626" s="12" t="s">
        <v>491</v>
      </c>
      <c r="L626" s="12" t="s">
        <v>57</v>
      </c>
      <c r="M626" s="12" t="s">
        <v>2462</v>
      </c>
      <c r="N626" s="12" t="s">
        <v>1343</v>
      </c>
      <c r="O626" s="12" t="s">
        <v>494</v>
      </c>
      <c r="P626" s="12" t="s">
        <v>1343</v>
      </c>
      <c r="Q626" s="4" t="s">
        <v>485</v>
      </c>
      <c r="R626" s="12" t="s">
        <v>1344</v>
      </c>
      <c r="S626" s="12" t="s">
        <v>1345</v>
      </c>
      <c r="T626" s="12">
        <v>796</v>
      </c>
      <c r="U626" s="12" t="s">
        <v>493</v>
      </c>
      <c r="V626" s="3">
        <v>40</v>
      </c>
      <c r="W626" s="41">
        <v>250</v>
      </c>
      <c r="X626" s="47">
        <f>V626*W626</f>
        <v>10000</v>
      </c>
      <c r="Y626" s="26">
        <f t="shared" si="31"/>
        <v>11200.000000000002</v>
      </c>
      <c r="Z626" s="5"/>
      <c r="AA626" s="5" t="s">
        <v>1318</v>
      </c>
      <c r="AB626" s="3"/>
    </row>
    <row r="627" spans="1:28" ht="89.25">
      <c r="A627" s="3" t="s">
        <v>2427</v>
      </c>
      <c r="B627" s="4" t="s">
        <v>1340</v>
      </c>
      <c r="C627" s="4" t="s">
        <v>479</v>
      </c>
      <c r="D627" s="3" t="s">
        <v>201</v>
      </c>
      <c r="E627" s="3" t="s">
        <v>1918</v>
      </c>
      <c r="F627" s="3" t="s">
        <v>1918</v>
      </c>
      <c r="G627" s="3" t="s">
        <v>1349</v>
      </c>
      <c r="H627" s="3" t="s">
        <v>1858</v>
      </c>
      <c r="I627" s="3"/>
      <c r="J627" s="3"/>
      <c r="K627" s="12" t="s">
        <v>491</v>
      </c>
      <c r="L627" s="4">
        <v>30</v>
      </c>
      <c r="M627" s="12" t="s">
        <v>2462</v>
      </c>
      <c r="N627" s="12" t="s">
        <v>1343</v>
      </c>
      <c r="O627" s="12" t="s">
        <v>640</v>
      </c>
      <c r="P627" s="12" t="s">
        <v>1343</v>
      </c>
      <c r="Q627" s="4" t="s">
        <v>485</v>
      </c>
      <c r="R627" s="12" t="s">
        <v>1344</v>
      </c>
      <c r="S627" s="4" t="s">
        <v>2540</v>
      </c>
      <c r="T627" s="12">
        <v>796</v>
      </c>
      <c r="U627" s="12" t="s">
        <v>493</v>
      </c>
      <c r="V627" s="3">
        <v>270</v>
      </c>
      <c r="W627" s="41">
        <v>2500</v>
      </c>
      <c r="X627" s="47">
        <v>0</v>
      </c>
      <c r="Y627" s="26">
        <f t="shared" si="31"/>
        <v>0</v>
      </c>
      <c r="Z627" s="5" t="s">
        <v>2539</v>
      </c>
      <c r="AA627" s="5" t="s">
        <v>1318</v>
      </c>
      <c r="AB627" s="3">
        <v>11</v>
      </c>
    </row>
    <row r="628" spans="1:28" ht="89.25">
      <c r="A628" s="3" t="s">
        <v>2867</v>
      </c>
      <c r="B628" s="4" t="s">
        <v>1340</v>
      </c>
      <c r="C628" s="4" t="s">
        <v>479</v>
      </c>
      <c r="D628" s="3" t="s">
        <v>201</v>
      </c>
      <c r="E628" s="3" t="s">
        <v>1918</v>
      </c>
      <c r="F628" s="3" t="s">
        <v>1918</v>
      </c>
      <c r="G628" s="3" t="s">
        <v>1349</v>
      </c>
      <c r="H628" s="3" t="s">
        <v>1858</v>
      </c>
      <c r="I628" s="3"/>
      <c r="J628" s="3"/>
      <c r="K628" s="12" t="s">
        <v>491</v>
      </c>
      <c r="L628" s="4">
        <v>30</v>
      </c>
      <c r="M628" s="12" t="s">
        <v>2462</v>
      </c>
      <c r="N628" s="12" t="s">
        <v>1343</v>
      </c>
      <c r="O628" s="12" t="s">
        <v>1444</v>
      </c>
      <c r="P628" s="12" t="s">
        <v>1343</v>
      </c>
      <c r="Q628" s="4" t="s">
        <v>485</v>
      </c>
      <c r="R628" s="12" t="s">
        <v>1344</v>
      </c>
      <c r="S628" s="4" t="s">
        <v>2540</v>
      </c>
      <c r="T628" s="12">
        <v>796</v>
      </c>
      <c r="U628" s="12" t="s">
        <v>493</v>
      </c>
      <c r="V628" s="3">
        <v>270</v>
      </c>
      <c r="W628" s="41">
        <v>2500</v>
      </c>
      <c r="X628" s="47">
        <v>0</v>
      </c>
      <c r="Y628" s="26">
        <f t="shared" si="31"/>
        <v>0</v>
      </c>
      <c r="Z628" s="5" t="s">
        <v>2539</v>
      </c>
      <c r="AA628" s="5" t="s">
        <v>1318</v>
      </c>
      <c r="AB628" s="3">
        <v>11</v>
      </c>
    </row>
    <row r="629" spans="1:28" ht="89.25">
      <c r="A629" s="3" t="s">
        <v>3255</v>
      </c>
      <c r="B629" s="4" t="s">
        <v>1340</v>
      </c>
      <c r="C629" s="4" t="s">
        <v>479</v>
      </c>
      <c r="D629" s="3" t="s">
        <v>201</v>
      </c>
      <c r="E629" s="3" t="s">
        <v>1918</v>
      </c>
      <c r="F629" s="3" t="s">
        <v>1918</v>
      </c>
      <c r="G629" s="3" t="s">
        <v>1349</v>
      </c>
      <c r="H629" s="3" t="s">
        <v>1858</v>
      </c>
      <c r="I629" s="3"/>
      <c r="J629" s="3"/>
      <c r="K629" s="12" t="s">
        <v>491</v>
      </c>
      <c r="L629" s="4">
        <v>30</v>
      </c>
      <c r="M629" s="12" t="s">
        <v>2462</v>
      </c>
      <c r="N629" s="12" t="s">
        <v>1343</v>
      </c>
      <c r="O629" s="3" t="s">
        <v>1627</v>
      </c>
      <c r="P629" s="12" t="s">
        <v>1343</v>
      </c>
      <c r="Q629" s="4" t="s">
        <v>485</v>
      </c>
      <c r="R629" s="12" t="s">
        <v>1344</v>
      </c>
      <c r="S629" s="4" t="s">
        <v>2540</v>
      </c>
      <c r="T629" s="12">
        <v>796</v>
      </c>
      <c r="U629" s="12" t="s">
        <v>493</v>
      </c>
      <c r="V629" s="3">
        <v>270</v>
      </c>
      <c r="W629" s="41">
        <v>2500</v>
      </c>
      <c r="X629" s="47">
        <f>V629*W629</f>
        <v>675000</v>
      </c>
      <c r="Y629" s="26">
        <f t="shared" si="31"/>
        <v>756000.0000000001</v>
      </c>
      <c r="Z629" s="5" t="s">
        <v>2539</v>
      </c>
      <c r="AA629" s="5" t="s">
        <v>1318</v>
      </c>
      <c r="AB629" s="3"/>
    </row>
    <row r="630" spans="1:28" ht="293.25">
      <c r="A630" s="3" t="s">
        <v>2428</v>
      </c>
      <c r="B630" s="4" t="s">
        <v>1340</v>
      </c>
      <c r="C630" s="4" t="s">
        <v>479</v>
      </c>
      <c r="D630" s="3" t="s">
        <v>1859</v>
      </c>
      <c r="E630" s="3" t="s">
        <v>1919</v>
      </c>
      <c r="F630" s="3" t="s">
        <v>1914</v>
      </c>
      <c r="G630" s="3" t="s">
        <v>1920</v>
      </c>
      <c r="H630" s="3" t="s">
        <v>1860</v>
      </c>
      <c r="I630" s="3" t="s">
        <v>783</v>
      </c>
      <c r="J630" s="3"/>
      <c r="K630" s="12" t="s">
        <v>491</v>
      </c>
      <c r="L630" s="3">
        <v>69</v>
      </c>
      <c r="M630" s="12" t="s">
        <v>2462</v>
      </c>
      <c r="N630" s="12" t="s">
        <v>1343</v>
      </c>
      <c r="O630" s="12" t="s">
        <v>640</v>
      </c>
      <c r="P630" s="12" t="s">
        <v>1343</v>
      </c>
      <c r="Q630" s="4" t="s">
        <v>485</v>
      </c>
      <c r="R630" s="12" t="s">
        <v>1344</v>
      </c>
      <c r="S630" s="12" t="s">
        <v>1345</v>
      </c>
      <c r="T630" s="70" t="s">
        <v>1442</v>
      </c>
      <c r="U630" s="18" t="s">
        <v>248</v>
      </c>
      <c r="V630" s="3">
        <v>270</v>
      </c>
      <c r="W630" s="41">
        <v>5446</v>
      </c>
      <c r="X630" s="47">
        <v>0</v>
      </c>
      <c r="Y630" s="26">
        <f t="shared" si="31"/>
        <v>0</v>
      </c>
      <c r="Z630" s="5"/>
      <c r="AA630" s="5" t="s">
        <v>1318</v>
      </c>
      <c r="AB630" s="3" t="s">
        <v>2905</v>
      </c>
    </row>
    <row r="631" spans="1:28" ht="125.25" customHeight="1">
      <c r="A631" s="3" t="s">
        <v>2868</v>
      </c>
      <c r="B631" s="4" t="s">
        <v>1340</v>
      </c>
      <c r="C631" s="4" t="s">
        <v>479</v>
      </c>
      <c r="D631" s="3" t="s">
        <v>1859</v>
      </c>
      <c r="E631" s="3" t="s">
        <v>1919</v>
      </c>
      <c r="F631" s="3" t="s">
        <v>2904</v>
      </c>
      <c r="G631" s="3" t="s">
        <v>2903</v>
      </c>
      <c r="H631" s="3" t="s">
        <v>2902</v>
      </c>
      <c r="I631" s="3" t="s">
        <v>783</v>
      </c>
      <c r="J631" s="3"/>
      <c r="K631" s="12" t="s">
        <v>491</v>
      </c>
      <c r="L631" s="3">
        <v>69</v>
      </c>
      <c r="M631" s="12" t="s">
        <v>2462</v>
      </c>
      <c r="N631" s="12" t="s">
        <v>1343</v>
      </c>
      <c r="O631" s="12" t="s">
        <v>1444</v>
      </c>
      <c r="P631" s="12" t="s">
        <v>1343</v>
      </c>
      <c r="Q631" s="4" t="s">
        <v>485</v>
      </c>
      <c r="R631" s="12" t="s">
        <v>1344</v>
      </c>
      <c r="S631" s="12" t="s">
        <v>1345</v>
      </c>
      <c r="T631" s="70" t="s">
        <v>1442</v>
      </c>
      <c r="U631" s="18" t="s">
        <v>248</v>
      </c>
      <c r="V631" s="3">
        <v>270</v>
      </c>
      <c r="W631" s="41">
        <v>5446</v>
      </c>
      <c r="X631" s="47">
        <v>0</v>
      </c>
      <c r="Y631" s="26">
        <f t="shared" si="31"/>
        <v>0</v>
      </c>
      <c r="Z631" s="5"/>
      <c r="AA631" s="5" t="s">
        <v>1318</v>
      </c>
      <c r="AB631" s="3">
        <v>11</v>
      </c>
    </row>
    <row r="632" spans="1:28" ht="125.25" customHeight="1">
      <c r="A632" s="3" t="s">
        <v>3251</v>
      </c>
      <c r="B632" s="4" t="s">
        <v>1340</v>
      </c>
      <c r="C632" s="4" t="s">
        <v>479</v>
      </c>
      <c r="D632" s="3" t="s">
        <v>1859</v>
      </c>
      <c r="E632" s="3" t="s">
        <v>1919</v>
      </c>
      <c r="F632" s="3" t="s">
        <v>2904</v>
      </c>
      <c r="G632" s="3" t="s">
        <v>2903</v>
      </c>
      <c r="H632" s="3" t="s">
        <v>2902</v>
      </c>
      <c r="I632" s="3" t="s">
        <v>783</v>
      </c>
      <c r="J632" s="3"/>
      <c r="K632" s="12" t="s">
        <v>491</v>
      </c>
      <c r="L632" s="3">
        <v>69</v>
      </c>
      <c r="M632" s="12" t="s">
        <v>2462</v>
      </c>
      <c r="N632" s="12" t="s">
        <v>1343</v>
      </c>
      <c r="O632" s="3" t="s">
        <v>1627</v>
      </c>
      <c r="P632" s="12" t="s">
        <v>1343</v>
      </c>
      <c r="Q632" s="4" t="s">
        <v>485</v>
      </c>
      <c r="R632" s="12" t="s">
        <v>1344</v>
      </c>
      <c r="S632" s="12" t="s">
        <v>1345</v>
      </c>
      <c r="T632" s="70" t="s">
        <v>1442</v>
      </c>
      <c r="U632" s="18" t="s">
        <v>248</v>
      </c>
      <c r="V632" s="3">
        <v>270</v>
      </c>
      <c r="W632" s="41">
        <v>5446</v>
      </c>
      <c r="X632" s="47">
        <f>V632*W632</f>
        <v>1470420</v>
      </c>
      <c r="Y632" s="26">
        <f t="shared" si="31"/>
        <v>1646870.4000000001</v>
      </c>
      <c r="Z632" s="5"/>
      <c r="AA632" s="5" t="s">
        <v>1318</v>
      </c>
      <c r="AB632" s="3"/>
    </row>
    <row r="633" spans="1:28" ht="104.25" customHeight="1">
      <c r="A633" s="3" t="s">
        <v>2429</v>
      </c>
      <c r="B633" s="4" t="s">
        <v>1340</v>
      </c>
      <c r="C633" s="4" t="s">
        <v>479</v>
      </c>
      <c r="D633" s="3" t="s">
        <v>1921</v>
      </c>
      <c r="E633" s="3" t="s">
        <v>1443</v>
      </c>
      <c r="F633" s="3" t="s">
        <v>1922</v>
      </c>
      <c r="G633" s="3" t="s">
        <v>1923</v>
      </c>
      <c r="H633" s="3" t="s">
        <v>1924</v>
      </c>
      <c r="I633" s="3" t="s">
        <v>2055</v>
      </c>
      <c r="J633" s="3" t="s">
        <v>2056</v>
      </c>
      <c r="K633" s="12" t="s">
        <v>491</v>
      </c>
      <c r="L633" s="12">
        <v>46.3</v>
      </c>
      <c r="M633" s="12" t="s">
        <v>2462</v>
      </c>
      <c r="N633" s="12" t="s">
        <v>1343</v>
      </c>
      <c r="O633" s="12" t="s">
        <v>640</v>
      </c>
      <c r="P633" s="12" t="s">
        <v>1343</v>
      </c>
      <c r="Q633" s="4" t="s">
        <v>485</v>
      </c>
      <c r="R633" s="12" t="s">
        <v>1344</v>
      </c>
      <c r="S633" s="4" t="s">
        <v>2540</v>
      </c>
      <c r="T633" s="18" t="s">
        <v>319</v>
      </c>
      <c r="U633" s="18" t="s">
        <v>497</v>
      </c>
      <c r="V633" s="3">
        <v>200</v>
      </c>
      <c r="W633" s="41">
        <v>11000</v>
      </c>
      <c r="X633" s="47">
        <v>0</v>
      </c>
      <c r="Y633" s="26">
        <f t="shared" si="31"/>
        <v>0</v>
      </c>
      <c r="Z633" s="5" t="s">
        <v>2539</v>
      </c>
      <c r="AA633" s="5" t="s">
        <v>1318</v>
      </c>
      <c r="AB633" s="3" t="s">
        <v>2877</v>
      </c>
    </row>
    <row r="634" spans="1:28" ht="104.25" customHeight="1">
      <c r="A634" s="3" t="s">
        <v>2869</v>
      </c>
      <c r="B634" s="4" t="s">
        <v>1340</v>
      </c>
      <c r="C634" s="4" t="s">
        <v>479</v>
      </c>
      <c r="D634" s="3" t="s">
        <v>1921</v>
      </c>
      <c r="E634" s="3" t="s">
        <v>1443</v>
      </c>
      <c r="F634" s="3" t="s">
        <v>1922</v>
      </c>
      <c r="G634" s="3" t="s">
        <v>1923</v>
      </c>
      <c r="H634" s="3" t="s">
        <v>1924</v>
      </c>
      <c r="I634" s="3" t="s">
        <v>2055</v>
      </c>
      <c r="J634" s="3"/>
      <c r="K634" s="12" t="s">
        <v>491</v>
      </c>
      <c r="L634" s="12">
        <v>46.3</v>
      </c>
      <c r="M634" s="12" t="s">
        <v>2462</v>
      </c>
      <c r="N634" s="12" t="s">
        <v>1343</v>
      </c>
      <c r="O634" s="12" t="s">
        <v>1444</v>
      </c>
      <c r="P634" s="12" t="s">
        <v>1343</v>
      </c>
      <c r="Q634" s="4" t="s">
        <v>485</v>
      </c>
      <c r="R634" s="12" t="s">
        <v>1344</v>
      </c>
      <c r="S634" s="4" t="s">
        <v>2540</v>
      </c>
      <c r="T634" s="18" t="s">
        <v>319</v>
      </c>
      <c r="U634" s="18" t="s">
        <v>497</v>
      </c>
      <c r="V634" s="3">
        <v>200</v>
      </c>
      <c r="W634" s="41">
        <v>11000</v>
      </c>
      <c r="X634" s="47">
        <v>0</v>
      </c>
      <c r="Y634" s="26">
        <f t="shared" si="31"/>
        <v>0</v>
      </c>
      <c r="Z634" s="5" t="s">
        <v>2539</v>
      </c>
      <c r="AA634" s="5" t="s">
        <v>1318</v>
      </c>
      <c r="AB634" s="3">
        <v>11</v>
      </c>
    </row>
    <row r="635" spans="1:28" ht="104.25" customHeight="1">
      <c r="A635" s="3" t="s">
        <v>3252</v>
      </c>
      <c r="B635" s="4" t="s">
        <v>1340</v>
      </c>
      <c r="C635" s="4" t="s">
        <v>479</v>
      </c>
      <c r="D635" s="3" t="s">
        <v>1921</v>
      </c>
      <c r="E635" s="3" t="s">
        <v>1443</v>
      </c>
      <c r="F635" s="3" t="s">
        <v>1922</v>
      </c>
      <c r="G635" s="3" t="s">
        <v>1923</v>
      </c>
      <c r="H635" s="3" t="s">
        <v>1924</v>
      </c>
      <c r="I635" s="3" t="s">
        <v>2055</v>
      </c>
      <c r="J635" s="3"/>
      <c r="K635" s="12" t="s">
        <v>491</v>
      </c>
      <c r="L635" s="12">
        <v>46.3</v>
      </c>
      <c r="M635" s="12" t="s">
        <v>2462</v>
      </c>
      <c r="N635" s="12" t="s">
        <v>1343</v>
      </c>
      <c r="O635" s="3" t="s">
        <v>1627</v>
      </c>
      <c r="P635" s="12" t="s">
        <v>1343</v>
      </c>
      <c r="Q635" s="4" t="s">
        <v>485</v>
      </c>
      <c r="R635" s="12" t="s">
        <v>1344</v>
      </c>
      <c r="S635" s="4" t="s">
        <v>2540</v>
      </c>
      <c r="T635" s="18" t="s">
        <v>319</v>
      </c>
      <c r="U635" s="18" t="s">
        <v>497</v>
      </c>
      <c r="V635" s="3">
        <v>200</v>
      </c>
      <c r="W635" s="41">
        <v>11000</v>
      </c>
      <c r="X635" s="47">
        <f>V635*W635</f>
        <v>2200000</v>
      </c>
      <c r="Y635" s="26">
        <f t="shared" si="31"/>
        <v>2464000.0000000005</v>
      </c>
      <c r="Z635" s="5" t="s">
        <v>2539</v>
      </c>
      <c r="AA635" s="5" t="s">
        <v>1318</v>
      </c>
      <c r="AB635" s="3"/>
    </row>
    <row r="636" spans="1:28" ht="109.5" customHeight="1">
      <c r="A636" s="3" t="s">
        <v>2430</v>
      </c>
      <c r="B636" s="4" t="s">
        <v>478</v>
      </c>
      <c r="C636" s="4" t="s">
        <v>479</v>
      </c>
      <c r="D636" s="18" t="s">
        <v>1925</v>
      </c>
      <c r="E636" s="18" t="s">
        <v>1926</v>
      </c>
      <c r="F636" s="4" t="s">
        <v>1927</v>
      </c>
      <c r="G636" s="18" t="s">
        <v>1928</v>
      </c>
      <c r="H636" s="4" t="s">
        <v>1929</v>
      </c>
      <c r="I636" s="4" t="s">
        <v>1942</v>
      </c>
      <c r="J636" s="4" t="s">
        <v>1942</v>
      </c>
      <c r="K636" s="12" t="s">
        <v>491</v>
      </c>
      <c r="L636" s="12">
        <v>46.3</v>
      </c>
      <c r="M636" s="12" t="s">
        <v>2462</v>
      </c>
      <c r="N636" s="12" t="s">
        <v>1343</v>
      </c>
      <c r="O636" s="12" t="s">
        <v>640</v>
      </c>
      <c r="P636" s="12" t="s">
        <v>1343</v>
      </c>
      <c r="Q636" s="4" t="s">
        <v>485</v>
      </c>
      <c r="R636" s="12" t="s">
        <v>1344</v>
      </c>
      <c r="S636" s="4" t="s">
        <v>2540</v>
      </c>
      <c r="T636" s="18" t="s">
        <v>319</v>
      </c>
      <c r="U636" s="18" t="s">
        <v>497</v>
      </c>
      <c r="V636" s="3">
        <v>70</v>
      </c>
      <c r="W636" s="41">
        <v>12500</v>
      </c>
      <c r="X636" s="47">
        <v>0</v>
      </c>
      <c r="Y636" s="26">
        <f t="shared" si="31"/>
        <v>0</v>
      </c>
      <c r="Z636" s="5" t="s">
        <v>2539</v>
      </c>
      <c r="AA636" s="5" t="s">
        <v>1318</v>
      </c>
      <c r="AB636" s="3" t="s">
        <v>2865</v>
      </c>
    </row>
    <row r="637" spans="1:28" ht="109.5" customHeight="1">
      <c r="A637" s="3" t="s">
        <v>2860</v>
      </c>
      <c r="B637" s="4" t="s">
        <v>478</v>
      </c>
      <c r="C637" s="4" t="s">
        <v>479</v>
      </c>
      <c r="D637" s="18" t="s">
        <v>2861</v>
      </c>
      <c r="E637" s="18" t="s">
        <v>1926</v>
      </c>
      <c r="F637" s="18" t="s">
        <v>2863</v>
      </c>
      <c r="G637" s="4" t="s">
        <v>2862</v>
      </c>
      <c r="H637" s="4" t="s">
        <v>2864</v>
      </c>
      <c r="I637" s="4" t="s">
        <v>1942</v>
      </c>
      <c r="J637" s="4"/>
      <c r="K637" s="12" t="s">
        <v>491</v>
      </c>
      <c r="L637" s="12">
        <v>46.3</v>
      </c>
      <c r="M637" s="12" t="s">
        <v>2462</v>
      </c>
      <c r="N637" s="12" t="s">
        <v>1343</v>
      </c>
      <c r="O637" s="12" t="s">
        <v>1444</v>
      </c>
      <c r="P637" s="12" t="s">
        <v>1343</v>
      </c>
      <c r="Q637" s="4" t="s">
        <v>485</v>
      </c>
      <c r="R637" s="12" t="s">
        <v>1344</v>
      </c>
      <c r="S637" s="4" t="s">
        <v>2540</v>
      </c>
      <c r="T637" s="18" t="s">
        <v>319</v>
      </c>
      <c r="U637" s="18" t="s">
        <v>497</v>
      </c>
      <c r="V637" s="3">
        <v>70</v>
      </c>
      <c r="W637" s="41">
        <v>12500</v>
      </c>
      <c r="X637" s="47">
        <v>0</v>
      </c>
      <c r="Y637" s="26">
        <f t="shared" si="31"/>
        <v>0</v>
      </c>
      <c r="Z637" s="5" t="s">
        <v>2539</v>
      </c>
      <c r="AA637" s="5" t="s">
        <v>1318</v>
      </c>
      <c r="AB637" s="3">
        <v>11</v>
      </c>
    </row>
    <row r="638" spans="1:28" ht="109.5" customHeight="1">
      <c r="A638" s="3" t="s">
        <v>3253</v>
      </c>
      <c r="B638" s="4" t="s">
        <v>478</v>
      </c>
      <c r="C638" s="4" t="s">
        <v>479</v>
      </c>
      <c r="D638" s="18" t="s">
        <v>2861</v>
      </c>
      <c r="E638" s="18" t="s">
        <v>1926</v>
      </c>
      <c r="F638" s="18" t="s">
        <v>2863</v>
      </c>
      <c r="G638" s="4" t="s">
        <v>2862</v>
      </c>
      <c r="H638" s="4" t="s">
        <v>2864</v>
      </c>
      <c r="I638" s="4" t="s">
        <v>1942</v>
      </c>
      <c r="J638" s="4"/>
      <c r="K638" s="12" t="s">
        <v>491</v>
      </c>
      <c r="L638" s="12">
        <v>46.3</v>
      </c>
      <c r="M638" s="12" t="s">
        <v>2462</v>
      </c>
      <c r="N638" s="12" t="s">
        <v>1343</v>
      </c>
      <c r="O638" s="3" t="s">
        <v>1627</v>
      </c>
      <c r="P638" s="12" t="s">
        <v>1343</v>
      </c>
      <c r="Q638" s="4" t="s">
        <v>485</v>
      </c>
      <c r="R638" s="12" t="s">
        <v>1344</v>
      </c>
      <c r="S638" s="4" t="s">
        <v>2540</v>
      </c>
      <c r="T638" s="18" t="s">
        <v>319</v>
      </c>
      <c r="U638" s="18" t="s">
        <v>497</v>
      </c>
      <c r="V638" s="3">
        <v>70</v>
      </c>
      <c r="W638" s="41">
        <v>12500</v>
      </c>
      <c r="X638" s="47">
        <f>V638*W638</f>
        <v>875000</v>
      </c>
      <c r="Y638" s="26">
        <f t="shared" si="31"/>
        <v>980000.0000000001</v>
      </c>
      <c r="Z638" s="5" t="s">
        <v>2539</v>
      </c>
      <c r="AA638" s="5" t="s">
        <v>1318</v>
      </c>
      <c r="AB638" s="3"/>
    </row>
    <row r="639" spans="1:28" ht="127.5">
      <c r="A639" s="3" t="s">
        <v>2431</v>
      </c>
      <c r="B639" s="4" t="s">
        <v>478</v>
      </c>
      <c r="C639" s="4" t="s">
        <v>479</v>
      </c>
      <c r="D639" s="18" t="s">
        <v>1925</v>
      </c>
      <c r="E639" s="18" t="s">
        <v>1926</v>
      </c>
      <c r="F639" s="4" t="s">
        <v>1927</v>
      </c>
      <c r="G639" s="18" t="s">
        <v>1928</v>
      </c>
      <c r="H639" s="4" t="s">
        <v>1929</v>
      </c>
      <c r="I639" s="3" t="s">
        <v>1930</v>
      </c>
      <c r="J639" s="3"/>
      <c r="K639" s="4" t="s">
        <v>491</v>
      </c>
      <c r="L639" s="3">
        <v>80</v>
      </c>
      <c r="M639" s="12" t="s">
        <v>2462</v>
      </c>
      <c r="N639" s="4" t="s">
        <v>483</v>
      </c>
      <c r="O639" s="3" t="s">
        <v>484</v>
      </c>
      <c r="P639" s="4" t="s">
        <v>483</v>
      </c>
      <c r="Q639" s="4" t="s">
        <v>485</v>
      </c>
      <c r="R639" s="4" t="s">
        <v>495</v>
      </c>
      <c r="S639" s="4" t="s">
        <v>2540</v>
      </c>
      <c r="T639" s="18" t="s">
        <v>319</v>
      </c>
      <c r="U639" s="18" t="s">
        <v>497</v>
      </c>
      <c r="V639" s="4">
        <v>200</v>
      </c>
      <c r="W639" s="4">
        <v>12000</v>
      </c>
      <c r="X639" s="26">
        <f>V639*W639</f>
        <v>2400000</v>
      </c>
      <c r="Y639" s="45">
        <f t="shared" si="31"/>
        <v>2688000.0000000005</v>
      </c>
      <c r="Z639" s="5" t="s">
        <v>2539</v>
      </c>
      <c r="AA639" s="5" t="s">
        <v>1318</v>
      </c>
      <c r="AB639" s="4"/>
    </row>
    <row r="640" spans="1:28" ht="102">
      <c r="A640" s="3" t="s">
        <v>2432</v>
      </c>
      <c r="B640" s="4" t="s">
        <v>478</v>
      </c>
      <c r="C640" s="4" t="s">
        <v>479</v>
      </c>
      <c r="D640" s="18" t="s">
        <v>1925</v>
      </c>
      <c r="E640" s="18" t="s">
        <v>1926</v>
      </c>
      <c r="F640" s="4" t="s">
        <v>1927</v>
      </c>
      <c r="G640" s="18" t="s">
        <v>1928</v>
      </c>
      <c r="H640" s="4" t="s">
        <v>1929</v>
      </c>
      <c r="I640" s="4" t="s">
        <v>1943</v>
      </c>
      <c r="J640" s="4"/>
      <c r="K640" s="4" t="s">
        <v>491</v>
      </c>
      <c r="L640" s="3">
        <v>80</v>
      </c>
      <c r="M640" s="12" t="s">
        <v>2462</v>
      </c>
      <c r="N640" s="4" t="s">
        <v>483</v>
      </c>
      <c r="O640" s="3" t="s">
        <v>484</v>
      </c>
      <c r="P640" s="4" t="s">
        <v>483</v>
      </c>
      <c r="Q640" s="4" t="s">
        <v>485</v>
      </c>
      <c r="R640" s="4" t="s">
        <v>495</v>
      </c>
      <c r="S640" s="4" t="s">
        <v>2540</v>
      </c>
      <c r="T640" s="18" t="s">
        <v>319</v>
      </c>
      <c r="U640" s="18" t="s">
        <v>497</v>
      </c>
      <c r="V640" s="3">
        <v>70</v>
      </c>
      <c r="W640" s="11">
        <v>13393</v>
      </c>
      <c r="X640" s="26">
        <f>V640*W640</f>
        <v>937510</v>
      </c>
      <c r="Y640" s="26">
        <f t="shared" si="31"/>
        <v>1050011.2000000002</v>
      </c>
      <c r="Z640" s="4" t="s">
        <v>2539</v>
      </c>
      <c r="AA640" s="5" t="s">
        <v>1318</v>
      </c>
      <c r="AB640" s="4"/>
    </row>
    <row r="641" spans="1:28" ht="140.25">
      <c r="A641" s="3" t="s">
        <v>2433</v>
      </c>
      <c r="B641" s="4" t="s">
        <v>478</v>
      </c>
      <c r="C641" s="4" t="s">
        <v>479</v>
      </c>
      <c r="D641" s="18" t="s">
        <v>59</v>
      </c>
      <c r="E641" s="4" t="s">
        <v>30</v>
      </c>
      <c r="F641" s="4" t="s">
        <v>2541</v>
      </c>
      <c r="G641" s="4" t="s">
        <v>3257</v>
      </c>
      <c r="H641" s="18" t="s">
        <v>60</v>
      </c>
      <c r="I641" s="4"/>
      <c r="J641" s="4"/>
      <c r="K641" s="4" t="s">
        <v>491</v>
      </c>
      <c r="L641" s="3">
        <v>50</v>
      </c>
      <c r="M641" s="12" t="s">
        <v>2462</v>
      </c>
      <c r="N641" s="4" t="s">
        <v>483</v>
      </c>
      <c r="O641" s="3" t="s">
        <v>1355</v>
      </c>
      <c r="P641" s="4" t="s">
        <v>483</v>
      </c>
      <c r="Q641" s="4" t="s">
        <v>485</v>
      </c>
      <c r="R641" s="12" t="s">
        <v>1936</v>
      </c>
      <c r="S641" s="4" t="s">
        <v>2540</v>
      </c>
      <c r="T641" s="12" t="s">
        <v>175</v>
      </c>
      <c r="U641" s="4" t="s">
        <v>493</v>
      </c>
      <c r="V641" s="3">
        <v>270</v>
      </c>
      <c r="W641" s="11">
        <v>4000</v>
      </c>
      <c r="X641" s="26">
        <f>V641*W641</f>
        <v>1080000</v>
      </c>
      <c r="Y641" s="26">
        <f t="shared" si="31"/>
        <v>1209600</v>
      </c>
      <c r="Z641" s="24" t="s">
        <v>2539</v>
      </c>
      <c r="AA641" s="5" t="s">
        <v>1318</v>
      </c>
      <c r="AB641" s="3"/>
    </row>
    <row r="642" spans="1:28" ht="191.25">
      <c r="A642" s="3" t="s">
        <v>2434</v>
      </c>
      <c r="B642" s="4" t="s">
        <v>1340</v>
      </c>
      <c r="C642" s="4" t="s">
        <v>479</v>
      </c>
      <c r="D642" s="4" t="s">
        <v>1433</v>
      </c>
      <c r="E642" s="4" t="s">
        <v>249</v>
      </c>
      <c r="F642" s="4" t="s">
        <v>1434</v>
      </c>
      <c r="G642" s="4" t="s">
        <v>1435</v>
      </c>
      <c r="H642" s="4" t="s">
        <v>1860</v>
      </c>
      <c r="I642" s="3" t="s">
        <v>1937</v>
      </c>
      <c r="J642" s="3"/>
      <c r="K642" s="12" t="s">
        <v>491</v>
      </c>
      <c r="L642" s="12" t="s">
        <v>57</v>
      </c>
      <c r="M642" s="12" t="s">
        <v>2462</v>
      </c>
      <c r="N642" s="12" t="s">
        <v>1343</v>
      </c>
      <c r="O642" s="12" t="s">
        <v>494</v>
      </c>
      <c r="P642" s="4" t="s">
        <v>483</v>
      </c>
      <c r="Q642" s="4" t="s">
        <v>485</v>
      </c>
      <c r="R642" s="12" t="s">
        <v>1344</v>
      </c>
      <c r="S642" s="12" t="s">
        <v>1345</v>
      </c>
      <c r="T642" s="12">
        <v>715</v>
      </c>
      <c r="U642" s="4" t="s">
        <v>248</v>
      </c>
      <c r="V642" s="3">
        <v>500</v>
      </c>
      <c r="W642" s="41">
        <v>650</v>
      </c>
      <c r="X642" s="47">
        <f>V642*W642</f>
        <v>325000</v>
      </c>
      <c r="Y642" s="26">
        <f t="shared" si="31"/>
        <v>364000.00000000006</v>
      </c>
      <c r="Z642" s="5"/>
      <c r="AA642" s="5" t="s">
        <v>1318</v>
      </c>
      <c r="AB642" s="3"/>
    </row>
    <row r="643" spans="1:29" s="140" customFormat="1" ht="48.75" customHeight="1">
      <c r="A643" s="120" t="s">
        <v>2435</v>
      </c>
      <c r="B643" s="118" t="s">
        <v>478</v>
      </c>
      <c r="C643" s="118" t="s">
        <v>479</v>
      </c>
      <c r="D643" s="134" t="s">
        <v>2517</v>
      </c>
      <c r="E643" s="135" t="s">
        <v>2518</v>
      </c>
      <c r="F643" s="135" t="s">
        <v>2519</v>
      </c>
      <c r="G643" s="135" t="s">
        <v>2520</v>
      </c>
      <c r="H643" s="135" t="s">
        <v>2521</v>
      </c>
      <c r="I643" s="120" t="s">
        <v>2522</v>
      </c>
      <c r="J643" s="120"/>
      <c r="K643" s="118" t="s">
        <v>491</v>
      </c>
      <c r="L643" s="120">
        <v>30</v>
      </c>
      <c r="M643" s="136" t="s">
        <v>2462</v>
      </c>
      <c r="N643" s="118" t="s">
        <v>483</v>
      </c>
      <c r="O643" s="120" t="s">
        <v>545</v>
      </c>
      <c r="P643" s="118" t="s">
        <v>483</v>
      </c>
      <c r="Q643" s="118" t="s">
        <v>485</v>
      </c>
      <c r="R643" s="118" t="s">
        <v>503</v>
      </c>
      <c r="S643" s="118" t="s">
        <v>496</v>
      </c>
      <c r="T643" s="149">
        <v>5111</v>
      </c>
      <c r="U643" s="134" t="s">
        <v>600</v>
      </c>
      <c r="V643" s="120">
        <v>2870</v>
      </c>
      <c r="W643" s="150">
        <v>210</v>
      </c>
      <c r="X643" s="137">
        <v>0</v>
      </c>
      <c r="Y643" s="137">
        <f>X643*1.12</f>
        <v>0</v>
      </c>
      <c r="Z643" s="151"/>
      <c r="AA643" s="76" t="s">
        <v>1318</v>
      </c>
      <c r="AB643" s="4">
        <v>11</v>
      </c>
      <c r="AC643" s="111"/>
    </row>
    <row r="644" spans="1:29" s="140" customFormat="1" ht="48.75" customHeight="1">
      <c r="A644" s="120" t="s">
        <v>2831</v>
      </c>
      <c r="B644" s="118" t="s">
        <v>478</v>
      </c>
      <c r="C644" s="118" t="s">
        <v>479</v>
      </c>
      <c r="D644" s="134" t="s">
        <v>2517</v>
      </c>
      <c r="E644" s="135" t="s">
        <v>2518</v>
      </c>
      <c r="F644" s="135" t="s">
        <v>2519</v>
      </c>
      <c r="G644" s="135" t="s">
        <v>2520</v>
      </c>
      <c r="H644" s="135" t="s">
        <v>2521</v>
      </c>
      <c r="I644" s="120" t="s">
        <v>2522</v>
      </c>
      <c r="J644" s="120"/>
      <c r="K644" s="118" t="s">
        <v>491</v>
      </c>
      <c r="L644" s="120">
        <v>30</v>
      </c>
      <c r="M644" s="136" t="s">
        <v>2462</v>
      </c>
      <c r="N644" s="118" t="s">
        <v>483</v>
      </c>
      <c r="O644" s="3" t="s">
        <v>1332</v>
      </c>
      <c r="P644" s="118" t="s">
        <v>483</v>
      </c>
      <c r="Q644" s="118" t="s">
        <v>485</v>
      </c>
      <c r="R644" s="118" t="s">
        <v>503</v>
      </c>
      <c r="S644" s="118" t="s">
        <v>496</v>
      </c>
      <c r="T644" s="149">
        <v>5111</v>
      </c>
      <c r="U644" s="134" t="s">
        <v>600</v>
      </c>
      <c r="V644" s="120">
        <v>2870</v>
      </c>
      <c r="W644" s="150">
        <v>210</v>
      </c>
      <c r="X644" s="137">
        <f>V644*W644</f>
        <v>602700</v>
      </c>
      <c r="Y644" s="137">
        <f>X644*1.12</f>
        <v>675024.0000000001</v>
      </c>
      <c r="Z644" s="151"/>
      <c r="AA644" s="76" t="s">
        <v>1318</v>
      </c>
      <c r="AB644" s="4"/>
      <c r="AC644" s="111"/>
    </row>
    <row r="645" spans="1:28" ht="133.5" customHeight="1">
      <c r="A645" s="3" t="s">
        <v>2436</v>
      </c>
      <c r="B645" s="4" t="s">
        <v>1340</v>
      </c>
      <c r="C645" s="4" t="s">
        <v>479</v>
      </c>
      <c r="D645" s="3" t="s">
        <v>1436</v>
      </c>
      <c r="E645" s="3" t="s">
        <v>417</v>
      </c>
      <c r="F645" s="3" t="s">
        <v>1437</v>
      </c>
      <c r="G645" s="135" t="s">
        <v>1438</v>
      </c>
      <c r="H645" s="135" t="s">
        <v>3258</v>
      </c>
      <c r="I645" s="5"/>
      <c r="J645" s="5"/>
      <c r="K645" s="12" t="s">
        <v>491</v>
      </c>
      <c r="L645" s="12" t="s">
        <v>57</v>
      </c>
      <c r="M645" s="12" t="s">
        <v>2462</v>
      </c>
      <c r="N645" s="12" t="s">
        <v>1343</v>
      </c>
      <c r="O645" s="12" t="s">
        <v>691</v>
      </c>
      <c r="P645" s="12" t="s">
        <v>483</v>
      </c>
      <c r="Q645" s="12" t="s">
        <v>485</v>
      </c>
      <c r="R645" s="12" t="s">
        <v>1936</v>
      </c>
      <c r="S645" s="12" t="s">
        <v>1345</v>
      </c>
      <c r="T645" s="12">
        <v>796</v>
      </c>
      <c r="U645" s="12" t="s">
        <v>493</v>
      </c>
      <c r="V645" s="3">
        <v>40</v>
      </c>
      <c r="W645" s="41">
        <v>900</v>
      </c>
      <c r="X645" s="47">
        <f>V645*W645</f>
        <v>36000</v>
      </c>
      <c r="Y645" s="26">
        <f t="shared" si="31"/>
        <v>40320.00000000001</v>
      </c>
      <c r="Z645" s="5"/>
      <c r="AA645" s="5" t="s">
        <v>1318</v>
      </c>
      <c r="AB645" s="3"/>
    </row>
    <row r="646" spans="1:29" ht="93" customHeight="1">
      <c r="A646" s="3" t="s">
        <v>2437</v>
      </c>
      <c r="B646" s="4" t="s">
        <v>478</v>
      </c>
      <c r="C646" s="4" t="s">
        <v>479</v>
      </c>
      <c r="D646" s="38" t="s">
        <v>1414</v>
      </c>
      <c r="E646" s="38" t="s">
        <v>1415</v>
      </c>
      <c r="F646" s="38" t="s">
        <v>1445</v>
      </c>
      <c r="G646" s="38" t="s">
        <v>1446</v>
      </c>
      <c r="H646" s="38" t="s">
        <v>1416</v>
      </c>
      <c r="I646" s="10"/>
      <c r="J646" s="10"/>
      <c r="K646" s="4" t="s">
        <v>491</v>
      </c>
      <c r="L646" s="3">
        <v>0</v>
      </c>
      <c r="M646" s="12" t="s">
        <v>2462</v>
      </c>
      <c r="N646" s="4" t="s">
        <v>483</v>
      </c>
      <c r="O646" s="3" t="s">
        <v>1417</v>
      </c>
      <c r="P646" s="4" t="s">
        <v>483</v>
      </c>
      <c r="Q646" s="4" t="s">
        <v>485</v>
      </c>
      <c r="R646" s="16" t="s">
        <v>500</v>
      </c>
      <c r="S646" s="12" t="s">
        <v>1345</v>
      </c>
      <c r="T646" s="106">
        <v>796</v>
      </c>
      <c r="U646" s="90" t="s">
        <v>834</v>
      </c>
      <c r="V646" s="3">
        <v>1</v>
      </c>
      <c r="W646" s="11">
        <f>552700+82300</f>
        <v>635000</v>
      </c>
      <c r="X646" s="26">
        <f>V646*W646</f>
        <v>635000</v>
      </c>
      <c r="Y646" s="26">
        <f>X646*1.12</f>
        <v>711200.0000000001</v>
      </c>
      <c r="Z646" s="3"/>
      <c r="AA646" s="4" t="s">
        <v>1318</v>
      </c>
      <c r="AB646" s="4"/>
      <c r="AC646" s="28"/>
    </row>
    <row r="647" spans="1:28" ht="140.25">
      <c r="A647" s="3" t="s">
        <v>2438</v>
      </c>
      <c r="B647" s="71" t="s">
        <v>478</v>
      </c>
      <c r="C647" s="71" t="s">
        <v>479</v>
      </c>
      <c r="D647" s="71" t="s">
        <v>1477</v>
      </c>
      <c r="E647" s="71" t="s">
        <v>1478</v>
      </c>
      <c r="F647" s="71" t="s">
        <v>1867</v>
      </c>
      <c r="G647" s="71" t="s">
        <v>1479</v>
      </c>
      <c r="H647" s="71" t="s">
        <v>1868</v>
      </c>
      <c r="I647" s="71" t="s">
        <v>1408</v>
      </c>
      <c r="J647" s="71"/>
      <c r="K647" s="4" t="s">
        <v>491</v>
      </c>
      <c r="L647" s="14">
        <v>0</v>
      </c>
      <c r="M647" s="12" t="s">
        <v>2462</v>
      </c>
      <c r="N647" s="4" t="s">
        <v>483</v>
      </c>
      <c r="O647" s="3" t="s">
        <v>1444</v>
      </c>
      <c r="P647" s="3" t="s">
        <v>773</v>
      </c>
      <c r="Q647" s="4" t="s">
        <v>485</v>
      </c>
      <c r="R647" s="3" t="s">
        <v>503</v>
      </c>
      <c r="S647" s="12" t="s">
        <v>1345</v>
      </c>
      <c r="T647" s="12">
        <v>796</v>
      </c>
      <c r="U647" s="4" t="s">
        <v>493</v>
      </c>
      <c r="V647" s="3">
        <v>1</v>
      </c>
      <c r="W647" s="24">
        <v>21200</v>
      </c>
      <c r="X647" s="26">
        <f aca="true" t="shared" si="32" ref="X647:X653">V647*W647</f>
        <v>21200</v>
      </c>
      <c r="Y647" s="26">
        <f>X647*1.12</f>
        <v>23744.000000000004</v>
      </c>
      <c r="Z647" s="4"/>
      <c r="AA647" s="4" t="s">
        <v>1476</v>
      </c>
      <c r="AB647" s="4"/>
    </row>
    <row r="648" spans="1:28" ht="140.25">
      <c r="A648" s="3" t="s">
        <v>2439</v>
      </c>
      <c r="B648" s="71" t="s">
        <v>478</v>
      </c>
      <c r="C648" s="71" t="s">
        <v>479</v>
      </c>
      <c r="D648" s="71" t="s">
        <v>1480</v>
      </c>
      <c r="E648" s="10" t="s">
        <v>1478</v>
      </c>
      <c r="F648" s="71" t="s">
        <v>1867</v>
      </c>
      <c r="G648" s="4" t="s">
        <v>1481</v>
      </c>
      <c r="H648" s="4" t="s">
        <v>1869</v>
      </c>
      <c r="I648" s="71" t="s">
        <v>1413</v>
      </c>
      <c r="J648" s="71"/>
      <c r="K648" s="4" t="s">
        <v>491</v>
      </c>
      <c r="L648" s="14">
        <v>0</v>
      </c>
      <c r="M648" s="12" t="s">
        <v>2462</v>
      </c>
      <c r="N648" s="4" t="s">
        <v>483</v>
      </c>
      <c r="O648" s="3" t="s">
        <v>1444</v>
      </c>
      <c r="P648" s="3" t="s">
        <v>773</v>
      </c>
      <c r="Q648" s="4" t="s">
        <v>485</v>
      </c>
      <c r="R648" s="3" t="s">
        <v>503</v>
      </c>
      <c r="S648" s="12" t="s">
        <v>1345</v>
      </c>
      <c r="T648" s="12">
        <v>796</v>
      </c>
      <c r="U648" s="4" t="s">
        <v>493</v>
      </c>
      <c r="V648" s="3">
        <v>5</v>
      </c>
      <c r="W648" s="24">
        <v>13920</v>
      </c>
      <c r="X648" s="26">
        <f t="shared" si="32"/>
        <v>69600</v>
      </c>
      <c r="Y648" s="26">
        <f aca="true" t="shared" si="33" ref="Y648:Y655">X648*1.12</f>
        <v>77952.00000000001</v>
      </c>
      <c r="Z648" s="4"/>
      <c r="AA648" s="4" t="s">
        <v>1476</v>
      </c>
      <c r="AB648" s="4"/>
    </row>
    <row r="649" spans="1:28" ht="102">
      <c r="A649" s="3" t="s">
        <v>2440</v>
      </c>
      <c r="B649" s="71" t="s">
        <v>478</v>
      </c>
      <c r="C649" s="71" t="s">
        <v>479</v>
      </c>
      <c r="D649" s="71" t="s">
        <v>1483</v>
      </c>
      <c r="E649" s="71" t="s">
        <v>1078</v>
      </c>
      <c r="F649" s="71" t="s">
        <v>1870</v>
      </c>
      <c r="G649" s="71" t="s">
        <v>1484</v>
      </c>
      <c r="H649" s="71" t="s">
        <v>1871</v>
      </c>
      <c r="I649" s="71" t="s">
        <v>1482</v>
      </c>
      <c r="J649" s="71"/>
      <c r="K649" s="4" t="s">
        <v>491</v>
      </c>
      <c r="L649" s="3">
        <v>0</v>
      </c>
      <c r="M649" s="12" t="s">
        <v>2462</v>
      </c>
      <c r="N649" s="4" t="s">
        <v>483</v>
      </c>
      <c r="O649" s="3" t="s">
        <v>1444</v>
      </c>
      <c r="P649" s="3" t="s">
        <v>773</v>
      </c>
      <c r="Q649" s="4" t="s">
        <v>485</v>
      </c>
      <c r="R649" s="3" t="s">
        <v>503</v>
      </c>
      <c r="S649" s="12" t="s">
        <v>1345</v>
      </c>
      <c r="T649" s="12" t="s">
        <v>592</v>
      </c>
      <c r="U649" s="4" t="s">
        <v>593</v>
      </c>
      <c r="V649" s="3">
        <v>305</v>
      </c>
      <c r="W649" s="24">
        <v>58.034</v>
      </c>
      <c r="X649" s="26">
        <v>0</v>
      </c>
      <c r="Y649" s="26">
        <f t="shared" si="33"/>
        <v>0</v>
      </c>
      <c r="Z649" s="4"/>
      <c r="AA649" s="4" t="s">
        <v>1476</v>
      </c>
      <c r="AB649" s="4" t="s">
        <v>2896</v>
      </c>
    </row>
    <row r="650" spans="1:28" ht="102">
      <c r="A650" s="3" t="s">
        <v>2895</v>
      </c>
      <c r="B650" s="71" t="s">
        <v>478</v>
      </c>
      <c r="C650" s="71" t="s">
        <v>479</v>
      </c>
      <c r="D650" s="71" t="s">
        <v>1483</v>
      </c>
      <c r="E650" s="71" t="s">
        <v>1078</v>
      </c>
      <c r="F650" s="71" t="s">
        <v>1870</v>
      </c>
      <c r="G650" s="71" t="s">
        <v>1484</v>
      </c>
      <c r="H650" s="71" t="s">
        <v>1871</v>
      </c>
      <c r="I650" s="71" t="s">
        <v>1482</v>
      </c>
      <c r="J650" s="71"/>
      <c r="K650" s="4" t="s">
        <v>482</v>
      </c>
      <c r="L650" s="3">
        <v>0</v>
      </c>
      <c r="M650" s="12" t="s">
        <v>2462</v>
      </c>
      <c r="N650" s="4" t="s">
        <v>483</v>
      </c>
      <c r="O650" s="3" t="s">
        <v>1444</v>
      </c>
      <c r="P650" s="3" t="s">
        <v>773</v>
      </c>
      <c r="Q650" s="4" t="s">
        <v>485</v>
      </c>
      <c r="R650" s="3" t="s">
        <v>503</v>
      </c>
      <c r="S650" s="12" t="s">
        <v>1345</v>
      </c>
      <c r="T650" s="12" t="s">
        <v>592</v>
      </c>
      <c r="U650" s="4" t="s">
        <v>593</v>
      </c>
      <c r="V650" s="3">
        <v>15</v>
      </c>
      <c r="W650" s="24">
        <v>110</v>
      </c>
      <c r="X650" s="26">
        <f>V650*W650</f>
        <v>1650</v>
      </c>
      <c r="Y650" s="26">
        <f>X650*1.12</f>
        <v>1848.0000000000002</v>
      </c>
      <c r="Z650" s="4"/>
      <c r="AA650" s="4" t="s">
        <v>1476</v>
      </c>
      <c r="AB650" s="4"/>
    </row>
    <row r="651" spans="1:28" ht="102">
      <c r="A651" s="3" t="s">
        <v>2441</v>
      </c>
      <c r="B651" s="71" t="s">
        <v>478</v>
      </c>
      <c r="C651" s="71" t="s">
        <v>479</v>
      </c>
      <c r="D651" s="71" t="s">
        <v>1485</v>
      </c>
      <c r="E651" s="71" t="s">
        <v>1486</v>
      </c>
      <c r="F651" s="71" t="s">
        <v>1487</v>
      </c>
      <c r="G651" s="71" t="s">
        <v>1488</v>
      </c>
      <c r="H651" s="71" t="s">
        <v>1872</v>
      </c>
      <c r="I651" s="10" t="s">
        <v>1409</v>
      </c>
      <c r="J651" s="10"/>
      <c r="K651" s="4" t="s">
        <v>491</v>
      </c>
      <c r="L651" s="3">
        <v>0</v>
      </c>
      <c r="M651" s="12" t="s">
        <v>2462</v>
      </c>
      <c r="N651" s="4" t="s">
        <v>483</v>
      </c>
      <c r="O651" s="3" t="s">
        <v>1444</v>
      </c>
      <c r="P651" s="3" t="s">
        <v>773</v>
      </c>
      <c r="Q651" s="4" t="s">
        <v>485</v>
      </c>
      <c r="R651" s="3" t="s">
        <v>503</v>
      </c>
      <c r="S651" s="12" t="s">
        <v>1345</v>
      </c>
      <c r="T651" s="12">
        <v>796</v>
      </c>
      <c r="U651" s="4" t="s">
        <v>493</v>
      </c>
      <c r="V651" s="3">
        <v>10</v>
      </c>
      <c r="W651" s="24">
        <v>2300</v>
      </c>
      <c r="X651" s="26">
        <f t="shared" si="32"/>
        <v>23000</v>
      </c>
      <c r="Y651" s="26">
        <f t="shared" si="33"/>
        <v>25760.000000000004</v>
      </c>
      <c r="Z651" s="4"/>
      <c r="AA651" s="4" t="s">
        <v>1476</v>
      </c>
      <c r="AB651" s="4"/>
    </row>
    <row r="652" spans="1:28" ht="102">
      <c r="A652" s="3" t="s">
        <v>2442</v>
      </c>
      <c r="B652" s="71" t="s">
        <v>478</v>
      </c>
      <c r="C652" s="71" t="s">
        <v>479</v>
      </c>
      <c r="D652" s="71" t="s">
        <v>1490</v>
      </c>
      <c r="E652" s="4" t="s">
        <v>1491</v>
      </c>
      <c r="F652" s="3" t="s">
        <v>1492</v>
      </c>
      <c r="G652" s="4" t="s">
        <v>1493</v>
      </c>
      <c r="H652" s="4" t="s">
        <v>1873</v>
      </c>
      <c r="I652" s="10" t="s">
        <v>1410</v>
      </c>
      <c r="J652" s="10"/>
      <c r="K652" s="4" t="s">
        <v>491</v>
      </c>
      <c r="L652" s="3">
        <v>0</v>
      </c>
      <c r="M652" s="12" t="s">
        <v>2462</v>
      </c>
      <c r="N652" s="4" t="s">
        <v>483</v>
      </c>
      <c r="O652" s="3" t="s">
        <v>1444</v>
      </c>
      <c r="P652" s="3" t="s">
        <v>773</v>
      </c>
      <c r="Q652" s="4" t="s">
        <v>485</v>
      </c>
      <c r="R652" s="3" t="s">
        <v>503</v>
      </c>
      <c r="S652" s="12" t="s">
        <v>1345</v>
      </c>
      <c r="T652" s="12" t="s">
        <v>175</v>
      </c>
      <c r="U652" s="4" t="s">
        <v>493</v>
      </c>
      <c r="V652" s="3">
        <v>10</v>
      </c>
      <c r="W652" s="24">
        <v>1500</v>
      </c>
      <c r="X652" s="26">
        <f t="shared" si="32"/>
        <v>15000</v>
      </c>
      <c r="Y652" s="26">
        <f t="shared" si="33"/>
        <v>16800</v>
      </c>
      <c r="Z652" s="4"/>
      <c r="AA652" s="4" t="s">
        <v>1476</v>
      </c>
      <c r="AB652" s="4"/>
    </row>
    <row r="653" spans="1:28" ht="102">
      <c r="A653" s="3" t="s">
        <v>2443</v>
      </c>
      <c r="B653" s="71" t="s">
        <v>478</v>
      </c>
      <c r="C653" s="71" t="s">
        <v>479</v>
      </c>
      <c r="D653" s="3" t="s">
        <v>1494</v>
      </c>
      <c r="E653" s="4" t="s">
        <v>1495</v>
      </c>
      <c r="F653" s="3" t="s">
        <v>1496</v>
      </c>
      <c r="G653" s="4" t="s">
        <v>1497</v>
      </c>
      <c r="H653" s="4" t="s">
        <v>1874</v>
      </c>
      <c r="I653" s="10" t="s">
        <v>1411</v>
      </c>
      <c r="J653" s="10"/>
      <c r="K653" s="4" t="s">
        <v>491</v>
      </c>
      <c r="L653" s="3">
        <v>0</v>
      </c>
      <c r="M653" s="12" t="s">
        <v>2462</v>
      </c>
      <c r="N653" s="4" t="s">
        <v>483</v>
      </c>
      <c r="O653" s="3" t="s">
        <v>1444</v>
      </c>
      <c r="P653" s="3" t="s">
        <v>773</v>
      </c>
      <c r="Q653" s="4" t="s">
        <v>485</v>
      </c>
      <c r="R653" s="3" t="s">
        <v>503</v>
      </c>
      <c r="S653" s="12" t="s">
        <v>1345</v>
      </c>
      <c r="T653" s="12" t="s">
        <v>175</v>
      </c>
      <c r="U653" s="4" t="s">
        <v>493</v>
      </c>
      <c r="V653" s="3">
        <v>1</v>
      </c>
      <c r="W653" s="24">
        <v>13800</v>
      </c>
      <c r="X653" s="26">
        <f t="shared" si="32"/>
        <v>13800</v>
      </c>
      <c r="Y653" s="26">
        <f t="shared" si="33"/>
        <v>15456.000000000002</v>
      </c>
      <c r="Z653" s="4"/>
      <c r="AA653" s="4" t="s">
        <v>1476</v>
      </c>
      <c r="AB653" s="4"/>
    </row>
    <row r="654" spans="1:28" ht="102">
      <c r="A654" s="3" t="s">
        <v>2444</v>
      </c>
      <c r="B654" s="71" t="s">
        <v>478</v>
      </c>
      <c r="C654" s="71" t="s">
        <v>479</v>
      </c>
      <c r="D654" s="3" t="s">
        <v>1498</v>
      </c>
      <c r="E654" s="4" t="s">
        <v>1499</v>
      </c>
      <c r="F654" s="4" t="s">
        <v>1499</v>
      </c>
      <c r="G654" s="4" t="s">
        <v>1500</v>
      </c>
      <c r="H654" s="4" t="s">
        <v>1875</v>
      </c>
      <c r="I654" s="10" t="s">
        <v>1412</v>
      </c>
      <c r="J654" s="10"/>
      <c r="K654" s="4" t="s">
        <v>491</v>
      </c>
      <c r="L654" s="3">
        <v>0</v>
      </c>
      <c r="M654" s="12" t="s">
        <v>2462</v>
      </c>
      <c r="N654" s="4" t="s">
        <v>483</v>
      </c>
      <c r="O654" s="3" t="s">
        <v>1444</v>
      </c>
      <c r="P654" s="3" t="s">
        <v>773</v>
      </c>
      <c r="Q654" s="4" t="s">
        <v>485</v>
      </c>
      <c r="R654" s="3" t="s">
        <v>503</v>
      </c>
      <c r="S654" s="12" t="s">
        <v>1345</v>
      </c>
      <c r="T654" s="12" t="s">
        <v>175</v>
      </c>
      <c r="U654" s="4" t="s">
        <v>493</v>
      </c>
      <c r="V654" s="3">
        <v>100</v>
      </c>
      <c r="W654" s="24">
        <v>50</v>
      </c>
      <c r="X654" s="26">
        <v>0</v>
      </c>
      <c r="Y654" s="26">
        <f t="shared" si="33"/>
        <v>0</v>
      </c>
      <c r="Z654" s="4"/>
      <c r="AA654" s="4" t="s">
        <v>1476</v>
      </c>
      <c r="AB654" s="4" t="s">
        <v>2897</v>
      </c>
    </row>
    <row r="655" spans="1:28" ht="102">
      <c r="A655" s="3" t="s">
        <v>2898</v>
      </c>
      <c r="B655" s="71" t="s">
        <v>478</v>
      </c>
      <c r="C655" s="71" t="s">
        <v>479</v>
      </c>
      <c r="D655" s="3" t="s">
        <v>1498</v>
      </c>
      <c r="E655" s="4" t="s">
        <v>1499</v>
      </c>
      <c r="F655" s="4" t="s">
        <v>1499</v>
      </c>
      <c r="G655" s="4" t="s">
        <v>1500</v>
      </c>
      <c r="H655" s="4" t="s">
        <v>1875</v>
      </c>
      <c r="I655" s="10" t="s">
        <v>1412</v>
      </c>
      <c r="J655" s="10"/>
      <c r="K655" s="4" t="s">
        <v>482</v>
      </c>
      <c r="L655" s="3">
        <v>0</v>
      </c>
      <c r="M655" s="12" t="s">
        <v>2462</v>
      </c>
      <c r="N655" s="4" t="s">
        <v>483</v>
      </c>
      <c r="O655" s="3" t="s">
        <v>1444</v>
      </c>
      <c r="P655" s="3" t="s">
        <v>773</v>
      </c>
      <c r="Q655" s="4" t="s">
        <v>485</v>
      </c>
      <c r="R655" s="3" t="s">
        <v>503</v>
      </c>
      <c r="S655" s="12" t="s">
        <v>1345</v>
      </c>
      <c r="T655" s="12" t="s">
        <v>175</v>
      </c>
      <c r="U655" s="4" t="s">
        <v>493</v>
      </c>
      <c r="V655" s="3">
        <v>30</v>
      </c>
      <c r="W655" s="24">
        <v>50</v>
      </c>
      <c r="X655" s="26">
        <f>V655*W655</f>
        <v>1500</v>
      </c>
      <c r="Y655" s="26">
        <f t="shared" si="33"/>
        <v>1680.0000000000002</v>
      </c>
      <c r="Z655" s="4"/>
      <c r="AA655" s="4" t="s">
        <v>1476</v>
      </c>
      <c r="AB655" s="4"/>
    </row>
    <row r="656" spans="1:29" ht="55.5" customHeight="1">
      <c r="A656" s="3" t="s">
        <v>2445</v>
      </c>
      <c r="B656" s="4" t="s">
        <v>478</v>
      </c>
      <c r="C656" s="4" t="s">
        <v>479</v>
      </c>
      <c r="D656" s="4" t="s">
        <v>1787</v>
      </c>
      <c r="E656" s="4" t="s">
        <v>1788</v>
      </c>
      <c r="F656" s="4" t="s">
        <v>1788</v>
      </c>
      <c r="G656" s="4" t="s">
        <v>1789</v>
      </c>
      <c r="H656" s="4" t="s">
        <v>1790</v>
      </c>
      <c r="I656" s="4"/>
      <c r="J656" s="4"/>
      <c r="K656" s="4" t="s">
        <v>491</v>
      </c>
      <c r="L656" s="4">
        <v>0</v>
      </c>
      <c r="M656" s="4">
        <v>231010000</v>
      </c>
      <c r="N656" s="4" t="s">
        <v>483</v>
      </c>
      <c r="O656" s="4" t="s">
        <v>499</v>
      </c>
      <c r="P656" s="4" t="s">
        <v>483</v>
      </c>
      <c r="Q656" s="4" t="s">
        <v>485</v>
      </c>
      <c r="R656" s="4" t="s">
        <v>503</v>
      </c>
      <c r="S656" s="4" t="s">
        <v>496</v>
      </c>
      <c r="T656" s="4">
        <v>796</v>
      </c>
      <c r="U656" s="4" t="s">
        <v>493</v>
      </c>
      <c r="V656" s="4">
        <v>100</v>
      </c>
      <c r="W656" s="24">
        <v>32400</v>
      </c>
      <c r="X656" s="24">
        <f>W656*V656</f>
        <v>3240000</v>
      </c>
      <c r="Y656" s="24">
        <f aca="true" t="shared" si="34" ref="Y656:Y662">X656*1.12</f>
        <v>3628800.0000000005</v>
      </c>
      <c r="Z656" s="4"/>
      <c r="AA656" s="4" t="s">
        <v>1318</v>
      </c>
      <c r="AB656" s="4"/>
      <c r="AC656" s="28"/>
    </row>
    <row r="657" spans="1:251" s="36" customFormat="1" ht="140.25">
      <c r="A657" s="3" t="s">
        <v>2564</v>
      </c>
      <c r="B657" s="4" t="s">
        <v>478</v>
      </c>
      <c r="C657" s="4" t="s">
        <v>479</v>
      </c>
      <c r="D657" s="4" t="s">
        <v>1314</v>
      </c>
      <c r="E657" s="4" t="s">
        <v>1315</v>
      </c>
      <c r="F657" s="4" t="s">
        <v>1862</v>
      </c>
      <c r="G657" s="10" t="s">
        <v>1316</v>
      </c>
      <c r="H657" s="10" t="s">
        <v>1863</v>
      </c>
      <c r="I657" s="10" t="s">
        <v>1317</v>
      </c>
      <c r="J657" s="10"/>
      <c r="K657" s="4" t="s">
        <v>482</v>
      </c>
      <c r="L657" s="16">
        <v>100</v>
      </c>
      <c r="M657" s="12" t="s">
        <v>2462</v>
      </c>
      <c r="N657" s="4" t="s">
        <v>483</v>
      </c>
      <c r="O657" s="16" t="s">
        <v>484</v>
      </c>
      <c r="P657" s="4" t="s">
        <v>483</v>
      </c>
      <c r="Q657" s="4" t="s">
        <v>485</v>
      </c>
      <c r="R657" s="4" t="s">
        <v>1256</v>
      </c>
      <c r="S657" s="3" t="s">
        <v>82</v>
      </c>
      <c r="T657" s="12" t="s">
        <v>175</v>
      </c>
      <c r="U657" s="4" t="s">
        <v>493</v>
      </c>
      <c r="V657" s="3">
        <v>1</v>
      </c>
      <c r="W657" s="47">
        <v>1627000</v>
      </c>
      <c r="X657" s="47">
        <v>0</v>
      </c>
      <c r="Y657" s="26">
        <f t="shared" si="34"/>
        <v>0</v>
      </c>
      <c r="Z657" s="5"/>
      <c r="AA657" s="5" t="s">
        <v>1318</v>
      </c>
      <c r="AB657" s="4">
        <v>11</v>
      </c>
      <c r="AC657" s="131"/>
      <c r="AD657" s="6"/>
      <c r="AE657" s="6"/>
      <c r="AF657" s="6"/>
      <c r="AG657" s="6"/>
      <c r="AH657" s="6"/>
      <c r="AI657" s="6"/>
      <c r="AJ657" s="6"/>
      <c r="AK657" s="6"/>
      <c r="AL657" s="6"/>
      <c r="AM657" s="6"/>
      <c r="AN657" s="6"/>
      <c r="AO657" s="6"/>
      <c r="AP657" s="6"/>
      <c r="AQ657" s="6"/>
      <c r="AR657" s="6"/>
      <c r="AS657" s="6"/>
      <c r="AT657" s="6"/>
      <c r="AU657" s="6"/>
      <c r="AV657" s="6"/>
      <c r="AW657" s="6"/>
      <c r="AX657" s="6"/>
      <c r="AY657" s="6"/>
      <c r="AZ657" s="6"/>
      <c r="BA657" s="6"/>
      <c r="BB657" s="6"/>
      <c r="BC657" s="6"/>
      <c r="BD657" s="6"/>
      <c r="BE657" s="6"/>
      <c r="BF657" s="6"/>
      <c r="BG657" s="6"/>
      <c r="BH657" s="6"/>
      <c r="BI657" s="6"/>
      <c r="BJ657" s="6"/>
      <c r="BK657" s="6"/>
      <c r="BL657" s="6"/>
      <c r="BM657" s="6"/>
      <c r="BN657" s="6"/>
      <c r="BO657" s="6"/>
      <c r="BP657" s="6"/>
      <c r="BQ657" s="6"/>
      <c r="BR657" s="6"/>
      <c r="BS657" s="6"/>
      <c r="BT657" s="6"/>
      <c r="BU657" s="6"/>
      <c r="BV657" s="6"/>
      <c r="BW657" s="6"/>
      <c r="BX657" s="6"/>
      <c r="BY657" s="6"/>
      <c r="BZ657" s="6"/>
      <c r="CA657" s="6"/>
      <c r="CB657" s="6"/>
      <c r="CC657" s="6"/>
      <c r="CD657" s="6"/>
      <c r="CE657" s="6"/>
      <c r="CF657" s="6"/>
      <c r="CG657" s="6"/>
      <c r="CH657" s="6"/>
      <c r="CI657" s="6"/>
      <c r="CJ657" s="6"/>
      <c r="CK657" s="6"/>
      <c r="CL657" s="6"/>
      <c r="CM657" s="6"/>
      <c r="CN657" s="6"/>
      <c r="CO657" s="6"/>
      <c r="CP657" s="6"/>
      <c r="CQ657" s="6"/>
      <c r="CR657" s="6"/>
      <c r="CS657" s="6"/>
      <c r="CT657" s="6"/>
      <c r="CU657" s="6"/>
      <c r="CV657" s="6"/>
      <c r="CW657" s="6"/>
      <c r="CX657" s="6"/>
      <c r="CY657" s="6"/>
      <c r="CZ657" s="6"/>
      <c r="DA657" s="6"/>
      <c r="DB657" s="6"/>
      <c r="DC657" s="6"/>
      <c r="DD657" s="6"/>
      <c r="DE657" s="6"/>
      <c r="DF657" s="6"/>
      <c r="DG657" s="6"/>
      <c r="DH657" s="6"/>
      <c r="DI657" s="6"/>
      <c r="DJ657" s="6"/>
      <c r="DK657" s="6"/>
      <c r="DL657" s="6"/>
      <c r="DM657" s="6"/>
      <c r="DN657" s="6"/>
      <c r="DO657" s="6"/>
      <c r="DP657" s="6"/>
      <c r="DQ657" s="6"/>
      <c r="DR657" s="6"/>
      <c r="DS657" s="6"/>
      <c r="DT657" s="6"/>
      <c r="DU657" s="6"/>
      <c r="DV657" s="6"/>
      <c r="DW657" s="6"/>
      <c r="DX657" s="6"/>
      <c r="DY657" s="6"/>
      <c r="DZ657" s="6"/>
      <c r="EA657" s="6"/>
      <c r="EB657" s="6"/>
      <c r="EC657" s="6"/>
      <c r="ED657" s="6"/>
      <c r="EE657" s="6"/>
      <c r="EF657" s="6"/>
      <c r="EG657" s="6"/>
      <c r="EH657" s="6"/>
      <c r="EI657" s="6"/>
      <c r="EJ657" s="6"/>
      <c r="EK657" s="6"/>
      <c r="EL657" s="6"/>
      <c r="EM657" s="6"/>
      <c r="EN657" s="6"/>
      <c r="EO657" s="6"/>
      <c r="EP657" s="6"/>
      <c r="EQ657" s="6"/>
      <c r="ER657" s="6"/>
      <c r="ES657" s="6"/>
      <c r="ET657" s="6"/>
      <c r="EU657" s="6"/>
      <c r="EV657" s="6"/>
      <c r="EW657" s="6"/>
      <c r="EX657" s="6"/>
      <c r="EY657" s="6"/>
      <c r="EZ657" s="6"/>
      <c r="FA657" s="6"/>
      <c r="FB657" s="6"/>
      <c r="FC657" s="6"/>
      <c r="FD657" s="6"/>
      <c r="FE657" s="6"/>
      <c r="FF657" s="6"/>
      <c r="FG657" s="6"/>
      <c r="FH657" s="6"/>
      <c r="FI657" s="6"/>
      <c r="FJ657" s="6"/>
      <c r="FK657" s="6"/>
      <c r="FL657" s="6"/>
      <c r="FM657" s="6"/>
      <c r="FN657" s="6"/>
      <c r="FO657" s="6"/>
      <c r="FP657" s="6"/>
      <c r="FQ657" s="6"/>
      <c r="FR657" s="6"/>
      <c r="FS657" s="6"/>
      <c r="FT657" s="6"/>
      <c r="FU657" s="6"/>
      <c r="FV657" s="6"/>
      <c r="FW657" s="6"/>
      <c r="FX657" s="6"/>
      <c r="FY657" s="6"/>
      <c r="FZ657" s="6"/>
      <c r="GA657" s="6"/>
      <c r="GB657" s="6"/>
      <c r="GC657" s="6"/>
      <c r="GD657" s="6"/>
      <c r="GE657" s="6"/>
      <c r="GF657" s="6"/>
      <c r="GG657" s="6"/>
      <c r="GH657" s="6"/>
      <c r="GI657" s="6"/>
      <c r="GJ657" s="6"/>
      <c r="GK657" s="6"/>
      <c r="GL657" s="6"/>
      <c r="GM657" s="6"/>
      <c r="GN657" s="6"/>
      <c r="GO657" s="6"/>
      <c r="GP657" s="6"/>
      <c r="GQ657" s="6"/>
      <c r="GR657" s="6"/>
      <c r="GS657" s="6"/>
      <c r="GT657" s="6"/>
      <c r="GU657" s="6"/>
      <c r="GV657" s="6"/>
      <c r="GW657" s="6"/>
      <c r="GX657" s="6"/>
      <c r="GY657" s="6"/>
      <c r="GZ657" s="6"/>
      <c r="HA657" s="6"/>
      <c r="HB657" s="6"/>
      <c r="HC657" s="6"/>
      <c r="HD657" s="6"/>
      <c r="HE657" s="6"/>
      <c r="HF657" s="6"/>
      <c r="HG657" s="6"/>
      <c r="HH657" s="6"/>
      <c r="HI657" s="6"/>
      <c r="HJ657" s="6"/>
      <c r="HK657" s="6"/>
      <c r="HL657" s="6"/>
      <c r="HM657" s="6"/>
      <c r="HN657" s="6"/>
      <c r="HO657" s="6"/>
      <c r="HP657" s="6"/>
      <c r="HQ657" s="6"/>
      <c r="HR657" s="6"/>
      <c r="HS657" s="6"/>
      <c r="HT657" s="6"/>
      <c r="HU657" s="6"/>
      <c r="HV657" s="6"/>
      <c r="HW657" s="6"/>
      <c r="HX657" s="6"/>
      <c r="HY657" s="6"/>
      <c r="HZ657" s="6"/>
      <c r="IA657" s="6"/>
      <c r="IB657" s="6"/>
      <c r="IC657" s="6"/>
      <c r="ID657" s="6"/>
      <c r="IE657" s="6"/>
      <c r="IF657" s="6"/>
      <c r="IG657" s="6"/>
      <c r="IH657" s="6"/>
      <c r="II657" s="6"/>
      <c r="IJ657" s="6"/>
      <c r="IK657" s="6"/>
      <c r="IL657" s="6"/>
      <c r="IM657" s="6"/>
      <c r="IN657" s="6"/>
      <c r="IO657" s="6"/>
      <c r="IP657" s="6"/>
      <c r="IQ657" s="6"/>
    </row>
    <row r="658" spans="1:251" s="36" customFormat="1" ht="103.5" customHeight="1">
      <c r="A658" s="3" t="s">
        <v>2592</v>
      </c>
      <c r="B658" s="4" t="s">
        <v>478</v>
      </c>
      <c r="C658" s="4" t="s">
        <v>479</v>
      </c>
      <c r="D658" s="4" t="s">
        <v>1314</v>
      </c>
      <c r="E658" s="4" t="s">
        <v>1315</v>
      </c>
      <c r="F658" s="4" t="s">
        <v>1862</v>
      </c>
      <c r="G658" s="10" t="s">
        <v>1316</v>
      </c>
      <c r="H658" s="10" t="s">
        <v>1863</v>
      </c>
      <c r="I658" s="10" t="s">
        <v>1317</v>
      </c>
      <c r="J658" s="10"/>
      <c r="K658" s="4" t="s">
        <v>482</v>
      </c>
      <c r="L658" s="16">
        <v>100</v>
      </c>
      <c r="M658" s="12" t="s">
        <v>2462</v>
      </c>
      <c r="N658" s="4" t="s">
        <v>483</v>
      </c>
      <c r="O658" s="16" t="s">
        <v>1474</v>
      </c>
      <c r="P658" s="4" t="s">
        <v>483</v>
      </c>
      <c r="Q658" s="4" t="s">
        <v>485</v>
      </c>
      <c r="R658" s="4" t="s">
        <v>1256</v>
      </c>
      <c r="S658" s="3" t="s">
        <v>82</v>
      </c>
      <c r="T658" s="12" t="s">
        <v>175</v>
      </c>
      <c r="U658" s="4" t="s">
        <v>493</v>
      </c>
      <c r="V658" s="3">
        <v>1</v>
      </c>
      <c r="W658" s="47">
        <v>1627000</v>
      </c>
      <c r="X658" s="47">
        <v>0</v>
      </c>
      <c r="Y658" s="26">
        <f t="shared" si="34"/>
        <v>0</v>
      </c>
      <c r="Z658" s="5"/>
      <c r="AA658" s="5" t="s">
        <v>1318</v>
      </c>
      <c r="AB658" s="4">
        <v>11</v>
      </c>
      <c r="AC658" s="131"/>
      <c r="AD658" s="6"/>
      <c r="AE658" s="6"/>
      <c r="AF658" s="6"/>
      <c r="AG658" s="6"/>
      <c r="AH658" s="6"/>
      <c r="AI658" s="6"/>
      <c r="AJ658" s="6"/>
      <c r="AK658" s="6"/>
      <c r="AL658" s="6"/>
      <c r="AM658" s="6"/>
      <c r="AN658" s="6"/>
      <c r="AO658" s="6"/>
      <c r="AP658" s="6"/>
      <c r="AQ658" s="6"/>
      <c r="AR658" s="6"/>
      <c r="AS658" s="6"/>
      <c r="AT658" s="6"/>
      <c r="AU658" s="6"/>
      <c r="AV658" s="6"/>
      <c r="AW658" s="6"/>
      <c r="AX658" s="6"/>
      <c r="AY658" s="6"/>
      <c r="AZ658" s="6"/>
      <c r="BA658" s="6"/>
      <c r="BB658" s="6"/>
      <c r="BC658" s="6"/>
      <c r="BD658" s="6"/>
      <c r="BE658" s="6"/>
      <c r="BF658" s="6"/>
      <c r="BG658" s="6"/>
      <c r="BH658" s="6"/>
      <c r="BI658" s="6"/>
      <c r="BJ658" s="6"/>
      <c r="BK658" s="6"/>
      <c r="BL658" s="6"/>
      <c r="BM658" s="6"/>
      <c r="BN658" s="6"/>
      <c r="BO658" s="6"/>
      <c r="BP658" s="6"/>
      <c r="BQ658" s="6"/>
      <c r="BR658" s="6"/>
      <c r="BS658" s="6"/>
      <c r="BT658" s="6"/>
      <c r="BU658" s="6"/>
      <c r="BV658" s="6"/>
      <c r="BW658" s="6"/>
      <c r="BX658" s="6"/>
      <c r="BY658" s="6"/>
      <c r="BZ658" s="6"/>
      <c r="CA658" s="6"/>
      <c r="CB658" s="6"/>
      <c r="CC658" s="6"/>
      <c r="CD658" s="6"/>
      <c r="CE658" s="6"/>
      <c r="CF658" s="6"/>
      <c r="CG658" s="6"/>
      <c r="CH658" s="6"/>
      <c r="CI658" s="6"/>
      <c r="CJ658" s="6"/>
      <c r="CK658" s="6"/>
      <c r="CL658" s="6"/>
      <c r="CM658" s="6"/>
      <c r="CN658" s="6"/>
      <c r="CO658" s="6"/>
      <c r="CP658" s="6"/>
      <c r="CQ658" s="6"/>
      <c r="CR658" s="6"/>
      <c r="CS658" s="6"/>
      <c r="CT658" s="6"/>
      <c r="CU658" s="6"/>
      <c r="CV658" s="6"/>
      <c r="CW658" s="6"/>
      <c r="CX658" s="6"/>
      <c r="CY658" s="6"/>
      <c r="CZ658" s="6"/>
      <c r="DA658" s="6"/>
      <c r="DB658" s="6"/>
      <c r="DC658" s="6"/>
      <c r="DD658" s="6"/>
      <c r="DE658" s="6"/>
      <c r="DF658" s="6"/>
      <c r="DG658" s="6"/>
      <c r="DH658" s="6"/>
      <c r="DI658" s="6"/>
      <c r="DJ658" s="6"/>
      <c r="DK658" s="6"/>
      <c r="DL658" s="6"/>
      <c r="DM658" s="6"/>
      <c r="DN658" s="6"/>
      <c r="DO658" s="6"/>
      <c r="DP658" s="6"/>
      <c r="DQ658" s="6"/>
      <c r="DR658" s="6"/>
      <c r="DS658" s="6"/>
      <c r="DT658" s="6"/>
      <c r="DU658" s="6"/>
      <c r="DV658" s="6"/>
      <c r="DW658" s="6"/>
      <c r="DX658" s="6"/>
      <c r="DY658" s="6"/>
      <c r="DZ658" s="6"/>
      <c r="EA658" s="6"/>
      <c r="EB658" s="6"/>
      <c r="EC658" s="6"/>
      <c r="ED658" s="6"/>
      <c r="EE658" s="6"/>
      <c r="EF658" s="6"/>
      <c r="EG658" s="6"/>
      <c r="EH658" s="6"/>
      <c r="EI658" s="6"/>
      <c r="EJ658" s="6"/>
      <c r="EK658" s="6"/>
      <c r="EL658" s="6"/>
      <c r="EM658" s="6"/>
      <c r="EN658" s="6"/>
      <c r="EO658" s="6"/>
      <c r="EP658" s="6"/>
      <c r="EQ658" s="6"/>
      <c r="ER658" s="6"/>
      <c r="ES658" s="6"/>
      <c r="ET658" s="6"/>
      <c r="EU658" s="6"/>
      <c r="EV658" s="6"/>
      <c r="EW658" s="6"/>
      <c r="EX658" s="6"/>
      <c r="EY658" s="6"/>
      <c r="EZ658" s="6"/>
      <c r="FA658" s="6"/>
      <c r="FB658" s="6"/>
      <c r="FC658" s="6"/>
      <c r="FD658" s="6"/>
      <c r="FE658" s="6"/>
      <c r="FF658" s="6"/>
      <c r="FG658" s="6"/>
      <c r="FH658" s="6"/>
      <c r="FI658" s="6"/>
      <c r="FJ658" s="6"/>
      <c r="FK658" s="6"/>
      <c r="FL658" s="6"/>
      <c r="FM658" s="6"/>
      <c r="FN658" s="6"/>
      <c r="FO658" s="6"/>
      <c r="FP658" s="6"/>
      <c r="FQ658" s="6"/>
      <c r="FR658" s="6"/>
      <c r="FS658" s="6"/>
      <c r="FT658" s="6"/>
      <c r="FU658" s="6"/>
      <c r="FV658" s="6"/>
      <c r="FW658" s="6"/>
      <c r="FX658" s="6"/>
      <c r="FY658" s="6"/>
      <c r="FZ658" s="6"/>
      <c r="GA658" s="6"/>
      <c r="GB658" s="6"/>
      <c r="GC658" s="6"/>
      <c r="GD658" s="6"/>
      <c r="GE658" s="6"/>
      <c r="GF658" s="6"/>
      <c r="GG658" s="6"/>
      <c r="GH658" s="6"/>
      <c r="GI658" s="6"/>
      <c r="GJ658" s="6"/>
      <c r="GK658" s="6"/>
      <c r="GL658" s="6"/>
      <c r="GM658" s="6"/>
      <c r="GN658" s="6"/>
      <c r="GO658" s="6"/>
      <c r="GP658" s="6"/>
      <c r="GQ658" s="6"/>
      <c r="GR658" s="6"/>
      <c r="GS658" s="6"/>
      <c r="GT658" s="6"/>
      <c r="GU658" s="6"/>
      <c r="GV658" s="6"/>
      <c r="GW658" s="6"/>
      <c r="GX658" s="6"/>
      <c r="GY658" s="6"/>
      <c r="GZ658" s="6"/>
      <c r="HA658" s="6"/>
      <c r="HB658" s="6"/>
      <c r="HC658" s="6"/>
      <c r="HD658" s="6"/>
      <c r="HE658" s="6"/>
      <c r="HF658" s="6"/>
      <c r="HG658" s="6"/>
      <c r="HH658" s="6"/>
      <c r="HI658" s="6"/>
      <c r="HJ658" s="6"/>
      <c r="HK658" s="6"/>
      <c r="HL658" s="6"/>
      <c r="HM658" s="6"/>
      <c r="HN658" s="6"/>
      <c r="HO658" s="6"/>
      <c r="HP658" s="6"/>
      <c r="HQ658" s="6"/>
      <c r="HR658" s="6"/>
      <c r="HS658" s="6"/>
      <c r="HT658" s="6"/>
      <c r="HU658" s="6"/>
      <c r="HV658" s="6"/>
      <c r="HW658" s="6"/>
      <c r="HX658" s="6"/>
      <c r="HY658" s="6"/>
      <c r="HZ658" s="6"/>
      <c r="IA658" s="6"/>
      <c r="IB658" s="6"/>
      <c r="IC658" s="6"/>
      <c r="ID658" s="6"/>
      <c r="IE658" s="6"/>
      <c r="IF658" s="6"/>
      <c r="IG658" s="6"/>
      <c r="IH658" s="6"/>
      <c r="II658" s="6"/>
      <c r="IJ658" s="6"/>
      <c r="IK658" s="6"/>
      <c r="IL658" s="6"/>
      <c r="IM658" s="6"/>
      <c r="IN658" s="6"/>
      <c r="IO658" s="6"/>
      <c r="IP658" s="6"/>
      <c r="IQ658" s="6"/>
    </row>
    <row r="659" spans="1:251" s="36" customFormat="1" ht="112.5" customHeight="1">
      <c r="A659" s="3" t="s">
        <v>3285</v>
      </c>
      <c r="B659" s="4" t="s">
        <v>478</v>
      </c>
      <c r="C659" s="4" t="s">
        <v>479</v>
      </c>
      <c r="D659" s="4" t="s">
        <v>1314</v>
      </c>
      <c r="E659" s="4" t="s">
        <v>1315</v>
      </c>
      <c r="F659" s="4" t="s">
        <v>1862</v>
      </c>
      <c r="G659" s="10" t="s">
        <v>1316</v>
      </c>
      <c r="H659" s="10" t="s">
        <v>1863</v>
      </c>
      <c r="I659" s="10" t="s">
        <v>1317</v>
      </c>
      <c r="J659" s="10"/>
      <c r="K659" s="4" t="s">
        <v>482</v>
      </c>
      <c r="L659" s="16">
        <v>100</v>
      </c>
      <c r="M659" s="12" t="s">
        <v>2462</v>
      </c>
      <c r="N659" s="4" t="s">
        <v>483</v>
      </c>
      <c r="O659" s="16" t="s">
        <v>499</v>
      </c>
      <c r="P659" s="4" t="s">
        <v>483</v>
      </c>
      <c r="Q659" s="4" t="s">
        <v>485</v>
      </c>
      <c r="R659" s="4" t="s">
        <v>1256</v>
      </c>
      <c r="S659" s="3" t="s">
        <v>82</v>
      </c>
      <c r="T659" s="12" t="s">
        <v>175</v>
      </c>
      <c r="U659" s="4" t="s">
        <v>493</v>
      </c>
      <c r="V659" s="3">
        <v>1</v>
      </c>
      <c r="W659" s="47">
        <v>1627000</v>
      </c>
      <c r="X659" s="47">
        <f>V659*W659</f>
        <v>1627000</v>
      </c>
      <c r="Y659" s="26">
        <f t="shared" si="34"/>
        <v>1822240.0000000002</v>
      </c>
      <c r="Z659" s="5"/>
      <c r="AA659" s="5" t="s">
        <v>1318</v>
      </c>
      <c r="AB659" s="4"/>
      <c r="AC659" s="131"/>
      <c r="AD659" s="6"/>
      <c r="AE659" s="6"/>
      <c r="AF659" s="6"/>
      <c r="AG659" s="6"/>
      <c r="AH659" s="6"/>
      <c r="AI659" s="6"/>
      <c r="AJ659" s="6"/>
      <c r="AK659" s="6"/>
      <c r="AL659" s="6"/>
      <c r="AM659" s="6"/>
      <c r="AN659" s="6"/>
      <c r="AO659" s="6"/>
      <c r="AP659" s="6"/>
      <c r="AQ659" s="6"/>
      <c r="AR659" s="6"/>
      <c r="AS659" s="6"/>
      <c r="AT659" s="6"/>
      <c r="AU659" s="6"/>
      <c r="AV659" s="6"/>
      <c r="AW659" s="6"/>
      <c r="AX659" s="6"/>
      <c r="AY659" s="6"/>
      <c r="AZ659" s="6"/>
      <c r="BA659" s="6"/>
      <c r="BB659" s="6"/>
      <c r="BC659" s="6"/>
      <c r="BD659" s="6"/>
      <c r="BE659" s="6"/>
      <c r="BF659" s="6"/>
      <c r="BG659" s="6"/>
      <c r="BH659" s="6"/>
      <c r="BI659" s="6"/>
      <c r="BJ659" s="6"/>
      <c r="BK659" s="6"/>
      <c r="BL659" s="6"/>
      <c r="BM659" s="6"/>
      <c r="BN659" s="6"/>
      <c r="BO659" s="6"/>
      <c r="BP659" s="6"/>
      <c r="BQ659" s="6"/>
      <c r="BR659" s="6"/>
      <c r="BS659" s="6"/>
      <c r="BT659" s="6"/>
      <c r="BU659" s="6"/>
      <c r="BV659" s="6"/>
      <c r="BW659" s="6"/>
      <c r="BX659" s="6"/>
      <c r="BY659" s="6"/>
      <c r="BZ659" s="6"/>
      <c r="CA659" s="6"/>
      <c r="CB659" s="6"/>
      <c r="CC659" s="6"/>
      <c r="CD659" s="6"/>
      <c r="CE659" s="6"/>
      <c r="CF659" s="6"/>
      <c r="CG659" s="6"/>
      <c r="CH659" s="6"/>
      <c r="CI659" s="6"/>
      <c r="CJ659" s="6"/>
      <c r="CK659" s="6"/>
      <c r="CL659" s="6"/>
      <c r="CM659" s="6"/>
      <c r="CN659" s="6"/>
      <c r="CO659" s="6"/>
      <c r="CP659" s="6"/>
      <c r="CQ659" s="6"/>
      <c r="CR659" s="6"/>
      <c r="CS659" s="6"/>
      <c r="CT659" s="6"/>
      <c r="CU659" s="6"/>
      <c r="CV659" s="6"/>
      <c r="CW659" s="6"/>
      <c r="CX659" s="6"/>
      <c r="CY659" s="6"/>
      <c r="CZ659" s="6"/>
      <c r="DA659" s="6"/>
      <c r="DB659" s="6"/>
      <c r="DC659" s="6"/>
      <c r="DD659" s="6"/>
      <c r="DE659" s="6"/>
      <c r="DF659" s="6"/>
      <c r="DG659" s="6"/>
      <c r="DH659" s="6"/>
      <c r="DI659" s="6"/>
      <c r="DJ659" s="6"/>
      <c r="DK659" s="6"/>
      <c r="DL659" s="6"/>
      <c r="DM659" s="6"/>
      <c r="DN659" s="6"/>
      <c r="DO659" s="6"/>
      <c r="DP659" s="6"/>
      <c r="DQ659" s="6"/>
      <c r="DR659" s="6"/>
      <c r="DS659" s="6"/>
      <c r="DT659" s="6"/>
      <c r="DU659" s="6"/>
      <c r="DV659" s="6"/>
      <c r="DW659" s="6"/>
      <c r="DX659" s="6"/>
      <c r="DY659" s="6"/>
      <c r="DZ659" s="6"/>
      <c r="EA659" s="6"/>
      <c r="EB659" s="6"/>
      <c r="EC659" s="6"/>
      <c r="ED659" s="6"/>
      <c r="EE659" s="6"/>
      <c r="EF659" s="6"/>
      <c r="EG659" s="6"/>
      <c r="EH659" s="6"/>
      <c r="EI659" s="6"/>
      <c r="EJ659" s="6"/>
      <c r="EK659" s="6"/>
      <c r="EL659" s="6"/>
      <c r="EM659" s="6"/>
      <c r="EN659" s="6"/>
      <c r="EO659" s="6"/>
      <c r="EP659" s="6"/>
      <c r="EQ659" s="6"/>
      <c r="ER659" s="6"/>
      <c r="ES659" s="6"/>
      <c r="ET659" s="6"/>
      <c r="EU659" s="6"/>
      <c r="EV659" s="6"/>
      <c r="EW659" s="6"/>
      <c r="EX659" s="6"/>
      <c r="EY659" s="6"/>
      <c r="EZ659" s="6"/>
      <c r="FA659" s="6"/>
      <c r="FB659" s="6"/>
      <c r="FC659" s="6"/>
      <c r="FD659" s="6"/>
      <c r="FE659" s="6"/>
      <c r="FF659" s="6"/>
      <c r="FG659" s="6"/>
      <c r="FH659" s="6"/>
      <c r="FI659" s="6"/>
      <c r="FJ659" s="6"/>
      <c r="FK659" s="6"/>
      <c r="FL659" s="6"/>
      <c r="FM659" s="6"/>
      <c r="FN659" s="6"/>
      <c r="FO659" s="6"/>
      <c r="FP659" s="6"/>
      <c r="FQ659" s="6"/>
      <c r="FR659" s="6"/>
      <c r="FS659" s="6"/>
      <c r="FT659" s="6"/>
      <c r="FU659" s="6"/>
      <c r="FV659" s="6"/>
      <c r="FW659" s="6"/>
      <c r="FX659" s="6"/>
      <c r="FY659" s="6"/>
      <c r="FZ659" s="6"/>
      <c r="GA659" s="6"/>
      <c r="GB659" s="6"/>
      <c r="GC659" s="6"/>
      <c r="GD659" s="6"/>
      <c r="GE659" s="6"/>
      <c r="GF659" s="6"/>
      <c r="GG659" s="6"/>
      <c r="GH659" s="6"/>
      <c r="GI659" s="6"/>
      <c r="GJ659" s="6"/>
      <c r="GK659" s="6"/>
      <c r="GL659" s="6"/>
      <c r="GM659" s="6"/>
      <c r="GN659" s="6"/>
      <c r="GO659" s="6"/>
      <c r="GP659" s="6"/>
      <c r="GQ659" s="6"/>
      <c r="GR659" s="6"/>
      <c r="GS659" s="6"/>
      <c r="GT659" s="6"/>
      <c r="GU659" s="6"/>
      <c r="GV659" s="6"/>
      <c r="GW659" s="6"/>
      <c r="GX659" s="6"/>
      <c r="GY659" s="6"/>
      <c r="GZ659" s="6"/>
      <c r="HA659" s="6"/>
      <c r="HB659" s="6"/>
      <c r="HC659" s="6"/>
      <c r="HD659" s="6"/>
      <c r="HE659" s="6"/>
      <c r="HF659" s="6"/>
      <c r="HG659" s="6"/>
      <c r="HH659" s="6"/>
      <c r="HI659" s="6"/>
      <c r="HJ659" s="6"/>
      <c r="HK659" s="6"/>
      <c r="HL659" s="6"/>
      <c r="HM659" s="6"/>
      <c r="HN659" s="6"/>
      <c r="HO659" s="6"/>
      <c r="HP659" s="6"/>
      <c r="HQ659" s="6"/>
      <c r="HR659" s="6"/>
      <c r="HS659" s="6"/>
      <c r="HT659" s="6"/>
      <c r="HU659" s="6"/>
      <c r="HV659" s="6"/>
      <c r="HW659" s="6"/>
      <c r="HX659" s="6"/>
      <c r="HY659" s="6"/>
      <c r="HZ659" s="6"/>
      <c r="IA659" s="6"/>
      <c r="IB659" s="6"/>
      <c r="IC659" s="6"/>
      <c r="ID659" s="6"/>
      <c r="IE659" s="6"/>
      <c r="IF659" s="6"/>
      <c r="IG659" s="6"/>
      <c r="IH659" s="6"/>
      <c r="II659" s="6"/>
      <c r="IJ659" s="6"/>
      <c r="IK659" s="6"/>
      <c r="IL659" s="6"/>
      <c r="IM659" s="6"/>
      <c r="IN659" s="6"/>
      <c r="IO659" s="6"/>
      <c r="IP659" s="6"/>
      <c r="IQ659" s="6"/>
    </row>
    <row r="660" spans="1:252" ht="48" customHeight="1">
      <c r="A660" s="3" t="s">
        <v>2718</v>
      </c>
      <c r="B660" s="4" t="s">
        <v>478</v>
      </c>
      <c r="C660" s="4" t="s">
        <v>479</v>
      </c>
      <c r="D660" s="10" t="s">
        <v>2752</v>
      </c>
      <c r="E660" s="10" t="s">
        <v>2751</v>
      </c>
      <c r="F660" s="10" t="s">
        <v>2750</v>
      </c>
      <c r="G660" s="10" t="s">
        <v>2748</v>
      </c>
      <c r="H660" s="10" t="s">
        <v>2749</v>
      </c>
      <c r="I660" s="3"/>
      <c r="J660" s="3"/>
      <c r="K660" s="3" t="s">
        <v>491</v>
      </c>
      <c r="L660" s="4">
        <v>0</v>
      </c>
      <c r="M660" s="4">
        <v>231010000</v>
      </c>
      <c r="N660" s="33" t="s">
        <v>483</v>
      </c>
      <c r="O660" s="4" t="s">
        <v>545</v>
      </c>
      <c r="P660" s="33" t="s">
        <v>483</v>
      </c>
      <c r="Q660" s="4" t="s">
        <v>485</v>
      </c>
      <c r="R660" s="16" t="s">
        <v>500</v>
      </c>
      <c r="S660" s="12" t="s">
        <v>2630</v>
      </c>
      <c r="T660" s="165">
        <v>796</v>
      </c>
      <c r="U660" s="164" t="s">
        <v>493</v>
      </c>
      <c r="V660" s="3">
        <v>14</v>
      </c>
      <c r="W660" s="166">
        <v>80000</v>
      </c>
      <c r="X660" s="175">
        <v>0</v>
      </c>
      <c r="Y660" s="14">
        <f t="shared" si="34"/>
        <v>0</v>
      </c>
      <c r="Z660" s="167"/>
      <c r="AA660" s="168" t="s">
        <v>1318</v>
      </c>
      <c r="AB660" s="4">
        <v>11.18</v>
      </c>
      <c r="AD660" s="55"/>
      <c r="AE660" s="55"/>
      <c r="AF660" s="55"/>
      <c r="AG660" s="55"/>
      <c r="AH660" s="55"/>
      <c r="AI660" s="55"/>
      <c r="AJ660" s="55"/>
      <c r="AK660" s="55"/>
      <c r="AL660" s="55"/>
      <c r="AM660" s="55"/>
      <c r="AN660" s="55"/>
      <c r="AO660" s="55"/>
      <c r="AP660" s="55"/>
      <c r="AQ660" s="55"/>
      <c r="AR660" s="55"/>
      <c r="AS660" s="55"/>
      <c r="AT660" s="55"/>
      <c r="AU660" s="55"/>
      <c r="AV660" s="55"/>
      <c r="AW660" s="55"/>
      <c r="AX660" s="55"/>
      <c r="AY660" s="55"/>
      <c r="AZ660" s="55"/>
      <c r="BA660" s="55"/>
      <c r="BB660" s="55"/>
      <c r="BC660" s="55"/>
      <c r="BD660" s="55"/>
      <c r="BE660" s="55"/>
      <c r="BF660" s="55"/>
      <c r="BG660" s="55"/>
      <c r="BH660" s="55"/>
      <c r="BI660" s="55"/>
      <c r="BJ660" s="55"/>
      <c r="BK660" s="55"/>
      <c r="BL660" s="55"/>
      <c r="BM660" s="55"/>
      <c r="BN660" s="55"/>
      <c r="BO660" s="55"/>
      <c r="BP660" s="55"/>
      <c r="BQ660" s="55"/>
      <c r="BR660" s="55"/>
      <c r="BS660" s="55"/>
      <c r="BT660" s="55"/>
      <c r="BU660" s="55"/>
      <c r="BV660" s="55"/>
      <c r="BW660" s="55"/>
      <c r="BX660" s="55"/>
      <c r="BY660" s="55"/>
      <c r="BZ660" s="55"/>
      <c r="CA660" s="55"/>
      <c r="CB660" s="55"/>
      <c r="CC660" s="55"/>
      <c r="CD660" s="55"/>
      <c r="CE660" s="55"/>
      <c r="CF660" s="55"/>
      <c r="CG660" s="55"/>
      <c r="CH660" s="55"/>
      <c r="CI660" s="55"/>
      <c r="CJ660" s="55"/>
      <c r="CK660" s="55"/>
      <c r="CL660" s="55"/>
      <c r="CM660" s="55"/>
      <c r="CN660" s="55"/>
      <c r="CO660" s="55"/>
      <c r="CP660" s="55"/>
      <c r="CQ660" s="55"/>
      <c r="CR660" s="55"/>
      <c r="CS660" s="55"/>
      <c r="CT660" s="55"/>
      <c r="CU660" s="55"/>
      <c r="CV660" s="55"/>
      <c r="CW660" s="55"/>
      <c r="CX660" s="55"/>
      <c r="CY660" s="55"/>
      <c r="CZ660" s="55"/>
      <c r="DA660" s="55"/>
      <c r="DB660" s="55"/>
      <c r="DC660" s="55"/>
      <c r="DD660" s="55"/>
      <c r="DE660" s="55"/>
      <c r="DF660" s="55"/>
      <c r="DG660" s="55"/>
      <c r="DH660" s="55"/>
      <c r="DI660" s="55"/>
      <c r="DJ660" s="55"/>
      <c r="DK660" s="55"/>
      <c r="DL660" s="55"/>
      <c r="DM660" s="55"/>
      <c r="DN660" s="55"/>
      <c r="DO660" s="55"/>
      <c r="DP660" s="55"/>
      <c r="DQ660" s="55"/>
      <c r="DR660" s="55"/>
      <c r="DS660" s="55"/>
      <c r="DT660" s="55"/>
      <c r="DU660" s="55"/>
      <c r="DV660" s="55"/>
      <c r="DW660" s="55"/>
      <c r="DX660" s="55"/>
      <c r="DY660" s="55"/>
      <c r="DZ660" s="55"/>
      <c r="EA660" s="55"/>
      <c r="EB660" s="55"/>
      <c r="EC660" s="55"/>
      <c r="ED660" s="55"/>
      <c r="EE660" s="55"/>
      <c r="EF660" s="55"/>
      <c r="EG660" s="55"/>
      <c r="EH660" s="55"/>
      <c r="EI660" s="55"/>
      <c r="EJ660" s="55"/>
      <c r="EK660" s="55"/>
      <c r="EL660" s="55"/>
      <c r="EM660" s="55"/>
      <c r="EN660" s="55"/>
      <c r="EO660" s="55"/>
      <c r="EP660" s="55"/>
      <c r="EQ660" s="55"/>
      <c r="ER660" s="55"/>
      <c r="ES660" s="55"/>
      <c r="ET660" s="55"/>
      <c r="EU660" s="55"/>
      <c r="EV660" s="55"/>
      <c r="EW660" s="55"/>
      <c r="EX660" s="55"/>
      <c r="EY660" s="55"/>
      <c r="EZ660" s="55"/>
      <c r="FA660" s="55"/>
      <c r="FB660" s="55"/>
      <c r="FC660" s="55"/>
      <c r="FD660" s="55"/>
      <c r="FE660" s="55"/>
      <c r="FF660" s="55"/>
      <c r="FG660" s="55"/>
      <c r="FH660" s="55"/>
      <c r="FI660" s="55"/>
      <c r="FJ660" s="55"/>
      <c r="FK660" s="55"/>
      <c r="FL660" s="55"/>
      <c r="FM660" s="55"/>
      <c r="FN660" s="55"/>
      <c r="FO660" s="55"/>
      <c r="FP660" s="55"/>
      <c r="FQ660" s="55"/>
      <c r="FR660" s="55"/>
      <c r="FS660" s="55"/>
      <c r="FT660" s="55"/>
      <c r="FU660" s="55"/>
      <c r="FV660" s="55"/>
      <c r="FW660" s="55"/>
      <c r="FX660" s="55"/>
      <c r="FY660" s="55"/>
      <c r="FZ660" s="55"/>
      <c r="GA660" s="55"/>
      <c r="GB660" s="55"/>
      <c r="GC660" s="55"/>
      <c r="GD660" s="55"/>
      <c r="GE660" s="55"/>
      <c r="GF660" s="55"/>
      <c r="GG660" s="55"/>
      <c r="GH660" s="55"/>
      <c r="GI660" s="55"/>
      <c r="GJ660" s="55"/>
      <c r="GK660" s="55"/>
      <c r="GL660" s="55"/>
      <c r="GM660" s="55"/>
      <c r="GN660" s="55"/>
      <c r="GO660" s="55"/>
      <c r="GP660" s="55"/>
      <c r="GQ660" s="55"/>
      <c r="GR660" s="55"/>
      <c r="GS660" s="55"/>
      <c r="GT660" s="55"/>
      <c r="GU660" s="55"/>
      <c r="GV660" s="55"/>
      <c r="GW660" s="55"/>
      <c r="GX660" s="55"/>
      <c r="GY660" s="55"/>
      <c r="GZ660" s="55"/>
      <c r="HA660" s="55"/>
      <c r="HB660" s="55"/>
      <c r="HC660" s="55"/>
      <c r="HD660" s="55"/>
      <c r="HE660" s="55"/>
      <c r="HF660" s="55"/>
      <c r="HG660" s="55"/>
      <c r="HH660" s="55"/>
      <c r="HI660" s="55"/>
      <c r="HJ660" s="55"/>
      <c r="HK660" s="55"/>
      <c r="HL660" s="55"/>
      <c r="HM660" s="55"/>
      <c r="HN660" s="55"/>
      <c r="HO660" s="55"/>
      <c r="HP660" s="55"/>
      <c r="HQ660" s="55"/>
      <c r="HR660" s="55"/>
      <c r="HS660" s="55"/>
      <c r="HT660" s="55"/>
      <c r="HU660" s="55"/>
      <c r="HV660" s="55"/>
      <c r="HW660" s="55"/>
      <c r="HX660" s="55"/>
      <c r="HY660" s="55"/>
      <c r="HZ660" s="55"/>
      <c r="IA660" s="55"/>
      <c r="IB660" s="55"/>
      <c r="IC660" s="55"/>
      <c r="ID660" s="55"/>
      <c r="IE660" s="55"/>
      <c r="IF660" s="55"/>
      <c r="IG660" s="55"/>
      <c r="IH660" s="55"/>
      <c r="II660" s="55"/>
      <c r="IJ660" s="55"/>
      <c r="IK660" s="55"/>
      <c r="IL660" s="55"/>
      <c r="IM660" s="55"/>
      <c r="IN660" s="55"/>
      <c r="IO660" s="55"/>
      <c r="IP660" s="55"/>
      <c r="IQ660" s="55"/>
      <c r="IR660" s="55"/>
    </row>
    <row r="661" spans="1:252" ht="48" customHeight="1">
      <c r="A661" s="3" t="s">
        <v>2849</v>
      </c>
      <c r="B661" s="4" t="s">
        <v>478</v>
      </c>
      <c r="C661" s="4" t="s">
        <v>479</v>
      </c>
      <c r="D661" s="10" t="s">
        <v>2752</v>
      </c>
      <c r="E661" s="10" t="s">
        <v>2751</v>
      </c>
      <c r="F661" s="10" t="s">
        <v>2750</v>
      </c>
      <c r="G661" s="10" t="s">
        <v>2748</v>
      </c>
      <c r="H661" s="10" t="s">
        <v>2749</v>
      </c>
      <c r="I661" s="3"/>
      <c r="J661" s="3"/>
      <c r="K661" s="3" t="s">
        <v>491</v>
      </c>
      <c r="L661" s="4">
        <v>0</v>
      </c>
      <c r="M661" s="4">
        <v>231010000</v>
      </c>
      <c r="N661" s="33" t="s">
        <v>483</v>
      </c>
      <c r="O661" s="4" t="s">
        <v>1444</v>
      </c>
      <c r="P661" s="33" t="s">
        <v>483</v>
      </c>
      <c r="Q661" s="4" t="s">
        <v>485</v>
      </c>
      <c r="R661" s="16" t="s">
        <v>500</v>
      </c>
      <c r="S661" s="12" t="s">
        <v>2630</v>
      </c>
      <c r="T661" s="165">
        <v>796</v>
      </c>
      <c r="U661" s="164" t="s">
        <v>493</v>
      </c>
      <c r="V661" s="3">
        <v>5</v>
      </c>
      <c r="W661" s="166">
        <v>80000</v>
      </c>
      <c r="X661" s="175">
        <v>0</v>
      </c>
      <c r="Y661" s="14">
        <f t="shared" si="34"/>
        <v>0</v>
      </c>
      <c r="Z661" s="167"/>
      <c r="AA661" s="168" t="s">
        <v>1318</v>
      </c>
      <c r="AB661" s="4" t="s">
        <v>3055</v>
      </c>
      <c r="AD661" s="55"/>
      <c r="AE661" s="55"/>
      <c r="AF661" s="55"/>
      <c r="AG661" s="55"/>
      <c r="AH661" s="55"/>
      <c r="AI661" s="55"/>
      <c r="AJ661" s="55"/>
      <c r="AK661" s="55"/>
      <c r="AL661" s="55"/>
      <c r="AM661" s="55"/>
      <c r="AN661" s="55"/>
      <c r="AO661" s="55"/>
      <c r="AP661" s="55"/>
      <c r="AQ661" s="55"/>
      <c r="AR661" s="55"/>
      <c r="AS661" s="55"/>
      <c r="AT661" s="55"/>
      <c r="AU661" s="55"/>
      <c r="AV661" s="55"/>
      <c r="AW661" s="55"/>
      <c r="AX661" s="55"/>
      <c r="AY661" s="55"/>
      <c r="AZ661" s="55"/>
      <c r="BA661" s="55"/>
      <c r="BB661" s="55"/>
      <c r="BC661" s="55"/>
      <c r="BD661" s="55"/>
      <c r="BE661" s="55"/>
      <c r="BF661" s="55"/>
      <c r="BG661" s="55"/>
      <c r="BH661" s="55"/>
      <c r="BI661" s="55"/>
      <c r="BJ661" s="55"/>
      <c r="BK661" s="55"/>
      <c r="BL661" s="55"/>
      <c r="BM661" s="55"/>
      <c r="BN661" s="55"/>
      <c r="BO661" s="55"/>
      <c r="BP661" s="55"/>
      <c r="BQ661" s="55"/>
      <c r="BR661" s="55"/>
      <c r="BS661" s="55"/>
      <c r="BT661" s="55"/>
      <c r="BU661" s="55"/>
      <c r="BV661" s="55"/>
      <c r="BW661" s="55"/>
      <c r="BX661" s="55"/>
      <c r="BY661" s="55"/>
      <c r="BZ661" s="55"/>
      <c r="CA661" s="55"/>
      <c r="CB661" s="55"/>
      <c r="CC661" s="55"/>
      <c r="CD661" s="55"/>
      <c r="CE661" s="55"/>
      <c r="CF661" s="55"/>
      <c r="CG661" s="55"/>
      <c r="CH661" s="55"/>
      <c r="CI661" s="55"/>
      <c r="CJ661" s="55"/>
      <c r="CK661" s="55"/>
      <c r="CL661" s="55"/>
      <c r="CM661" s="55"/>
      <c r="CN661" s="55"/>
      <c r="CO661" s="55"/>
      <c r="CP661" s="55"/>
      <c r="CQ661" s="55"/>
      <c r="CR661" s="55"/>
      <c r="CS661" s="55"/>
      <c r="CT661" s="55"/>
      <c r="CU661" s="55"/>
      <c r="CV661" s="55"/>
      <c r="CW661" s="55"/>
      <c r="CX661" s="55"/>
      <c r="CY661" s="55"/>
      <c r="CZ661" s="55"/>
      <c r="DA661" s="55"/>
      <c r="DB661" s="55"/>
      <c r="DC661" s="55"/>
      <c r="DD661" s="55"/>
      <c r="DE661" s="55"/>
      <c r="DF661" s="55"/>
      <c r="DG661" s="55"/>
      <c r="DH661" s="55"/>
      <c r="DI661" s="55"/>
      <c r="DJ661" s="55"/>
      <c r="DK661" s="55"/>
      <c r="DL661" s="55"/>
      <c r="DM661" s="55"/>
      <c r="DN661" s="55"/>
      <c r="DO661" s="55"/>
      <c r="DP661" s="55"/>
      <c r="DQ661" s="55"/>
      <c r="DR661" s="55"/>
      <c r="DS661" s="55"/>
      <c r="DT661" s="55"/>
      <c r="DU661" s="55"/>
      <c r="DV661" s="55"/>
      <c r="DW661" s="55"/>
      <c r="DX661" s="55"/>
      <c r="DY661" s="55"/>
      <c r="DZ661" s="55"/>
      <c r="EA661" s="55"/>
      <c r="EB661" s="55"/>
      <c r="EC661" s="55"/>
      <c r="ED661" s="55"/>
      <c r="EE661" s="55"/>
      <c r="EF661" s="55"/>
      <c r="EG661" s="55"/>
      <c r="EH661" s="55"/>
      <c r="EI661" s="55"/>
      <c r="EJ661" s="55"/>
      <c r="EK661" s="55"/>
      <c r="EL661" s="55"/>
      <c r="EM661" s="55"/>
      <c r="EN661" s="55"/>
      <c r="EO661" s="55"/>
      <c r="EP661" s="55"/>
      <c r="EQ661" s="55"/>
      <c r="ER661" s="55"/>
      <c r="ES661" s="55"/>
      <c r="ET661" s="55"/>
      <c r="EU661" s="55"/>
      <c r="EV661" s="55"/>
      <c r="EW661" s="55"/>
      <c r="EX661" s="55"/>
      <c r="EY661" s="55"/>
      <c r="EZ661" s="55"/>
      <c r="FA661" s="55"/>
      <c r="FB661" s="55"/>
      <c r="FC661" s="55"/>
      <c r="FD661" s="55"/>
      <c r="FE661" s="55"/>
      <c r="FF661" s="55"/>
      <c r="FG661" s="55"/>
      <c r="FH661" s="55"/>
      <c r="FI661" s="55"/>
      <c r="FJ661" s="55"/>
      <c r="FK661" s="55"/>
      <c r="FL661" s="55"/>
      <c r="FM661" s="55"/>
      <c r="FN661" s="55"/>
      <c r="FO661" s="55"/>
      <c r="FP661" s="55"/>
      <c r="FQ661" s="55"/>
      <c r="FR661" s="55"/>
      <c r="FS661" s="55"/>
      <c r="FT661" s="55"/>
      <c r="FU661" s="55"/>
      <c r="FV661" s="55"/>
      <c r="FW661" s="55"/>
      <c r="FX661" s="55"/>
      <c r="FY661" s="55"/>
      <c r="FZ661" s="55"/>
      <c r="GA661" s="55"/>
      <c r="GB661" s="55"/>
      <c r="GC661" s="55"/>
      <c r="GD661" s="55"/>
      <c r="GE661" s="55"/>
      <c r="GF661" s="55"/>
      <c r="GG661" s="55"/>
      <c r="GH661" s="55"/>
      <c r="GI661" s="55"/>
      <c r="GJ661" s="55"/>
      <c r="GK661" s="55"/>
      <c r="GL661" s="55"/>
      <c r="GM661" s="55"/>
      <c r="GN661" s="55"/>
      <c r="GO661" s="55"/>
      <c r="GP661" s="55"/>
      <c r="GQ661" s="55"/>
      <c r="GR661" s="55"/>
      <c r="GS661" s="55"/>
      <c r="GT661" s="55"/>
      <c r="GU661" s="55"/>
      <c r="GV661" s="55"/>
      <c r="GW661" s="55"/>
      <c r="GX661" s="55"/>
      <c r="GY661" s="55"/>
      <c r="GZ661" s="55"/>
      <c r="HA661" s="55"/>
      <c r="HB661" s="55"/>
      <c r="HC661" s="55"/>
      <c r="HD661" s="55"/>
      <c r="HE661" s="55"/>
      <c r="HF661" s="55"/>
      <c r="HG661" s="55"/>
      <c r="HH661" s="55"/>
      <c r="HI661" s="55"/>
      <c r="HJ661" s="55"/>
      <c r="HK661" s="55"/>
      <c r="HL661" s="55"/>
      <c r="HM661" s="55"/>
      <c r="HN661" s="55"/>
      <c r="HO661" s="55"/>
      <c r="HP661" s="55"/>
      <c r="HQ661" s="55"/>
      <c r="HR661" s="55"/>
      <c r="HS661" s="55"/>
      <c r="HT661" s="55"/>
      <c r="HU661" s="55"/>
      <c r="HV661" s="55"/>
      <c r="HW661" s="55"/>
      <c r="HX661" s="55"/>
      <c r="HY661" s="55"/>
      <c r="HZ661" s="55"/>
      <c r="IA661" s="55"/>
      <c r="IB661" s="55"/>
      <c r="IC661" s="55"/>
      <c r="ID661" s="55"/>
      <c r="IE661" s="55"/>
      <c r="IF661" s="55"/>
      <c r="IG661" s="55"/>
      <c r="IH661" s="55"/>
      <c r="II661" s="55"/>
      <c r="IJ661" s="55"/>
      <c r="IK661" s="55"/>
      <c r="IL661" s="55"/>
      <c r="IM661" s="55"/>
      <c r="IN661" s="55"/>
      <c r="IO661" s="55"/>
      <c r="IP661" s="55"/>
      <c r="IQ661" s="55"/>
      <c r="IR661" s="55"/>
    </row>
    <row r="662" spans="1:252" ht="48" customHeight="1">
      <c r="A662" s="3" t="s">
        <v>3025</v>
      </c>
      <c r="B662" s="4" t="s">
        <v>478</v>
      </c>
      <c r="C662" s="4" t="s">
        <v>479</v>
      </c>
      <c r="D662" s="10" t="s">
        <v>2752</v>
      </c>
      <c r="E662" s="10" t="s">
        <v>2751</v>
      </c>
      <c r="F662" s="10" t="s">
        <v>2750</v>
      </c>
      <c r="G662" s="10" t="s">
        <v>2748</v>
      </c>
      <c r="H662" s="10" t="s">
        <v>2749</v>
      </c>
      <c r="I662" s="3"/>
      <c r="J662" s="3"/>
      <c r="K662" s="40" t="s">
        <v>482</v>
      </c>
      <c r="L662" s="4">
        <v>0</v>
      </c>
      <c r="M662" s="4">
        <v>231010000</v>
      </c>
      <c r="N662" s="33" t="s">
        <v>483</v>
      </c>
      <c r="O662" s="4" t="s">
        <v>1444</v>
      </c>
      <c r="P662" s="33" t="s">
        <v>483</v>
      </c>
      <c r="Q662" s="4" t="s">
        <v>485</v>
      </c>
      <c r="R662" s="16" t="s">
        <v>500</v>
      </c>
      <c r="S662" s="4" t="s">
        <v>3029</v>
      </c>
      <c r="T662" s="165">
        <v>796</v>
      </c>
      <c r="U662" s="164" t="s">
        <v>493</v>
      </c>
      <c r="V662" s="3">
        <v>10</v>
      </c>
      <c r="W662" s="166">
        <v>102500</v>
      </c>
      <c r="X662" s="166">
        <f>W662*V662</f>
        <v>1025000</v>
      </c>
      <c r="Y662" s="26">
        <f t="shared" si="34"/>
        <v>1148000</v>
      </c>
      <c r="Z662" s="167"/>
      <c r="AA662" s="168" t="s">
        <v>1318</v>
      </c>
      <c r="AB662" s="4"/>
      <c r="AD662" s="55"/>
      <c r="AE662" s="55"/>
      <c r="AF662" s="55"/>
      <c r="AG662" s="55"/>
      <c r="AH662" s="55"/>
      <c r="AI662" s="55"/>
      <c r="AJ662" s="55"/>
      <c r="AK662" s="55"/>
      <c r="AL662" s="55"/>
      <c r="AM662" s="55"/>
      <c r="AN662" s="55"/>
      <c r="AO662" s="55"/>
      <c r="AP662" s="55"/>
      <c r="AQ662" s="55"/>
      <c r="AR662" s="55"/>
      <c r="AS662" s="55"/>
      <c r="AT662" s="55"/>
      <c r="AU662" s="55"/>
      <c r="AV662" s="55"/>
      <c r="AW662" s="55"/>
      <c r="AX662" s="55"/>
      <c r="AY662" s="55"/>
      <c r="AZ662" s="55"/>
      <c r="BA662" s="55"/>
      <c r="BB662" s="55"/>
      <c r="BC662" s="55"/>
      <c r="BD662" s="55"/>
      <c r="BE662" s="55"/>
      <c r="BF662" s="55"/>
      <c r="BG662" s="55"/>
      <c r="BH662" s="55"/>
      <c r="BI662" s="55"/>
      <c r="BJ662" s="55"/>
      <c r="BK662" s="55"/>
      <c r="BL662" s="55"/>
      <c r="BM662" s="55"/>
      <c r="BN662" s="55"/>
      <c r="BO662" s="55"/>
      <c r="BP662" s="55"/>
      <c r="BQ662" s="55"/>
      <c r="BR662" s="55"/>
      <c r="BS662" s="55"/>
      <c r="BT662" s="55"/>
      <c r="BU662" s="55"/>
      <c r="BV662" s="55"/>
      <c r="BW662" s="55"/>
      <c r="BX662" s="55"/>
      <c r="BY662" s="55"/>
      <c r="BZ662" s="55"/>
      <c r="CA662" s="55"/>
      <c r="CB662" s="55"/>
      <c r="CC662" s="55"/>
      <c r="CD662" s="55"/>
      <c r="CE662" s="55"/>
      <c r="CF662" s="55"/>
      <c r="CG662" s="55"/>
      <c r="CH662" s="55"/>
      <c r="CI662" s="55"/>
      <c r="CJ662" s="55"/>
      <c r="CK662" s="55"/>
      <c r="CL662" s="55"/>
      <c r="CM662" s="55"/>
      <c r="CN662" s="55"/>
      <c r="CO662" s="55"/>
      <c r="CP662" s="55"/>
      <c r="CQ662" s="55"/>
      <c r="CR662" s="55"/>
      <c r="CS662" s="55"/>
      <c r="CT662" s="55"/>
      <c r="CU662" s="55"/>
      <c r="CV662" s="55"/>
      <c r="CW662" s="55"/>
      <c r="CX662" s="55"/>
      <c r="CY662" s="55"/>
      <c r="CZ662" s="55"/>
      <c r="DA662" s="55"/>
      <c r="DB662" s="55"/>
      <c r="DC662" s="55"/>
      <c r="DD662" s="55"/>
      <c r="DE662" s="55"/>
      <c r="DF662" s="55"/>
      <c r="DG662" s="55"/>
      <c r="DH662" s="55"/>
      <c r="DI662" s="55"/>
      <c r="DJ662" s="55"/>
      <c r="DK662" s="55"/>
      <c r="DL662" s="55"/>
      <c r="DM662" s="55"/>
      <c r="DN662" s="55"/>
      <c r="DO662" s="55"/>
      <c r="DP662" s="55"/>
      <c r="DQ662" s="55"/>
      <c r="DR662" s="55"/>
      <c r="DS662" s="55"/>
      <c r="DT662" s="55"/>
      <c r="DU662" s="55"/>
      <c r="DV662" s="55"/>
      <c r="DW662" s="55"/>
      <c r="DX662" s="55"/>
      <c r="DY662" s="55"/>
      <c r="DZ662" s="55"/>
      <c r="EA662" s="55"/>
      <c r="EB662" s="55"/>
      <c r="EC662" s="55"/>
      <c r="ED662" s="55"/>
      <c r="EE662" s="55"/>
      <c r="EF662" s="55"/>
      <c r="EG662" s="55"/>
      <c r="EH662" s="55"/>
      <c r="EI662" s="55"/>
      <c r="EJ662" s="55"/>
      <c r="EK662" s="55"/>
      <c r="EL662" s="55"/>
      <c r="EM662" s="55"/>
      <c r="EN662" s="55"/>
      <c r="EO662" s="55"/>
      <c r="EP662" s="55"/>
      <c r="EQ662" s="55"/>
      <c r="ER662" s="55"/>
      <c r="ES662" s="55"/>
      <c r="ET662" s="55"/>
      <c r="EU662" s="55"/>
      <c r="EV662" s="55"/>
      <c r="EW662" s="55"/>
      <c r="EX662" s="55"/>
      <c r="EY662" s="55"/>
      <c r="EZ662" s="55"/>
      <c r="FA662" s="55"/>
      <c r="FB662" s="55"/>
      <c r="FC662" s="55"/>
      <c r="FD662" s="55"/>
      <c r="FE662" s="55"/>
      <c r="FF662" s="55"/>
      <c r="FG662" s="55"/>
      <c r="FH662" s="55"/>
      <c r="FI662" s="55"/>
      <c r="FJ662" s="55"/>
      <c r="FK662" s="55"/>
      <c r="FL662" s="55"/>
      <c r="FM662" s="55"/>
      <c r="FN662" s="55"/>
      <c r="FO662" s="55"/>
      <c r="FP662" s="55"/>
      <c r="FQ662" s="55"/>
      <c r="FR662" s="55"/>
      <c r="FS662" s="55"/>
      <c r="FT662" s="55"/>
      <c r="FU662" s="55"/>
      <c r="FV662" s="55"/>
      <c r="FW662" s="55"/>
      <c r="FX662" s="55"/>
      <c r="FY662" s="55"/>
      <c r="FZ662" s="55"/>
      <c r="GA662" s="55"/>
      <c r="GB662" s="55"/>
      <c r="GC662" s="55"/>
      <c r="GD662" s="55"/>
      <c r="GE662" s="55"/>
      <c r="GF662" s="55"/>
      <c r="GG662" s="55"/>
      <c r="GH662" s="55"/>
      <c r="GI662" s="55"/>
      <c r="GJ662" s="55"/>
      <c r="GK662" s="55"/>
      <c r="GL662" s="55"/>
      <c r="GM662" s="55"/>
      <c r="GN662" s="55"/>
      <c r="GO662" s="55"/>
      <c r="GP662" s="55"/>
      <c r="GQ662" s="55"/>
      <c r="GR662" s="55"/>
      <c r="GS662" s="55"/>
      <c r="GT662" s="55"/>
      <c r="GU662" s="55"/>
      <c r="GV662" s="55"/>
      <c r="GW662" s="55"/>
      <c r="GX662" s="55"/>
      <c r="GY662" s="55"/>
      <c r="GZ662" s="55"/>
      <c r="HA662" s="55"/>
      <c r="HB662" s="55"/>
      <c r="HC662" s="55"/>
      <c r="HD662" s="55"/>
      <c r="HE662" s="55"/>
      <c r="HF662" s="55"/>
      <c r="HG662" s="55"/>
      <c r="HH662" s="55"/>
      <c r="HI662" s="55"/>
      <c r="HJ662" s="55"/>
      <c r="HK662" s="55"/>
      <c r="HL662" s="55"/>
      <c r="HM662" s="55"/>
      <c r="HN662" s="55"/>
      <c r="HO662" s="55"/>
      <c r="HP662" s="55"/>
      <c r="HQ662" s="55"/>
      <c r="HR662" s="55"/>
      <c r="HS662" s="55"/>
      <c r="HT662" s="55"/>
      <c r="HU662" s="55"/>
      <c r="HV662" s="55"/>
      <c r="HW662" s="55"/>
      <c r="HX662" s="55"/>
      <c r="HY662" s="55"/>
      <c r="HZ662" s="55"/>
      <c r="IA662" s="55"/>
      <c r="IB662" s="55"/>
      <c r="IC662" s="55"/>
      <c r="ID662" s="55"/>
      <c r="IE662" s="55"/>
      <c r="IF662" s="55"/>
      <c r="IG662" s="55"/>
      <c r="IH662" s="55"/>
      <c r="II662" s="55"/>
      <c r="IJ662" s="55"/>
      <c r="IK662" s="55"/>
      <c r="IL662" s="55"/>
      <c r="IM662" s="55"/>
      <c r="IN662" s="55"/>
      <c r="IO662" s="55"/>
      <c r="IP662" s="55"/>
      <c r="IQ662" s="55"/>
      <c r="IR662" s="55"/>
    </row>
    <row r="663" spans="1:252" ht="43.5" customHeight="1">
      <c r="A663" s="3" t="s">
        <v>2719</v>
      </c>
      <c r="B663" s="4" t="s">
        <v>478</v>
      </c>
      <c r="C663" s="4" t="s">
        <v>479</v>
      </c>
      <c r="D663" s="10" t="s">
        <v>2631</v>
      </c>
      <c r="E663" s="10" t="s">
        <v>2632</v>
      </c>
      <c r="F663" s="10" t="s">
        <v>2633</v>
      </c>
      <c r="G663" s="10" t="s">
        <v>2634</v>
      </c>
      <c r="H663" s="10" t="s">
        <v>2635</v>
      </c>
      <c r="I663" s="3" t="s">
        <v>2636</v>
      </c>
      <c r="J663" s="3"/>
      <c r="K663" s="3" t="s">
        <v>491</v>
      </c>
      <c r="L663" s="4">
        <v>0</v>
      </c>
      <c r="M663" s="4">
        <v>231010000</v>
      </c>
      <c r="N663" s="33" t="s">
        <v>483</v>
      </c>
      <c r="O663" s="4" t="s">
        <v>494</v>
      </c>
      <c r="P663" s="33" t="s">
        <v>483</v>
      </c>
      <c r="Q663" s="4" t="s">
        <v>485</v>
      </c>
      <c r="R663" s="16" t="s">
        <v>500</v>
      </c>
      <c r="S663" s="4" t="s">
        <v>496</v>
      </c>
      <c r="T663" s="12">
        <v>796</v>
      </c>
      <c r="U663" s="4" t="s">
        <v>493</v>
      </c>
      <c r="V663" s="3">
        <v>2</v>
      </c>
      <c r="W663" s="24">
        <v>82000</v>
      </c>
      <c r="X663" s="24">
        <f>W663*V663</f>
        <v>164000</v>
      </c>
      <c r="Y663" s="14">
        <f aca="true" t="shared" si="35" ref="Y663:Y685">X663*1.12</f>
        <v>183680.00000000003</v>
      </c>
      <c r="Z663" s="169"/>
      <c r="AA663" s="168" t="s">
        <v>1318</v>
      </c>
      <c r="AB663" s="4"/>
      <c r="AD663" s="55"/>
      <c r="AE663" s="55"/>
      <c r="AF663" s="55"/>
      <c r="AG663" s="55"/>
      <c r="AH663" s="55"/>
      <c r="AI663" s="55"/>
      <c r="AJ663" s="55"/>
      <c r="AK663" s="55"/>
      <c r="AL663" s="55"/>
      <c r="AM663" s="55"/>
      <c r="AN663" s="55"/>
      <c r="AO663" s="55"/>
      <c r="AP663" s="55"/>
      <c r="AQ663" s="55"/>
      <c r="AR663" s="55"/>
      <c r="AS663" s="55"/>
      <c r="AT663" s="55"/>
      <c r="AU663" s="55"/>
      <c r="AV663" s="55"/>
      <c r="AW663" s="55"/>
      <c r="AX663" s="55"/>
      <c r="AY663" s="55"/>
      <c r="AZ663" s="55"/>
      <c r="BA663" s="55"/>
      <c r="BB663" s="55"/>
      <c r="BC663" s="55"/>
      <c r="BD663" s="55"/>
      <c r="BE663" s="55"/>
      <c r="BF663" s="55"/>
      <c r="BG663" s="55"/>
      <c r="BH663" s="55"/>
      <c r="BI663" s="55"/>
      <c r="BJ663" s="55"/>
      <c r="BK663" s="55"/>
      <c r="BL663" s="55"/>
      <c r="BM663" s="55"/>
      <c r="BN663" s="55"/>
      <c r="BO663" s="55"/>
      <c r="BP663" s="55"/>
      <c r="BQ663" s="55"/>
      <c r="BR663" s="55"/>
      <c r="BS663" s="55"/>
      <c r="BT663" s="55"/>
      <c r="BU663" s="55"/>
      <c r="BV663" s="55"/>
      <c r="BW663" s="55"/>
      <c r="BX663" s="55"/>
      <c r="BY663" s="55"/>
      <c r="BZ663" s="55"/>
      <c r="CA663" s="55"/>
      <c r="CB663" s="55"/>
      <c r="CC663" s="55"/>
      <c r="CD663" s="55"/>
      <c r="CE663" s="55"/>
      <c r="CF663" s="55"/>
      <c r="CG663" s="55"/>
      <c r="CH663" s="55"/>
      <c r="CI663" s="55"/>
      <c r="CJ663" s="55"/>
      <c r="CK663" s="55"/>
      <c r="CL663" s="55"/>
      <c r="CM663" s="55"/>
      <c r="CN663" s="55"/>
      <c r="CO663" s="55"/>
      <c r="CP663" s="55"/>
      <c r="CQ663" s="55"/>
      <c r="CR663" s="55"/>
      <c r="CS663" s="55"/>
      <c r="CT663" s="55"/>
      <c r="CU663" s="55"/>
      <c r="CV663" s="55"/>
      <c r="CW663" s="55"/>
      <c r="CX663" s="55"/>
      <c r="CY663" s="55"/>
      <c r="CZ663" s="55"/>
      <c r="DA663" s="55"/>
      <c r="DB663" s="55"/>
      <c r="DC663" s="55"/>
      <c r="DD663" s="55"/>
      <c r="DE663" s="55"/>
      <c r="DF663" s="55"/>
      <c r="DG663" s="55"/>
      <c r="DH663" s="55"/>
      <c r="DI663" s="55"/>
      <c r="DJ663" s="55"/>
      <c r="DK663" s="55"/>
      <c r="DL663" s="55"/>
      <c r="DM663" s="55"/>
      <c r="DN663" s="55"/>
      <c r="DO663" s="55"/>
      <c r="DP663" s="55"/>
      <c r="DQ663" s="55"/>
      <c r="DR663" s="55"/>
      <c r="DS663" s="55"/>
      <c r="DT663" s="55"/>
      <c r="DU663" s="55"/>
      <c r="DV663" s="55"/>
      <c r="DW663" s="55"/>
      <c r="DX663" s="55"/>
      <c r="DY663" s="55"/>
      <c r="DZ663" s="55"/>
      <c r="EA663" s="55"/>
      <c r="EB663" s="55"/>
      <c r="EC663" s="55"/>
      <c r="ED663" s="55"/>
      <c r="EE663" s="55"/>
      <c r="EF663" s="55"/>
      <c r="EG663" s="55"/>
      <c r="EH663" s="55"/>
      <c r="EI663" s="55"/>
      <c r="EJ663" s="55"/>
      <c r="EK663" s="55"/>
      <c r="EL663" s="55"/>
      <c r="EM663" s="55"/>
      <c r="EN663" s="55"/>
      <c r="EO663" s="55"/>
      <c r="EP663" s="55"/>
      <c r="EQ663" s="55"/>
      <c r="ER663" s="55"/>
      <c r="ES663" s="55"/>
      <c r="ET663" s="55"/>
      <c r="EU663" s="55"/>
      <c r="EV663" s="55"/>
      <c r="EW663" s="55"/>
      <c r="EX663" s="55"/>
      <c r="EY663" s="55"/>
      <c r="EZ663" s="55"/>
      <c r="FA663" s="55"/>
      <c r="FB663" s="55"/>
      <c r="FC663" s="55"/>
      <c r="FD663" s="55"/>
      <c r="FE663" s="55"/>
      <c r="FF663" s="55"/>
      <c r="FG663" s="55"/>
      <c r="FH663" s="55"/>
      <c r="FI663" s="55"/>
      <c r="FJ663" s="55"/>
      <c r="FK663" s="55"/>
      <c r="FL663" s="55"/>
      <c r="FM663" s="55"/>
      <c r="FN663" s="55"/>
      <c r="FO663" s="55"/>
      <c r="FP663" s="55"/>
      <c r="FQ663" s="55"/>
      <c r="FR663" s="55"/>
      <c r="FS663" s="55"/>
      <c r="FT663" s="55"/>
      <c r="FU663" s="55"/>
      <c r="FV663" s="55"/>
      <c r="FW663" s="55"/>
      <c r="FX663" s="55"/>
      <c r="FY663" s="55"/>
      <c r="FZ663" s="55"/>
      <c r="GA663" s="55"/>
      <c r="GB663" s="55"/>
      <c r="GC663" s="55"/>
      <c r="GD663" s="55"/>
      <c r="GE663" s="55"/>
      <c r="GF663" s="55"/>
      <c r="GG663" s="55"/>
      <c r="GH663" s="55"/>
      <c r="GI663" s="55"/>
      <c r="GJ663" s="55"/>
      <c r="GK663" s="55"/>
      <c r="GL663" s="55"/>
      <c r="GM663" s="55"/>
      <c r="GN663" s="55"/>
      <c r="GO663" s="55"/>
      <c r="GP663" s="55"/>
      <c r="GQ663" s="55"/>
      <c r="GR663" s="55"/>
      <c r="GS663" s="55"/>
      <c r="GT663" s="55"/>
      <c r="GU663" s="55"/>
      <c r="GV663" s="55"/>
      <c r="GW663" s="55"/>
      <c r="GX663" s="55"/>
      <c r="GY663" s="55"/>
      <c r="GZ663" s="55"/>
      <c r="HA663" s="55"/>
      <c r="HB663" s="55"/>
      <c r="HC663" s="55"/>
      <c r="HD663" s="55"/>
      <c r="HE663" s="55"/>
      <c r="HF663" s="55"/>
      <c r="HG663" s="55"/>
      <c r="HH663" s="55"/>
      <c r="HI663" s="55"/>
      <c r="HJ663" s="55"/>
      <c r="HK663" s="55"/>
      <c r="HL663" s="55"/>
      <c r="HM663" s="55"/>
      <c r="HN663" s="55"/>
      <c r="HO663" s="55"/>
      <c r="HP663" s="55"/>
      <c r="HQ663" s="55"/>
      <c r="HR663" s="55"/>
      <c r="HS663" s="55"/>
      <c r="HT663" s="55"/>
      <c r="HU663" s="55"/>
      <c r="HV663" s="55"/>
      <c r="HW663" s="55"/>
      <c r="HX663" s="55"/>
      <c r="HY663" s="55"/>
      <c r="HZ663" s="55"/>
      <c r="IA663" s="55"/>
      <c r="IB663" s="55"/>
      <c r="IC663" s="55"/>
      <c r="ID663" s="55"/>
      <c r="IE663" s="55"/>
      <c r="IF663" s="55"/>
      <c r="IG663" s="55"/>
      <c r="IH663" s="55"/>
      <c r="II663" s="55"/>
      <c r="IJ663" s="55"/>
      <c r="IK663" s="55"/>
      <c r="IL663" s="55"/>
      <c r="IM663" s="55"/>
      <c r="IN663" s="55"/>
      <c r="IO663" s="55"/>
      <c r="IP663" s="55"/>
      <c r="IQ663" s="55"/>
      <c r="IR663" s="55"/>
    </row>
    <row r="664" spans="1:252" ht="50.25" customHeight="1">
      <c r="A664" s="3" t="s">
        <v>2720</v>
      </c>
      <c r="B664" s="4" t="s">
        <v>478</v>
      </c>
      <c r="C664" s="4" t="s">
        <v>479</v>
      </c>
      <c r="D664" s="3" t="s">
        <v>2637</v>
      </c>
      <c r="E664" s="4" t="s">
        <v>2638</v>
      </c>
      <c r="F664" s="4" t="s">
        <v>2639</v>
      </c>
      <c r="G664" s="4" t="s">
        <v>2640</v>
      </c>
      <c r="H664" s="3" t="s">
        <v>2641</v>
      </c>
      <c r="I664" s="3" t="s">
        <v>2642</v>
      </c>
      <c r="J664" s="3"/>
      <c r="K664" s="3" t="s">
        <v>491</v>
      </c>
      <c r="L664" s="4">
        <v>0</v>
      </c>
      <c r="M664" s="4">
        <v>231010000</v>
      </c>
      <c r="N664" s="33" t="s">
        <v>483</v>
      </c>
      <c r="O664" s="4" t="s">
        <v>576</v>
      </c>
      <c r="P664" s="33" t="s">
        <v>483</v>
      </c>
      <c r="Q664" s="4" t="s">
        <v>485</v>
      </c>
      <c r="R664" s="4" t="s">
        <v>503</v>
      </c>
      <c r="S664" s="4" t="s">
        <v>496</v>
      </c>
      <c r="T664" s="3">
        <v>796</v>
      </c>
      <c r="U664" s="3" t="s">
        <v>493</v>
      </c>
      <c r="V664" s="3">
        <v>1</v>
      </c>
      <c r="W664" s="26">
        <v>600000</v>
      </c>
      <c r="X664" s="26">
        <f>W664*V664</f>
        <v>600000</v>
      </c>
      <c r="Y664" s="14">
        <f t="shared" si="35"/>
        <v>672000.0000000001</v>
      </c>
      <c r="Z664" s="169"/>
      <c r="AA664" s="168" t="s">
        <v>1318</v>
      </c>
      <c r="AB664" s="4"/>
      <c r="AD664" s="55"/>
      <c r="AE664" s="55"/>
      <c r="AF664" s="55"/>
      <c r="AG664" s="55"/>
      <c r="AH664" s="55"/>
      <c r="AI664" s="55"/>
      <c r="AJ664" s="55"/>
      <c r="AK664" s="55"/>
      <c r="AL664" s="55"/>
      <c r="AM664" s="55"/>
      <c r="AN664" s="55"/>
      <c r="AO664" s="55"/>
      <c r="AP664" s="55"/>
      <c r="AQ664" s="55"/>
      <c r="AR664" s="55"/>
      <c r="AS664" s="55"/>
      <c r="AT664" s="55"/>
      <c r="AU664" s="55"/>
      <c r="AV664" s="55"/>
      <c r="AW664" s="55"/>
      <c r="AX664" s="55"/>
      <c r="AY664" s="55"/>
      <c r="AZ664" s="55"/>
      <c r="BA664" s="55"/>
      <c r="BB664" s="55"/>
      <c r="BC664" s="55"/>
      <c r="BD664" s="55"/>
      <c r="BE664" s="55"/>
      <c r="BF664" s="55"/>
      <c r="BG664" s="55"/>
      <c r="BH664" s="55"/>
      <c r="BI664" s="55"/>
      <c r="BJ664" s="55"/>
      <c r="BK664" s="55"/>
      <c r="BL664" s="55"/>
      <c r="BM664" s="55"/>
      <c r="BN664" s="55"/>
      <c r="BO664" s="55"/>
      <c r="BP664" s="55"/>
      <c r="BQ664" s="55"/>
      <c r="BR664" s="55"/>
      <c r="BS664" s="55"/>
      <c r="BT664" s="55"/>
      <c r="BU664" s="55"/>
      <c r="BV664" s="55"/>
      <c r="BW664" s="55"/>
      <c r="BX664" s="55"/>
      <c r="BY664" s="55"/>
      <c r="BZ664" s="55"/>
      <c r="CA664" s="55"/>
      <c r="CB664" s="55"/>
      <c r="CC664" s="55"/>
      <c r="CD664" s="55"/>
      <c r="CE664" s="55"/>
      <c r="CF664" s="55"/>
      <c r="CG664" s="55"/>
      <c r="CH664" s="55"/>
      <c r="CI664" s="55"/>
      <c r="CJ664" s="55"/>
      <c r="CK664" s="55"/>
      <c r="CL664" s="55"/>
      <c r="CM664" s="55"/>
      <c r="CN664" s="55"/>
      <c r="CO664" s="55"/>
      <c r="CP664" s="55"/>
      <c r="CQ664" s="55"/>
      <c r="CR664" s="55"/>
      <c r="CS664" s="55"/>
      <c r="CT664" s="55"/>
      <c r="CU664" s="55"/>
      <c r="CV664" s="55"/>
      <c r="CW664" s="55"/>
      <c r="CX664" s="55"/>
      <c r="CY664" s="55"/>
      <c r="CZ664" s="55"/>
      <c r="DA664" s="55"/>
      <c r="DB664" s="55"/>
      <c r="DC664" s="55"/>
      <c r="DD664" s="55"/>
      <c r="DE664" s="55"/>
      <c r="DF664" s="55"/>
      <c r="DG664" s="55"/>
      <c r="DH664" s="55"/>
      <c r="DI664" s="55"/>
      <c r="DJ664" s="55"/>
      <c r="DK664" s="55"/>
      <c r="DL664" s="55"/>
      <c r="DM664" s="55"/>
      <c r="DN664" s="55"/>
      <c r="DO664" s="55"/>
      <c r="DP664" s="55"/>
      <c r="DQ664" s="55"/>
      <c r="DR664" s="55"/>
      <c r="DS664" s="55"/>
      <c r="DT664" s="55"/>
      <c r="DU664" s="55"/>
      <c r="DV664" s="55"/>
      <c r="DW664" s="55"/>
      <c r="DX664" s="55"/>
      <c r="DY664" s="55"/>
      <c r="DZ664" s="55"/>
      <c r="EA664" s="55"/>
      <c r="EB664" s="55"/>
      <c r="EC664" s="55"/>
      <c r="ED664" s="55"/>
      <c r="EE664" s="55"/>
      <c r="EF664" s="55"/>
      <c r="EG664" s="55"/>
      <c r="EH664" s="55"/>
      <c r="EI664" s="55"/>
      <c r="EJ664" s="55"/>
      <c r="EK664" s="55"/>
      <c r="EL664" s="55"/>
      <c r="EM664" s="55"/>
      <c r="EN664" s="55"/>
      <c r="EO664" s="55"/>
      <c r="EP664" s="55"/>
      <c r="EQ664" s="55"/>
      <c r="ER664" s="55"/>
      <c r="ES664" s="55"/>
      <c r="ET664" s="55"/>
      <c r="EU664" s="55"/>
      <c r="EV664" s="55"/>
      <c r="EW664" s="55"/>
      <c r="EX664" s="55"/>
      <c r="EY664" s="55"/>
      <c r="EZ664" s="55"/>
      <c r="FA664" s="55"/>
      <c r="FB664" s="55"/>
      <c r="FC664" s="55"/>
      <c r="FD664" s="55"/>
      <c r="FE664" s="55"/>
      <c r="FF664" s="55"/>
      <c r="FG664" s="55"/>
      <c r="FH664" s="55"/>
      <c r="FI664" s="55"/>
      <c r="FJ664" s="55"/>
      <c r="FK664" s="55"/>
      <c r="FL664" s="55"/>
      <c r="FM664" s="55"/>
      <c r="FN664" s="55"/>
      <c r="FO664" s="55"/>
      <c r="FP664" s="55"/>
      <c r="FQ664" s="55"/>
      <c r="FR664" s="55"/>
      <c r="FS664" s="55"/>
      <c r="FT664" s="55"/>
      <c r="FU664" s="55"/>
      <c r="FV664" s="55"/>
      <c r="FW664" s="55"/>
      <c r="FX664" s="55"/>
      <c r="FY664" s="55"/>
      <c r="FZ664" s="55"/>
      <c r="GA664" s="55"/>
      <c r="GB664" s="55"/>
      <c r="GC664" s="55"/>
      <c r="GD664" s="55"/>
      <c r="GE664" s="55"/>
      <c r="GF664" s="55"/>
      <c r="GG664" s="55"/>
      <c r="GH664" s="55"/>
      <c r="GI664" s="55"/>
      <c r="GJ664" s="55"/>
      <c r="GK664" s="55"/>
      <c r="GL664" s="55"/>
      <c r="GM664" s="55"/>
      <c r="GN664" s="55"/>
      <c r="GO664" s="55"/>
      <c r="GP664" s="55"/>
      <c r="GQ664" s="55"/>
      <c r="GR664" s="55"/>
      <c r="GS664" s="55"/>
      <c r="GT664" s="55"/>
      <c r="GU664" s="55"/>
      <c r="GV664" s="55"/>
      <c r="GW664" s="55"/>
      <c r="GX664" s="55"/>
      <c r="GY664" s="55"/>
      <c r="GZ664" s="55"/>
      <c r="HA664" s="55"/>
      <c r="HB664" s="55"/>
      <c r="HC664" s="55"/>
      <c r="HD664" s="55"/>
      <c r="HE664" s="55"/>
      <c r="HF664" s="55"/>
      <c r="HG664" s="55"/>
      <c r="HH664" s="55"/>
      <c r="HI664" s="55"/>
      <c r="HJ664" s="55"/>
      <c r="HK664" s="55"/>
      <c r="HL664" s="55"/>
      <c r="HM664" s="55"/>
      <c r="HN664" s="55"/>
      <c r="HO664" s="55"/>
      <c r="HP664" s="55"/>
      <c r="HQ664" s="55"/>
      <c r="HR664" s="55"/>
      <c r="HS664" s="55"/>
      <c r="HT664" s="55"/>
      <c r="HU664" s="55"/>
      <c r="HV664" s="55"/>
      <c r="HW664" s="55"/>
      <c r="HX664" s="55"/>
      <c r="HY664" s="55"/>
      <c r="HZ664" s="55"/>
      <c r="IA664" s="55"/>
      <c r="IB664" s="55"/>
      <c r="IC664" s="55"/>
      <c r="ID664" s="55"/>
      <c r="IE664" s="55"/>
      <c r="IF664" s="55"/>
      <c r="IG664" s="55"/>
      <c r="IH664" s="55"/>
      <c r="II664" s="55"/>
      <c r="IJ664" s="55"/>
      <c r="IK664" s="55"/>
      <c r="IL664" s="55"/>
      <c r="IM664" s="55"/>
      <c r="IN664" s="55"/>
      <c r="IO664" s="55"/>
      <c r="IP664" s="55"/>
      <c r="IQ664" s="55"/>
      <c r="IR664" s="55"/>
    </row>
    <row r="665" spans="1:252" ht="37.5" customHeight="1">
      <c r="A665" s="3" t="s">
        <v>2721</v>
      </c>
      <c r="B665" s="4" t="s">
        <v>478</v>
      </c>
      <c r="C665" s="4" t="s">
        <v>479</v>
      </c>
      <c r="D665" s="4" t="s">
        <v>2643</v>
      </c>
      <c r="E665" s="3" t="s">
        <v>2644</v>
      </c>
      <c r="F665" s="3" t="s">
        <v>2645</v>
      </c>
      <c r="G665" s="3" t="s">
        <v>2646</v>
      </c>
      <c r="H665" s="3" t="s">
        <v>2647</v>
      </c>
      <c r="I665" s="3"/>
      <c r="J665" s="3"/>
      <c r="K665" s="3" t="s">
        <v>491</v>
      </c>
      <c r="L665" s="4">
        <v>0</v>
      </c>
      <c r="M665" s="4">
        <v>231010000</v>
      </c>
      <c r="N665" s="33" t="s">
        <v>483</v>
      </c>
      <c r="O665" s="4" t="s">
        <v>1642</v>
      </c>
      <c r="P665" s="33" t="s">
        <v>483</v>
      </c>
      <c r="Q665" s="4" t="s">
        <v>485</v>
      </c>
      <c r="R665" s="4" t="s">
        <v>503</v>
      </c>
      <c r="S665" s="4" t="s">
        <v>496</v>
      </c>
      <c r="T665" s="3">
        <v>796</v>
      </c>
      <c r="U665" s="3" t="s">
        <v>493</v>
      </c>
      <c r="V665" s="3">
        <v>1</v>
      </c>
      <c r="W665" s="26">
        <v>300000</v>
      </c>
      <c r="X665" s="26">
        <f>W665*V665</f>
        <v>300000</v>
      </c>
      <c r="Y665" s="11">
        <f t="shared" si="35"/>
        <v>336000.00000000006</v>
      </c>
      <c r="Z665" s="169"/>
      <c r="AA665" s="168" t="s">
        <v>1318</v>
      </c>
      <c r="AB665" s="4"/>
      <c r="AD665" s="55"/>
      <c r="AE665" s="55"/>
      <c r="AF665" s="55"/>
      <c r="AG665" s="55"/>
      <c r="AH665" s="55"/>
      <c r="AI665" s="55"/>
      <c r="AJ665" s="55"/>
      <c r="AK665" s="55"/>
      <c r="AL665" s="55"/>
      <c r="AM665" s="55"/>
      <c r="AN665" s="55"/>
      <c r="AO665" s="55"/>
      <c r="AP665" s="55"/>
      <c r="AQ665" s="55"/>
      <c r="AR665" s="55"/>
      <c r="AS665" s="55"/>
      <c r="AT665" s="55"/>
      <c r="AU665" s="55"/>
      <c r="AV665" s="55"/>
      <c r="AW665" s="55"/>
      <c r="AX665" s="55"/>
      <c r="AY665" s="55"/>
      <c r="AZ665" s="55"/>
      <c r="BA665" s="55"/>
      <c r="BB665" s="55"/>
      <c r="BC665" s="55"/>
      <c r="BD665" s="55"/>
      <c r="BE665" s="55"/>
      <c r="BF665" s="55"/>
      <c r="BG665" s="55"/>
      <c r="BH665" s="55"/>
      <c r="BI665" s="55"/>
      <c r="BJ665" s="55"/>
      <c r="BK665" s="55"/>
      <c r="BL665" s="55"/>
      <c r="BM665" s="55"/>
      <c r="BN665" s="55"/>
      <c r="BO665" s="55"/>
      <c r="BP665" s="55"/>
      <c r="BQ665" s="55"/>
      <c r="BR665" s="55"/>
      <c r="BS665" s="55"/>
      <c r="BT665" s="55"/>
      <c r="BU665" s="55"/>
      <c r="BV665" s="55"/>
      <c r="BW665" s="55"/>
      <c r="BX665" s="55"/>
      <c r="BY665" s="55"/>
      <c r="BZ665" s="55"/>
      <c r="CA665" s="55"/>
      <c r="CB665" s="55"/>
      <c r="CC665" s="55"/>
      <c r="CD665" s="55"/>
      <c r="CE665" s="55"/>
      <c r="CF665" s="55"/>
      <c r="CG665" s="55"/>
      <c r="CH665" s="55"/>
      <c r="CI665" s="55"/>
      <c r="CJ665" s="55"/>
      <c r="CK665" s="55"/>
      <c r="CL665" s="55"/>
      <c r="CM665" s="55"/>
      <c r="CN665" s="55"/>
      <c r="CO665" s="55"/>
      <c r="CP665" s="55"/>
      <c r="CQ665" s="55"/>
      <c r="CR665" s="55"/>
      <c r="CS665" s="55"/>
      <c r="CT665" s="55"/>
      <c r="CU665" s="55"/>
      <c r="CV665" s="55"/>
      <c r="CW665" s="55"/>
      <c r="CX665" s="55"/>
      <c r="CY665" s="55"/>
      <c r="CZ665" s="55"/>
      <c r="DA665" s="55"/>
      <c r="DB665" s="55"/>
      <c r="DC665" s="55"/>
      <c r="DD665" s="55"/>
      <c r="DE665" s="55"/>
      <c r="DF665" s="55"/>
      <c r="DG665" s="55"/>
      <c r="DH665" s="55"/>
      <c r="DI665" s="55"/>
      <c r="DJ665" s="55"/>
      <c r="DK665" s="55"/>
      <c r="DL665" s="55"/>
      <c r="DM665" s="55"/>
      <c r="DN665" s="55"/>
      <c r="DO665" s="55"/>
      <c r="DP665" s="55"/>
      <c r="DQ665" s="55"/>
      <c r="DR665" s="55"/>
      <c r="DS665" s="55"/>
      <c r="DT665" s="55"/>
      <c r="DU665" s="55"/>
      <c r="DV665" s="55"/>
      <c r="DW665" s="55"/>
      <c r="DX665" s="55"/>
      <c r="DY665" s="55"/>
      <c r="DZ665" s="55"/>
      <c r="EA665" s="55"/>
      <c r="EB665" s="55"/>
      <c r="EC665" s="55"/>
      <c r="ED665" s="55"/>
      <c r="EE665" s="55"/>
      <c r="EF665" s="55"/>
      <c r="EG665" s="55"/>
      <c r="EH665" s="55"/>
      <c r="EI665" s="55"/>
      <c r="EJ665" s="55"/>
      <c r="EK665" s="55"/>
      <c r="EL665" s="55"/>
      <c r="EM665" s="55"/>
      <c r="EN665" s="55"/>
      <c r="EO665" s="55"/>
      <c r="EP665" s="55"/>
      <c r="EQ665" s="55"/>
      <c r="ER665" s="55"/>
      <c r="ES665" s="55"/>
      <c r="ET665" s="55"/>
      <c r="EU665" s="55"/>
      <c r="EV665" s="55"/>
      <c r="EW665" s="55"/>
      <c r="EX665" s="55"/>
      <c r="EY665" s="55"/>
      <c r="EZ665" s="55"/>
      <c r="FA665" s="55"/>
      <c r="FB665" s="55"/>
      <c r="FC665" s="55"/>
      <c r="FD665" s="55"/>
      <c r="FE665" s="55"/>
      <c r="FF665" s="55"/>
      <c r="FG665" s="55"/>
      <c r="FH665" s="55"/>
      <c r="FI665" s="55"/>
      <c r="FJ665" s="55"/>
      <c r="FK665" s="55"/>
      <c r="FL665" s="55"/>
      <c r="FM665" s="55"/>
      <c r="FN665" s="55"/>
      <c r="FO665" s="55"/>
      <c r="FP665" s="55"/>
      <c r="FQ665" s="55"/>
      <c r="FR665" s="55"/>
      <c r="FS665" s="55"/>
      <c r="FT665" s="55"/>
      <c r="FU665" s="55"/>
      <c r="FV665" s="55"/>
      <c r="FW665" s="55"/>
      <c r="FX665" s="55"/>
      <c r="FY665" s="55"/>
      <c r="FZ665" s="55"/>
      <c r="GA665" s="55"/>
      <c r="GB665" s="55"/>
      <c r="GC665" s="55"/>
      <c r="GD665" s="55"/>
      <c r="GE665" s="55"/>
      <c r="GF665" s="55"/>
      <c r="GG665" s="55"/>
      <c r="GH665" s="55"/>
      <c r="GI665" s="55"/>
      <c r="GJ665" s="55"/>
      <c r="GK665" s="55"/>
      <c r="GL665" s="55"/>
      <c r="GM665" s="55"/>
      <c r="GN665" s="55"/>
      <c r="GO665" s="55"/>
      <c r="GP665" s="55"/>
      <c r="GQ665" s="55"/>
      <c r="GR665" s="55"/>
      <c r="GS665" s="55"/>
      <c r="GT665" s="55"/>
      <c r="GU665" s="55"/>
      <c r="GV665" s="55"/>
      <c r="GW665" s="55"/>
      <c r="GX665" s="55"/>
      <c r="GY665" s="55"/>
      <c r="GZ665" s="55"/>
      <c r="HA665" s="55"/>
      <c r="HB665" s="55"/>
      <c r="HC665" s="55"/>
      <c r="HD665" s="55"/>
      <c r="HE665" s="55"/>
      <c r="HF665" s="55"/>
      <c r="HG665" s="55"/>
      <c r="HH665" s="55"/>
      <c r="HI665" s="55"/>
      <c r="HJ665" s="55"/>
      <c r="HK665" s="55"/>
      <c r="HL665" s="55"/>
      <c r="HM665" s="55"/>
      <c r="HN665" s="55"/>
      <c r="HO665" s="55"/>
      <c r="HP665" s="55"/>
      <c r="HQ665" s="55"/>
      <c r="HR665" s="55"/>
      <c r="HS665" s="55"/>
      <c r="HT665" s="55"/>
      <c r="HU665" s="55"/>
      <c r="HV665" s="55"/>
      <c r="HW665" s="55"/>
      <c r="HX665" s="55"/>
      <c r="HY665" s="55"/>
      <c r="HZ665" s="55"/>
      <c r="IA665" s="55"/>
      <c r="IB665" s="55"/>
      <c r="IC665" s="55"/>
      <c r="ID665" s="55"/>
      <c r="IE665" s="55"/>
      <c r="IF665" s="55"/>
      <c r="IG665" s="55"/>
      <c r="IH665" s="55"/>
      <c r="II665" s="55"/>
      <c r="IJ665" s="55"/>
      <c r="IK665" s="55"/>
      <c r="IL665" s="55"/>
      <c r="IM665" s="55"/>
      <c r="IN665" s="55"/>
      <c r="IO665" s="55"/>
      <c r="IP665" s="55"/>
      <c r="IQ665" s="55"/>
      <c r="IR665" s="55"/>
    </row>
    <row r="666" spans="1:252" ht="38.25" customHeight="1">
      <c r="A666" s="3" t="s">
        <v>2722</v>
      </c>
      <c r="B666" s="4" t="s">
        <v>478</v>
      </c>
      <c r="C666" s="4" t="s">
        <v>479</v>
      </c>
      <c r="D666" s="69" t="s">
        <v>2648</v>
      </c>
      <c r="E666" s="4" t="s">
        <v>2649</v>
      </c>
      <c r="F666" s="4" t="s">
        <v>2649</v>
      </c>
      <c r="G666" s="4" t="s">
        <v>2650</v>
      </c>
      <c r="H666" s="4" t="s">
        <v>2651</v>
      </c>
      <c r="I666" s="4" t="s">
        <v>2652</v>
      </c>
      <c r="J666" s="4"/>
      <c r="K666" s="4" t="s">
        <v>491</v>
      </c>
      <c r="L666" s="11">
        <v>0</v>
      </c>
      <c r="M666" s="4">
        <v>231010000</v>
      </c>
      <c r="N666" s="4" t="s">
        <v>483</v>
      </c>
      <c r="O666" s="4" t="s">
        <v>576</v>
      </c>
      <c r="P666" s="33" t="s">
        <v>483</v>
      </c>
      <c r="Q666" s="4" t="s">
        <v>485</v>
      </c>
      <c r="R666" s="16" t="s">
        <v>200</v>
      </c>
      <c r="S666" s="59" t="s">
        <v>496</v>
      </c>
      <c r="T666" s="12">
        <v>796</v>
      </c>
      <c r="U666" s="4" t="s">
        <v>493</v>
      </c>
      <c r="V666" s="4">
        <v>1</v>
      </c>
      <c r="W666" s="24">
        <v>500000</v>
      </c>
      <c r="X666" s="24">
        <v>500000</v>
      </c>
      <c r="Y666" s="170">
        <f t="shared" si="35"/>
        <v>560000</v>
      </c>
      <c r="Z666" s="4"/>
      <c r="AA666" s="4" t="s">
        <v>1318</v>
      </c>
      <c r="AB666" s="4"/>
      <c r="AC666" s="28"/>
      <c r="AD666" s="68"/>
      <c r="AE666" s="68"/>
      <c r="AF666" s="68"/>
      <c r="AG666" s="68"/>
      <c r="AH666" s="68"/>
      <c r="AI666" s="68"/>
      <c r="AJ666" s="68"/>
      <c r="AK666" s="68"/>
      <c r="AL666" s="68"/>
      <c r="AM666" s="68"/>
      <c r="AN666" s="68"/>
      <c r="AO666" s="68"/>
      <c r="AP666" s="68"/>
      <c r="AQ666" s="68"/>
      <c r="AR666" s="68"/>
      <c r="AS666" s="68"/>
      <c r="AT666" s="68"/>
      <c r="AU666" s="68"/>
      <c r="AV666" s="68"/>
      <c r="AW666" s="68"/>
      <c r="AX666" s="68"/>
      <c r="AY666" s="68"/>
      <c r="AZ666" s="68"/>
      <c r="BA666" s="68"/>
      <c r="BB666" s="68"/>
      <c r="BC666" s="68"/>
      <c r="BD666" s="68"/>
      <c r="BE666" s="68"/>
      <c r="BF666" s="68"/>
      <c r="BG666" s="68"/>
      <c r="BH666" s="68"/>
      <c r="BI666" s="68"/>
      <c r="BJ666" s="68"/>
      <c r="BK666" s="68"/>
      <c r="BL666" s="68"/>
      <c r="BM666" s="68"/>
      <c r="BN666" s="68"/>
      <c r="BO666" s="68"/>
      <c r="BP666" s="68"/>
      <c r="BQ666" s="68"/>
      <c r="BR666" s="68"/>
      <c r="BS666" s="68"/>
      <c r="BT666" s="68"/>
      <c r="BU666" s="68"/>
      <c r="BV666" s="68"/>
      <c r="BW666" s="68"/>
      <c r="BX666" s="68"/>
      <c r="BY666" s="68"/>
      <c r="BZ666" s="68"/>
      <c r="CA666" s="68"/>
      <c r="CB666" s="68"/>
      <c r="CC666" s="68"/>
      <c r="CD666" s="68"/>
      <c r="CE666" s="68"/>
      <c r="CF666" s="68"/>
      <c r="CG666" s="68"/>
      <c r="CH666" s="68"/>
      <c r="CI666" s="68"/>
      <c r="CJ666" s="68"/>
      <c r="CK666" s="68"/>
      <c r="CL666" s="68"/>
      <c r="CM666" s="68"/>
      <c r="CN666" s="68"/>
      <c r="CO666" s="68"/>
      <c r="CP666" s="68"/>
      <c r="CQ666" s="68"/>
      <c r="CR666" s="68"/>
      <c r="CS666" s="68"/>
      <c r="CT666" s="68"/>
      <c r="CU666" s="68"/>
      <c r="CV666" s="68"/>
      <c r="CW666" s="68"/>
      <c r="CX666" s="68"/>
      <c r="CY666" s="68"/>
      <c r="CZ666" s="68"/>
      <c r="DA666" s="68"/>
      <c r="DB666" s="68"/>
      <c r="DC666" s="68"/>
      <c r="DD666" s="68"/>
      <c r="DE666" s="68"/>
      <c r="DF666" s="68"/>
      <c r="DG666" s="68"/>
      <c r="DH666" s="68"/>
      <c r="DI666" s="68"/>
      <c r="DJ666" s="68"/>
      <c r="DK666" s="68"/>
      <c r="DL666" s="68"/>
      <c r="DM666" s="68"/>
      <c r="DN666" s="68"/>
      <c r="DO666" s="68"/>
      <c r="DP666" s="68"/>
      <c r="DQ666" s="68"/>
      <c r="DR666" s="68"/>
      <c r="DS666" s="68"/>
      <c r="DT666" s="68"/>
      <c r="DU666" s="68"/>
      <c r="DV666" s="68"/>
      <c r="DW666" s="68"/>
      <c r="DX666" s="68"/>
      <c r="DY666" s="68"/>
      <c r="DZ666" s="68"/>
      <c r="EA666" s="68"/>
      <c r="EB666" s="68"/>
      <c r="EC666" s="68"/>
      <c r="ED666" s="68"/>
      <c r="EE666" s="68"/>
      <c r="EF666" s="68"/>
      <c r="EG666" s="68"/>
      <c r="EH666" s="68"/>
      <c r="EI666" s="68"/>
      <c r="EJ666" s="68"/>
      <c r="EK666" s="68"/>
      <c r="EL666" s="68"/>
      <c r="EM666" s="68"/>
      <c r="EN666" s="68"/>
      <c r="EO666" s="68"/>
      <c r="EP666" s="68"/>
      <c r="EQ666" s="68"/>
      <c r="ER666" s="68"/>
      <c r="ES666" s="68"/>
      <c r="ET666" s="68"/>
      <c r="EU666" s="68"/>
      <c r="EV666" s="68"/>
      <c r="EW666" s="68"/>
      <c r="EX666" s="68"/>
      <c r="EY666" s="68"/>
      <c r="EZ666" s="68"/>
      <c r="FA666" s="68"/>
      <c r="FB666" s="68"/>
      <c r="FC666" s="68"/>
      <c r="FD666" s="68"/>
      <c r="FE666" s="68"/>
      <c r="FF666" s="68"/>
      <c r="FG666" s="68"/>
      <c r="FH666" s="68"/>
      <c r="FI666" s="68"/>
      <c r="FJ666" s="68"/>
      <c r="FK666" s="68"/>
      <c r="FL666" s="68"/>
      <c r="FM666" s="68"/>
      <c r="FN666" s="68"/>
      <c r="FO666" s="68"/>
      <c r="FP666" s="68"/>
      <c r="FQ666" s="68"/>
      <c r="FR666" s="68"/>
      <c r="FS666" s="68"/>
      <c r="FT666" s="68"/>
      <c r="FU666" s="68"/>
      <c r="FV666" s="68"/>
      <c r="FW666" s="68"/>
      <c r="FX666" s="68"/>
      <c r="FY666" s="68"/>
      <c r="FZ666" s="68"/>
      <c r="GA666" s="68"/>
      <c r="GB666" s="68"/>
      <c r="GC666" s="68"/>
      <c r="GD666" s="68"/>
      <c r="GE666" s="68"/>
      <c r="GF666" s="68"/>
      <c r="GG666" s="68"/>
      <c r="GH666" s="68"/>
      <c r="GI666" s="68"/>
      <c r="GJ666" s="68"/>
      <c r="GK666" s="68"/>
      <c r="GL666" s="68"/>
      <c r="GM666" s="68"/>
      <c r="GN666" s="68"/>
      <c r="GO666" s="68"/>
      <c r="GP666" s="68"/>
      <c r="GQ666" s="68"/>
      <c r="GR666" s="68"/>
      <c r="GS666" s="68"/>
      <c r="GT666" s="68"/>
      <c r="GU666" s="68"/>
      <c r="GV666" s="68"/>
      <c r="GW666" s="68"/>
      <c r="GX666" s="68"/>
      <c r="GY666" s="68"/>
      <c r="GZ666" s="68"/>
      <c r="HA666" s="68"/>
      <c r="HB666" s="68"/>
      <c r="HC666" s="68"/>
      <c r="HD666" s="68"/>
      <c r="HE666" s="68"/>
      <c r="HF666" s="68"/>
      <c r="HG666" s="68"/>
      <c r="HH666" s="68"/>
      <c r="HI666" s="68"/>
      <c r="HJ666" s="68"/>
      <c r="HK666" s="68"/>
      <c r="HL666" s="68"/>
      <c r="HM666" s="68"/>
      <c r="HN666" s="68"/>
      <c r="HO666" s="68"/>
      <c r="HP666" s="68"/>
      <c r="HQ666" s="68"/>
      <c r="HR666" s="68"/>
      <c r="HS666" s="68"/>
      <c r="HT666" s="68"/>
      <c r="HU666" s="68"/>
      <c r="HV666" s="68"/>
      <c r="HW666" s="68"/>
      <c r="HX666" s="68"/>
      <c r="HY666" s="68"/>
      <c r="HZ666" s="68"/>
      <c r="IA666" s="68"/>
      <c r="IB666" s="68"/>
      <c r="IC666" s="68"/>
      <c r="ID666" s="68"/>
      <c r="IE666" s="68"/>
      <c r="IF666" s="68"/>
      <c r="IG666" s="68"/>
      <c r="IH666" s="68"/>
      <c r="II666" s="68"/>
      <c r="IJ666" s="68"/>
      <c r="IK666" s="68"/>
      <c r="IL666" s="68"/>
      <c r="IM666" s="68"/>
      <c r="IN666" s="68"/>
      <c r="IO666" s="68"/>
      <c r="IP666" s="68"/>
      <c r="IQ666" s="68"/>
      <c r="IR666" s="68"/>
    </row>
    <row r="667" spans="1:29" ht="42" customHeight="1">
      <c r="A667" s="3" t="s">
        <v>2723</v>
      </c>
      <c r="B667" s="4" t="s">
        <v>478</v>
      </c>
      <c r="C667" s="4" t="s">
        <v>479</v>
      </c>
      <c r="D667" s="4" t="s">
        <v>2653</v>
      </c>
      <c r="E667" s="4" t="s">
        <v>2654</v>
      </c>
      <c r="F667" s="4" t="s">
        <v>2655</v>
      </c>
      <c r="G667" s="4" t="s">
        <v>2656</v>
      </c>
      <c r="H667" s="4" t="s">
        <v>2657</v>
      </c>
      <c r="I667" s="4" t="s">
        <v>2658</v>
      </c>
      <c r="J667" s="4"/>
      <c r="K667" s="4" t="s">
        <v>491</v>
      </c>
      <c r="L667" s="4">
        <v>50</v>
      </c>
      <c r="M667" s="4">
        <v>231010000</v>
      </c>
      <c r="N667" s="4" t="s">
        <v>483</v>
      </c>
      <c r="O667" s="4" t="s">
        <v>576</v>
      </c>
      <c r="P667" s="33" t="s">
        <v>483</v>
      </c>
      <c r="Q667" s="4" t="s">
        <v>485</v>
      </c>
      <c r="R667" s="16" t="s">
        <v>500</v>
      </c>
      <c r="S667" s="4" t="s">
        <v>2540</v>
      </c>
      <c r="T667" s="12">
        <v>796</v>
      </c>
      <c r="U667" s="4" t="s">
        <v>493</v>
      </c>
      <c r="V667" s="4">
        <v>1</v>
      </c>
      <c r="W667" s="24">
        <v>40000</v>
      </c>
      <c r="X667" s="24">
        <v>40000</v>
      </c>
      <c r="Y667" s="170">
        <f t="shared" si="35"/>
        <v>44800.00000000001</v>
      </c>
      <c r="Z667" s="4" t="s">
        <v>489</v>
      </c>
      <c r="AA667" s="4" t="s">
        <v>1318</v>
      </c>
      <c r="AB667" s="4"/>
      <c r="AC667" s="28"/>
    </row>
    <row r="668" spans="1:252" ht="57" customHeight="1">
      <c r="A668" s="3" t="s">
        <v>2724</v>
      </c>
      <c r="B668" s="4" t="s">
        <v>478</v>
      </c>
      <c r="C668" s="4" t="s">
        <v>479</v>
      </c>
      <c r="D668" s="40" t="s">
        <v>2659</v>
      </c>
      <c r="E668" s="40" t="s">
        <v>2660</v>
      </c>
      <c r="F668" s="40" t="s">
        <v>2661</v>
      </c>
      <c r="G668" s="40" t="s">
        <v>2662</v>
      </c>
      <c r="H668" s="40" t="s">
        <v>2663</v>
      </c>
      <c r="I668" s="4"/>
      <c r="J668" s="40"/>
      <c r="K668" s="40" t="s">
        <v>491</v>
      </c>
      <c r="L668" s="4">
        <v>0</v>
      </c>
      <c r="M668" s="4">
        <v>231010000</v>
      </c>
      <c r="N668" s="33" t="s">
        <v>483</v>
      </c>
      <c r="O668" s="4" t="s">
        <v>545</v>
      </c>
      <c r="P668" s="33" t="s">
        <v>483</v>
      </c>
      <c r="Q668" s="4" t="s">
        <v>485</v>
      </c>
      <c r="R668" s="4" t="s">
        <v>1936</v>
      </c>
      <c r="S668" s="4" t="s">
        <v>496</v>
      </c>
      <c r="T668" s="4">
        <v>796</v>
      </c>
      <c r="U668" s="4" t="s">
        <v>834</v>
      </c>
      <c r="V668" s="4">
        <v>5</v>
      </c>
      <c r="W668" s="24">
        <v>39000</v>
      </c>
      <c r="X668" s="11">
        <v>0</v>
      </c>
      <c r="Y668" s="171">
        <f t="shared" si="35"/>
        <v>0</v>
      </c>
      <c r="Z668" s="172"/>
      <c r="AA668" s="168" t="s">
        <v>1318</v>
      </c>
      <c r="AB668" s="4">
        <v>11</v>
      </c>
      <c r="AD668" s="55"/>
      <c r="AE668" s="55"/>
      <c r="AF668" s="55"/>
      <c r="AG668" s="55"/>
      <c r="AH668" s="55"/>
      <c r="AI668" s="55"/>
      <c r="AJ668" s="55"/>
      <c r="AK668" s="55"/>
      <c r="AL668" s="55"/>
      <c r="AM668" s="55"/>
      <c r="AN668" s="55"/>
      <c r="AO668" s="55"/>
      <c r="AP668" s="55"/>
      <c r="AQ668" s="55"/>
      <c r="AR668" s="55"/>
      <c r="AS668" s="55"/>
      <c r="AT668" s="55"/>
      <c r="AU668" s="55"/>
      <c r="AV668" s="55"/>
      <c r="AW668" s="55"/>
      <c r="AX668" s="55"/>
      <c r="AY668" s="55"/>
      <c r="AZ668" s="55"/>
      <c r="BA668" s="55"/>
      <c r="BB668" s="55"/>
      <c r="BC668" s="55"/>
      <c r="BD668" s="55"/>
      <c r="BE668" s="55"/>
      <c r="BF668" s="55"/>
      <c r="BG668" s="55"/>
      <c r="BH668" s="55"/>
      <c r="BI668" s="55"/>
      <c r="BJ668" s="55"/>
      <c r="BK668" s="55"/>
      <c r="BL668" s="55"/>
      <c r="BM668" s="55"/>
      <c r="BN668" s="55"/>
      <c r="BO668" s="55"/>
      <c r="BP668" s="55"/>
      <c r="BQ668" s="55"/>
      <c r="BR668" s="55"/>
      <c r="BS668" s="55"/>
      <c r="BT668" s="55"/>
      <c r="BU668" s="55"/>
      <c r="BV668" s="55"/>
      <c r="BW668" s="55"/>
      <c r="BX668" s="55"/>
      <c r="BY668" s="55"/>
      <c r="BZ668" s="55"/>
      <c r="CA668" s="55"/>
      <c r="CB668" s="55"/>
      <c r="CC668" s="55"/>
      <c r="CD668" s="55"/>
      <c r="CE668" s="55"/>
      <c r="CF668" s="55"/>
      <c r="CG668" s="55"/>
      <c r="CH668" s="55"/>
      <c r="CI668" s="55"/>
      <c r="CJ668" s="55"/>
      <c r="CK668" s="55"/>
      <c r="CL668" s="55"/>
      <c r="CM668" s="55"/>
      <c r="CN668" s="55"/>
      <c r="CO668" s="55"/>
      <c r="CP668" s="55"/>
      <c r="CQ668" s="55"/>
      <c r="CR668" s="55"/>
      <c r="CS668" s="55"/>
      <c r="CT668" s="55"/>
      <c r="CU668" s="55"/>
      <c r="CV668" s="55"/>
      <c r="CW668" s="55"/>
      <c r="CX668" s="55"/>
      <c r="CY668" s="55"/>
      <c r="CZ668" s="55"/>
      <c r="DA668" s="55"/>
      <c r="DB668" s="55"/>
      <c r="DC668" s="55"/>
      <c r="DD668" s="55"/>
      <c r="DE668" s="55"/>
      <c r="DF668" s="55"/>
      <c r="DG668" s="55"/>
      <c r="DH668" s="55"/>
      <c r="DI668" s="55"/>
      <c r="DJ668" s="55"/>
      <c r="DK668" s="55"/>
      <c r="DL668" s="55"/>
      <c r="DM668" s="55"/>
      <c r="DN668" s="55"/>
      <c r="DO668" s="55"/>
      <c r="DP668" s="55"/>
      <c r="DQ668" s="55"/>
      <c r="DR668" s="55"/>
      <c r="DS668" s="55"/>
      <c r="DT668" s="55"/>
      <c r="DU668" s="55"/>
      <c r="DV668" s="55"/>
      <c r="DW668" s="55"/>
      <c r="DX668" s="55"/>
      <c r="DY668" s="55"/>
      <c r="DZ668" s="55"/>
      <c r="EA668" s="55"/>
      <c r="EB668" s="55"/>
      <c r="EC668" s="55"/>
      <c r="ED668" s="55"/>
      <c r="EE668" s="55"/>
      <c r="EF668" s="55"/>
      <c r="EG668" s="55"/>
      <c r="EH668" s="55"/>
      <c r="EI668" s="55"/>
      <c r="EJ668" s="55"/>
      <c r="EK668" s="55"/>
      <c r="EL668" s="55"/>
      <c r="EM668" s="55"/>
      <c r="EN668" s="55"/>
      <c r="EO668" s="55"/>
      <c r="EP668" s="55"/>
      <c r="EQ668" s="55"/>
      <c r="ER668" s="55"/>
      <c r="ES668" s="55"/>
      <c r="ET668" s="55"/>
      <c r="EU668" s="55"/>
      <c r="EV668" s="55"/>
      <c r="EW668" s="55"/>
      <c r="EX668" s="55"/>
      <c r="EY668" s="55"/>
      <c r="EZ668" s="55"/>
      <c r="FA668" s="55"/>
      <c r="FB668" s="55"/>
      <c r="FC668" s="55"/>
      <c r="FD668" s="55"/>
      <c r="FE668" s="55"/>
      <c r="FF668" s="55"/>
      <c r="FG668" s="55"/>
      <c r="FH668" s="55"/>
      <c r="FI668" s="55"/>
      <c r="FJ668" s="55"/>
      <c r="FK668" s="55"/>
      <c r="FL668" s="55"/>
      <c r="FM668" s="55"/>
      <c r="FN668" s="55"/>
      <c r="FO668" s="55"/>
      <c r="FP668" s="55"/>
      <c r="FQ668" s="55"/>
      <c r="FR668" s="55"/>
      <c r="FS668" s="55"/>
      <c r="FT668" s="55"/>
      <c r="FU668" s="55"/>
      <c r="FV668" s="55"/>
      <c r="FW668" s="55"/>
      <c r="FX668" s="55"/>
      <c r="FY668" s="55"/>
      <c r="FZ668" s="55"/>
      <c r="GA668" s="55"/>
      <c r="GB668" s="55"/>
      <c r="GC668" s="55"/>
      <c r="GD668" s="55"/>
      <c r="GE668" s="55"/>
      <c r="GF668" s="55"/>
      <c r="GG668" s="55"/>
      <c r="GH668" s="55"/>
      <c r="GI668" s="55"/>
      <c r="GJ668" s="55"/>
      <c r="GK668" s="55"/>
      <c r="GL668" s="55"/>
      <c r="GM668" s="55"/>
      <c r="GN668" s="55"/>
      <c r="GO668" s="55"/>
      <c r="GP668" s="55"/>
      <c r="GQ668" s="55"/>
      <c r="GR668" s="55"/>
      <c r="GS668" s="55"/>
      <c r="GT668" s="55"/>
      <c r="GU668" s="55"/>
      <c r="GV668" s="55"/>
      <c r="GW668" s="55"/>
      <c r="GX668" s="55"/>
      <c r="GY668" s="55"/>
      <c r="GZ668" s="55"/>
      <c r="HA668" s="55"/>
      <c r="HB668" s="55"/>
      <c r="HC668" s="55"/>
      <c r="HD668" s="55"/>
      <c r="HE668" s="55"/>
      <c r="HF668" s="55"/>
      <c r="HG668" s="55"/>
      <c r="HH668" s="55"/>
      <c r="HI668" s="55"/>
      <c r="HJ668" s="55"/>
      <c r="HK668" s="55"/>
      <c r="HL668" s="55"/>
      <c r="HM668" s="55"/>
      <c r="HN668" s="55"/>
      <c r="HO668" s="55"/>
      <c r="HP668" s="55"/>
      <c r="HQ668" s="55"/>
      <c r="HR668" s="55"/>
      <c r="HS668" s="55"/>
      <c r="HT668" s="55"/>
      <c r="HU668" s="55"/>
      <c r="HV668" s="55"/>
      <c r="HW668" s="55"/>
      <c r="HX668" s="55"/>
      <c r="HY668" s="55"/>
      <c r="HZ668" s="55"/>
      <c r="IA668" s="55"/>
      <c r="IB668" s="55"/>
      <c r="IC668" s="55"/>
      <c r="ID668" s="55"/>
      <c r="IE668" s="55"/>
      <c r="IF668" s="55"/>
      <c r="IG668" s="55"/>
      <c r="IH668" s="55"/>
      <c r="II668" s="55"/>
      <c r="IJ668" s="55"/>
      <c r="IK668" s="55"/>
      <c r="IL668" s="55"/>
      <c r="IM668" s="55"/>
      <c r="IN668" s="55"/>
      <c r="IO668" s="55"/>
      <c r="IP668" s="55"/>
      <c r="IQ668" s="55"/>
      <c r="IR668" s="55"/>
    </row>
    <row r="669" spans="1:252" ht="57" customHeight="1">
      <c r="A669" s="3" t="s">
        <v>2851</v>
      </c>
      <c r="B669" s="4" t="s">
        <v>478</v>
      </c>
      <c r="C669" s="4" t="s">
        <v>479</v>
      </c>
      <c r="D669" s="40" t="s">
        <v>2659</v>
      </c>
      <c r="E669" s="40" t="s">
        <v>2660</v>
      </c>
      <c r="F669" s="40" t="s">
        <v>2661</v>
      </c>
      <c r="G669" s="40" t="s">
        <v>2662</v>
      </c>
      <c r="H669" s="40" t="s">
        <v>2663</v>
      </c>
      <c r="I669" s="4"/>
      <c r="J669" s="40"/>
      <c r="K669" s="40" t="s">
        <v>491</v>
      </c>
      <c r="L669" s="4">
        <v>0</v>
      </c>
      <c r="M669" s="4">
        <v>231010000</v>
      </c>
      <c r="N669" s="33" t="s">
        <v>483</v>
      </c>
      <c r="O669" s="4" t="s">
        <v>1444</v>
      </c>
      <c r="P669" s="33" t="s">
        <v>483</v>
      </c>
      <c r="Q669" s="4" t="s">
        <v>485</v>
      </c>
      <c r="R669" s="4" t="s">
        <v>1936</v>
      </c>
      <c r="S669" s="4" t="s">
        <v>496</v>
      </c>
      <c r="T669" s="4">
        <v>796</v>
      </c>
      <c r="U669" s="4" t="s">
        <v>834</v>
      </c>
      <c r="V669" s="4">
        <v>5</v>
      </c>
      <c r="W669" s="24">
        <v>39000</v>
      </c>
      <c r="X669" s="11">
        <v>0</v>
      </c>
      <c r="Y669" s="171">
        <f t="shared" si="35"/>
        <v>0</v>
      </c>
      <c r="Z669" s="172"/>
      <c r="AA669" s="168" t="s">
        <v>1318</v>
      </c>
      <c r="AB669" s="4">
        <v>7.15</v>
      </c>
      <c r="AD669" s="55"/>
      <c r="AE669" s="55"/>
      <c r="AF669" s="55"/>
      <c r="AG669" s="55"/>
      <c r="AH669" s="55"/>
      <c r="AI669" s="55"/>
      <c r="AJ669" s="55"/>
      <c r="AK669" s="55"/>
      <c r="AL669" s="55"/>
      <c r="AM669" s="55"/>
      <c r="AN669" s="55"/>
      <c r="AO669" s="55"/>
      <c r="AP669" s="55"/>
      <c r="AQ669" s="55"/>
      <c r="AR669" s="55"/>
      <c r="AS669" s="55"/>
      <c r="AT669" s="55"/>
      <c r="AU669" s="55"/>
      <c r="AV669" s="55"/>
      <c r="AW669" s="55"/>
      <c r="AX669" s="55"/>
      <c r="AY669" s="55"/>
      <c r="AZ669" s="55"/>
      <c r="BA669" s="55"/>
      <c r="BB669" s="55"/>
      <c r="BC669" s="55"/>
      <c r="BD669" s="55"/>
      <c r="BE669" s="55"/>
      <c r="BF669" s="55"/>
      <c r="BG669" s="55"/>
      <c r="BH669" s="55"/>
      <c r="BI669" s="55"/>
      <c r="BJ669" s="55"/>
      <c r="BK669" s="55"/>
      <c r="BL669" s="55"/>
      <c r="BM669" s="55"/>
      <c r="BN669" s="55"/>
      <c r="BO669" s="55"/>
      <c r="BP669" s="55"/>
      <c r="BQ669" s="55"/>
      <c r="BR669" s="55"/>
      <c r="BS669" s="55"/>
      <c r="BT669" s="55"/>
      <c r="BU669" s="55"/>
      <c r="BV669" s="55"/>
      <c r="BW669" s="55"/>
      <c r="BX669" s="55"/>
      <c r="BY669" s="55"/>
      <c r="BZ669" s="55"/>
      <c r="CA669" s="55"/>
      <c r="CB669" s="55"/>
      <c r="CC669" s="55"/>
      <c r="CD669" s="55"/>
      <c r="CE669" s="55"/>
      <c r="CF669" s="55"/>
      <c r="CG669" s="55"/>
      <c r="CH669" s="55"/>
      <c r="CI669" s="55"/>
      <c r="CJ669" s="55"/>
      <c r="CK669" s="55"/>
      <c r="CL669" s="55"/>
      <c r="CM669" s="55"/>
      <c r="CN669" s="55"/>
      <c r="CO669" s="55"/>
      <c r="CP669" s="55"/>
      <c r="CQ669" s="55"/>
      <c r="CR669" s="55"/>
      <c r="CS669" s="55"/>
      <c r="CT669" s="55"/>
      <c r="CU669" s="55"/>
      <c r="CV669" s="55"/>
      <c r="CW669" s="55"/>
      <c r="CX669" s="55"/>
      <c r="CY669" s="55"/>
      <c r="CZ669" s="55"/>
      <c r="DA669" s="55"/>
      <c r="DB669" s="55"/>
      <c r="DC669" s="55"/>
      <c r="DD669" s="55"/>
      <c r="DE669" s="55"/>
      <c r="DF669" s="55"/>
      <c r="DG669" s="55"/>
      <c r="DH669" s="55"/>
      <c r="DI669" s="55"/>
      <c r="DJ669" s="55"/>
      <c r="DK669" s="55"/>
      <c r="DL669" s="55"/>
      <c r="DM669" s="55"/>
      <c r="DN669" s="55"/>
      <c r="DO669" s="55"/>
      <c r="DP669" s="55"/>
      <c r="DQ669" s="55"/>
      <c r="DR669" s="55"/>
      <c r="DS669" s="55"/>
      <c r="DT669" s="55"/>
      <c r="DU669" s="55"/>
      <c r="DV669" s="55"/>
      <c r="DW669" s="55"/>
      <c r="DX669" s="55"/>
      <c r="DY669" s="55"/>
      <c r="DZ669" s="55"/>
      <c r="EA669" s="55"/>
      <c r="EB669" s="55"/>
      <c r="EC669" s="55"/>
      <c r="ED669" s="55"/>
      <c r="EE669" s="55"/>
      <c r="EF669" s="55"/>
      <c r="EG669" s="55"/>
      <c r="EH669" s="55"/>
      <c r="EI669" s="55"/>
      <c r="EJ669" s="55"/>
      <c r="EK669" s="55"/>
      <c r="EL669" s="55"/>
      <c r="EM669" s="55"/>
      <c r="EN669" s="55"/>
      <c r="EO669" s="55"/>
      <c r="EP669" s="55"/>
      <c r="EQ669" s="55"/>
      <c r="ER669" s="55"/>
      <c r="ES669" s="55"/>
      <c r="ET669" s="55"/>
      <c r="EU669" s="55"/>
      <c r="EV669" s="55"/>
      <c r="EW669" s="55"/>
      <c r="EX669" s="55"/>
      <c r="EY669" s="55"/>
      <c r="EZ669" s="55"/>
      <c r="FA669" s="55"/>
      <c r="FB669" s="55"/>
      <c r="FC669" s="55"/>
      <c r="FD669" s="55"/>
      <c r="FE669" s="55"/>
      <c r="FF669" s="55"/>
      <c r="FG669" s="55"/>
      <c r="FH669" s="55"/>
      <c r="FI669" s="55"/>
      <c r="FJ669" s="55"/>
      <c r="FK669" s="55"/>
      <c r="FL669" s="55"/>
      <c r="FM669" s="55"/>
      <c r="FN669" s="55"/>
      <c r="FO669" s="55"/>
      <c r="FP669" s="55"/>
      <c r="FQ669" s="55"/>
      <c r="FR669" s="55"/>
      <c r="FS669" s="55"/>
      <c r="FT669" s="55"/>
      <c r="FU669" s="55"/>
      <c r="FV669" s="55"/>
      <c r="FW669" s="55"/>
      <c r="FX669" s="55"/>
      <c r="FY669" s="55"/>
      <c r="FZ669" s="55"/>
      <c r="GA669" s="55"/>
      <c r="GB669" s="55"/>
      <c r="GC669" s="55"/>
      <c r="GD669" s="55"/>
      <c r="GE669" s="55"/>
      <c r="GF669" s="55"/>
      <c r="GG669" s="55"/>
      <c r="GH669" s="55"/>
      <c r="GI669" s="55"/>
      <c r="GJ669" s="55"/>
      <c r="GK669" s="55"/>
      <c r="GL669" s="55"/>
      <c r="GM669" s="55"/>
      <c r="GN669" s="55"/>
      <c r="GO669" s="55"/>
      <c r="GP669" s="55"/>
      <c r="GQ669" s="55"/>
      <c r="GR669" s="55"/>
      <c r="GS669" s="55"/>
      <c r="GT669" s="55"/>
      <c r="GU669" s="55"/>
      <c r="GV669" s="55"/>
      <c r="GW669" s="55"/>
      <c r="GX669" s="55"/>
      <c r="GY669" s="55"/>
      <c r="GZ669" s="55"/>
      <c r="HA669" s="55"/>
      <c r="HB669" s="55"/>
      <c r="HC669" s="55"/>
      <c r="HD669" s="55"/>
      <c r="HE669" s="55"/>
      <c r="HF669" s="55"/>
      <c r="HG669" s="55"/>
      <c r="HH669" s="55"/>
      <c r="HI669" s="55"/>
      <c r="HJ669" s="55"/>
      <c r="HK669" s="55"/>
      <c r="HL669" s="55"/>
      <c r="HM669" s="55"/>
      <c r="HN669" s="55"/>
      <c r="HO669" s="55"/>
      <c r="HP669" s="55"/>
      <c r="HQ669" s="55"/>
      <c r="HR669" s="55"/>
      <c r="HS669" s="55"/>
      <c r="HT669" s="55"/>
      <c r="HU669" s="55"/>
      <c r="HV669" s="55"/>
      <c r="HW669" s="55"/>
      <c r="HX669" s="55"/>
      <c r="HY669" s="55"/>
      <c r="HZ669" s="55"/>
      <c r="IA669" s="55"/>
      <c r="IB669" s="55"/>
      <c r="IC669" s="55"/>
      <c r="ID669" s="55"/>
      <c r="IE669" s="55"/>
      <c r="IF669" s="55"/>
      <c r="IG669" s="55"/>
      <c r="IH669" s="55"/>
      <c r="II669" s="55"/>
      <c r="IJ669" s="55"/>
      <c r="IK669" s="55"/>
      <c r="IL669" s="55"/>
      <c r="IM669" s="55"/>
      <c r="IN669" s="55"/>
      <c r="IO669" s="55"/>
      <c r="IP669" s="55"/>
      <c r="IQ669" s="55"/>
      <c r="IR669" s="55"/>
    </row>
    <row r="670" spans="1:252" ht="57" customHeight="1">
      <c r="A670" s="3" t="s">
        <v>3124</v>
      </c>
      <c r="B670" s="4" t="s">
        <v>478</v>
      </c>
      <c r="C670" s="4" t="s">
        <v>479</v>
      </c>
      <c r="D670" s="40" t="s">
        <v>2659</v>
      </c>
      <c r="E670" s="40" t="s">
        <v>2660</v>
      </c>
      <c r="F670" s="40" t="s">
        <v>2661</v>
      </c>
      <c r="G670" s="40" t="s">
        <v>2662</v>
      </c>
      <c r="H670" s="40" t="s">
        <v>2663</v>
      </c>
      <c r="I670" s="4"/>
      <c r="J670" s="40"/>
      <c r="K670" s="40" t="s">
        <v>482</v>
      </c>
      <c r="L670" s="4">
        <v>0</v>
      </c>
      <c r="M670" s="4">
        <v>231010000</v>
      </c>
      <c r="N670" s="33" t="s">
        <v>483</v>
      </c>
      <c r="O670" s="4" t="s">
        <v>1444</v>
      </c>
      <c r="P670" s="33" t="s">
        <v>483</v>
      </c>
      <c r="Q670" s="4" t="s">
        <v>485</v>
      </c>
      <c r="R670" s="4" t="s">
        <v>1936</v>
      </c>
      <c r="S670" s="4" t="s">
        <v>3029</v>
      </c>
      <c r="T670" s="4">
        <v>796</v>
      </c>
      <c r="U670" s="4" t="s">
        <v>834</v>
      </c>
      <c r="V670" s="4">
        <v>5</v>
      </c>
      <c r="W670" s="24">
        <v>39000</v>
      </c>
      <c r="X670" s="11">
        <f>W670*V670</f>
        <v>195000</v>
      </c>
      <c r="Y670" s="171">
        <f t="shared" si="35"/>
        <v>218400.00000000003</v>
      </c>
      <c r="Z670" s="172"/>
      <c r="AA670" s="168" t="s">
        <v>1318</v>
      </c>
      <c r="AB670" s="4"/>
      <c r="AD670" s="55"/>
      <c r="AE670" s="55"/>
      <c r="AF670" s="55"/>
      <c r="AG670" s="55"/>
      <c r="AH670" s="55"/>
      <c r="AI670" s="55"/>
      <c r="AJ670" s="55"/>
      <c r="AK670" s="55"/>
      <c r="AL670" s="55"/>
      <c r="AM670" s="55"/>
      <c r="AN670" s="55"/>
      <c r="AO670" s="55"/>
      <c r="AP670" s="55"/>
      <c r="AQ670" s="55"/>
      <c r="AR670" s="55"/>
      <c r="AS670" s="55"/>
      <c r="AT670" s="55"/>
      <c r="AU670" s="55"/>
      <c r="AV670" s="55"/>
      <c r="AW670" s="55"/>
      <c r="AX670" s="55"/>
      <c r="AY670" s="55"/>
      <c r="AZ670" s="55"/>
      <c r="BA670" s="55"/>
      <c r="BB670" s="55"/>
      <c r="BC670" s="55"/>
      <c r="BD670" s="55"/>
      <c r="BE670" s="55"/>
      <c r="BF670" s="55"/>
      <c r="BG670" s="55"/>
      <c r="BH670" s="55"/>
      <c r="BI670" s="55"/>
      <c r="BJ670" s="55"/>
      <c r="BK670" s="55"/>
      <c r="BL670" s="55"/>
      <c r="BM670" s="55"/>
      <c r="BN670" s="55"/>
      <c r="BO670" s="55"/>
      <c r="BP670" s="55"/>
      <c r="BQ670" s="55"/>
      <c r="BR670" s="55"/>
      <c r="BS670" s="55"/>
      <c r="BT670" s="55"/>
      <c r="BU670" s="55"/>
      <c r="BV670" s="55"/>
      <c r="BW670" s="55"/>
      <c r="BX670" s="55"/>
      <c r="BY670" s="55"/>
      <c r="BZ670" s="55"/>
      <c r="CA670" s="55"/>
      <c r="CB670" s="55"/>
      <c r="CC670" s="55"/>
      <c r="CD670" s="55"/>
      <c r="CE670" s="55"/>
      <c r="CF670" s="55"/>
      <c r="CG670" s="55"/>
      <c r="CH670" s="55"/>
      <c r="CI670" s="55"/>
      <c r="CJ670" s="55"/>
      <c r="CK670" s="55"/>
      <c r="CL670" s="55"/>
      <c r="CM670" s="55"/>
      <c r="CN670" s="55"/>
      <c r="CO670" s="55"/>
      <c r="CP670" s="55"/>
      <c r="CQ670" s="55"/>
      <c r="CR670" s="55"/>
      <c r="CS670" s="55"/>
      <c r="CT670" s="55"/>
      <c r="CU670" s="55"/>
      <c r="CV670" s="55"/>
      <c r="CW670" s="55"/>
      <c r="CX670" s="55"/>
      <c r="CY670" s="55"/>
      <c r="CZ670" s="55"/>
      <c r="DA670" s="55"/>
      <c r="DB670" s="55"/>
      <c r="DC670" s="55"/>
      <c r="DD670" s="55"/>
      <c r="DE670" s="55"/>
      <c r="DF670" s="55"/>
      <c r="DG670" s="55"/>
      <c r="DH670" s="55"/>
      <c r="DI670" s="55"/>
      <c r="DJ670" s="55"/>
      <c r="DK670" s="55"/>
      <c r="DL670" s="55"/>
      <c r="DM670" s="55"/>
      <c r="DN670" s="55"/>
      <c r="DO670" s="55"/>
      <c r="DP670" s="55"/>
      <c r="DQ670" s="55"/>
      <c r="DR670" s="55"/>
      <c r="DS670" s="55"/>
      <c r="DT670" s="55"/>
      <c r="DU670" s="55"/>
      <c r="DV670" s="55"/>
      <c r="DW670" s="55"/>
      <c r="DX670" s="55"/>
      <c r="DY670" s="55"/>
      <c r="DZ670" s="55"/>
      <c r="EA670" s="55"/>
      <c r="EB670" s="55"/>
      <c r="EC670" s="55"/>
      <c r="ED670" s="55"/>
      <c r="EE670" s="55"/>
      <c r="EF670" s="55"/>
      <c r="EG670" s="55"/>
      <c r="EH670" s="55"/>
      <c r="EI670" s="55"/>
      <c r="EJ670" s="55"/>
      <c r="EK670" s="55"/>
      <c r="EL670" s="55"/>
      <c r="EM670" s="55"/>
      <c r="EN670" s="55"/>
      <c r="EO670" s="55"/>
      <c r="EP670" s="55"/>
      <c r="EQ670" s="55"/>
      <c r="ER670" s="55"/>
      <c r="ES670" s="55"/>
      <c r="ET670" s="55"/>
      <c r="EU670" s="55"/>
      <c r="EV670" s="55"/>
      <c r="EW670" s="55"/>
      <c r="EX670" s="55"/>
      <c r="EY670" s="55"/>
      <c r="EZ670" s="55"/>
      <c r="FA670" s="55"/>
      <c r="FB670" s="55"/>
      <c r="FC670" s="55"/>
      <c r="FD670" s="55"/>
      <c r="FE670" s="55"/>
      <c r="FF670" s="55"/>
      <c r="FG670" s="55"/>
      <c r="FH670" s="55"/>
      <c r="FI670" s="55"/>
      <c r="FJ670" s="55"/>
      <c r="FK670" s="55"/>
      <c r="FL670" s="55"/>
      <c r="FM670" s="55"/>
      <c r="FN670" s="55"/>
      <c r="FO670" s="55"/>
      <c r="FP670" s="55"/>
      <c r="FQ670" s="55"/>
      <c r="FR670" s="55"/>
      <c r="FS670" s="55"/>
      <c r="FT670" s="55"/>
      <c r="FU670" s="55"/>
      <c r="FV670" s="55"/>
      <c r="FW670" s="55"/>
      <c r="FX670" s="55"/>
      <c r="FY670" s="55"/>
      <c r="FZ670" s="55"/>
      <c r="GA670" s="55"/>
      <c r="GB670" s="55"/>
      <c r="GC670" s="55"/>
      <c r="GD670" s="55"/>
      <c r="GE670" s="55"/>
      <c r="GF670" s="55"/>
      <c r="GG670" s="55"/>
      <c r="GH670" s="55"/>
      <c r="GI670" s="55"/>
      <c r="GJ670" s="55"/>
      <c r="GK670" s="55"/>
      <c r="GL670" s="55"/>
      <c r="GM670" s="55"/>
      <c r="GN670" s="55"/>
      <c r="GO670" s="55"/>
      <c r="GP670" s="55"/>
      <c r="GQ670" s="55"/>
      <c r="GR670" s="55"/>
      <c r="GS670" s="55"/>
      <c r="GT670" s="55"/>
      <c r="GU670" s="55"/>
      <c r="GV670" s="55"/>
      <c r="GW670" s="55"/>
      <c r="GX670" s="55"/>
      <c r="GY670" s="55"/>
      <c r="GZ670" s="55"/>
      <c r="HA670" s="55"/>
      <c r="HB670" s="55"/>
      <c r="HC670" s="55"/>
      <c r="HD670" s="55"/>
      <c r="HE670" s="55"/>
      <c r="HF670" s="55"/>
      <c r="HG670" s="55"/>
      <c r="HH670" s="55"/>
      <c r="HI670" s="55"/>
      <c r="HJ670" s="55"/>
      <c r="HK670" s="55"/>
      <c r="HL670" s="55"/>
      <c r="HM670" s="55"/>
      <c r="HN670" s="55"/>
      <c r="HO670" s="55"/>
      <c r="HP670" s="55"/>
      <c r="HQ670" s="55"/>
      <c r="HR670" s="55"/>
      <c r="HS670" s="55"/>
      <c r="HT670" s="55"/>
      <c r="HU670" s="55"/>
      <c r="HV670" s="55"/>
      <c r="HW670" s="55"/>
      <c r="HX670" s="55"/>
      <c r="HY670" s="55"/>
      <c r="HZ670" s="55"/>
      <c r="IA670" s="55"/>
      <c r="IB670" s="55"/>
      <c r="IC670" s="55"/>
      <c r="ID670" s="55"/>
      <c r="IE670" s="55"/>
      <c r="IF670" s="55"/>
      <c r="IG670" s="55"/>
      <c r="IH670" s="55"/>
      <c r="II670" s="55"/>
      <c r="IJ670" s="55"/>
      <c r="IK670" s="55"/>
      <c r="IL670" s="55"/>
      <c r="IM670" s="55"/>
      <c r="IN670" s="55"/>
      <c r="IO670" s="55"/>
      <c r="IP670" s="55"/>
      <c r="IQ670" s="55"/>
      <c r="IR670" s="55"/>
    </row>
    <row r="671" spans="1:252" ht="48" customHeight="1">
      <c r="A671" s="3" t="s">
        <v>2725</v>
      </c>
      <c r="B671" s="4" t="s">
        <v>478</v>
      </c>
      <c r="C671" s="4" t="s">
        <v>479</v>
      </c>
      <c r="D671" s="40" t="s">
        <v>2664</v>
      </c>
      <c r="E671" s="40" t="s">
        <v>2665</v>
      </c>
      <c r="F671" s="40" t="s">
        <v>2666</v>
      </c>
      <c r="G671" s="40" t="s">
        <v>2667</v>
      </c>
      <c r="H671" s="40" t="s">
        <v>2668</v>
      </c>
      <c r="I671" s="4"/>
      <c r="J671" s="40"/>
      <c r="K671" s="40" t="s">
        <v>491</v>
      </c>
      <c r="L671" s="4">
        <v>0</v>
      </c>
      <c r="M671" s="4">
        <v>231010000</v>
      </c>
      <c r="N671" s="33" t="s">
        <v>483</v>
      </c>
      <c r="O671" s="4" t="s">
        <v>576</v>
      </c>
      <c r="P671" s="33" t="s">
        <v>483</v>
      </c>
      <c r="Q671" s="4" t="s">
        <v>485</v>
      </c>
      <c r="R671" s="4" t="s">
        <v>1936</v>
      </c>
      <c r="S671" s="4" t="s">
        <v>496</v>
      </c>
      <c r="T671" s="4">
        <v>796</v>
      </c>
      <c r="U671" s="4" t="s">
        <v>834</v>
      </c>
      <c r="V671" s="4">
        <v>1</v>
      </c>
      <c r="W671" s="24">
        <v>2520000</v>
      </c>
      <c r="X671" s="24">
        <f aca="true" t="shared" si="36" ref="X671:X685">W671*V671</f>
        <v>2520000</v>
      </c>
      <c r="Y671" s="171">
        <f t="shared" si="35"/>
        <v>2822400.0000000005</v>
      </c>
      <c r="Z671" s="172"/>
      <c r="AA671" s="168" t="s">
        <v>1318</v>
      </c>
      <c r="AB671" s="4"/>
      <c r="AD671" s="55"/>
      <c r="AE671" s="55"/>
      <c r="AF671" s="55"/>
      <c r="AG671" s="55"/>
      <c r="AH671" s="55"/>
      <c r="AI671" s="55"/>
      <c r="AJ671" s="55"/>
      <c r="AK671" s="55"/>
      <c r="AL671" s="55"/>
      <c r="AM671" s="55"/>
      <c r="AN671" s="55"/>
      <c r="AO671" s="55"/>
      <c r="AP671" s="55"/>
      <c r="AQ671" s="55"/>
      <c r="AR671" s="55"/>
      <c r="AS671" s="55"/>
      <c r="AT671" s="55"/>
      <c r="AU671" s="55"/>
      <c r="AV671" s="55"/>
      <c r="AW671" s="55"/>
      <c r="AX671" s="55"/>
      <c r="AY671" s="55"/>
      <c r="AZ671" s="55"/>
      <c r="BA671" s="55"/>
      <c r="BB671" s="55"/>
      <c r="BC671" s="55"/>
      <c r="BD671" s="55"/>
      <c r="BE671" s="55"/>
      <c r="BF671" s="55"/>
      <c r="BG671" s="55"/>
      <c r="BH671" s="55"/>
      <c r="BI671" s="55"/>
      <c r="BJ671" s="55"/>
      <c r="BK671" s="55"/>
      <c r="BL671" s="55"/>
      <c r="BM671" s="55"/>
      <c r="BN671" s="55"/>
      <c r="BO671" s="55"/>
      <c r="BP671" s="55"/>
      <c r="BQ671" s="55"/>
      <c r="BR671" s="55"/>
      <c r="BS671" s="55"/>
      <c r="BT671" s="55"/>
      <c r="BU671" s="55"/>
      <c r="BV671" s="55"/>
      <c r="BW671" s="55"/>
      <c r="BX671" s="55"/>
      <c r="BY671" s="55"/>
      <c r="BZ671" s="55"/>
      <c r="CA671" s="55"/>
      <c r="CB671" s="55"/>
      <c r="CC671" s="55"/>
      <c r="CD671" s="55"/>
      <c r="CE671" s="55"/>
      <c r="CF671" s="55"/>
      <c r="CG671" s="55"/>
      <c r="CH671" s="55"/>
      <c r="CI671" s="55"/>
      <c r="CJ671" s="55"/>
      <c r="CK671" s="55"/>
      <c r="CL671" s="55"/>
      <c r="CM671" s="55"/>
      <c r="CN671" s="55"/>
      <c r="CO671" s="55"/>
      <c r="CP671" s="55"/>
      <c r="CQ671" s="55"/>
      <c r="CR671" s="55"/>
      <c r="CS671" s="55"/>
      <c r="CT671" s="55"/>
      <c r="CU671" s="55"/>
      <c r="CV671" s="55"/>
      <c r="CW671" s="55"/>
      <c r="CX671" s="55"/>
      <c r="CY671" s="55"/>
      <c r="CZ671" s="55"/>
      <c r="DA671" s="55"/>
      <c r="DB671" s="55"/>
      <c r="DC671" s="55"/>
      <c r="DD671" s="55"/>
      <c r="DE671" s="55"/>
      <c r="DF671" s="55"/>
      <c r="DG671" s="55"/>
      <c r="DH671" s="55"/>
      <c r="DI671" s="55"/>
      <c r="DJ671" s="55"/>
      <c r="DK671" s="55"/>
      <c r="DL671" s="55"/>
      <c r="DM671" s="55"/>
      <c r="DN671" s="55"/>
      <c r="DO671" s="55"/>
      <c r="DP671" s="55"/>
      <c r="DQ671" s="55"/>
      <c r="DR671" s="55"/>
      <c r="DS671" s="55"/>
      <c r="DT671" s="55"/>
      <c r="DU671" s="55"/>
      <c r="DV671" s="55"/>
      <c r="DW671" s="55"/>
      <c r="DX671" s="55"/>
      <c r="DY671" s="55"/>
      <c r="DZ671" s="55"/>
      <c r="EA671" s="55"/>
      <c r="EB671" s="55"/>
      <c r="EC671" s="55"/>
      <c r="ED671" s="55"/>
      <c r="EE671" s="55"/>
      <c r="EF671" s="55"/>
      <c r="EG671" s="55"/>
      <c r="EH671" s="55"/>
      <c r="EI671" s="55"/>
      <c r="EJ671" s="55"/>
      <c r="EK671" s="55"/>
      <c r="EL671" s="55"/>
      <c r="EM671" s="55"/>
      <c r="EN671" s="55"/>
      <c r="EO671" s="55"/>
      <c r="EP671" s="55"/>
      <c r="EQ671" s="55"/>
      <c r="ER671" s="55"/>
      <c r="ES671" s="55"/>
      <c r="ET671" s="55"/>
      <c r="EU671" s="55"/>
      <c r="EV671" s="55"/>
      <c r="EW671" s="55"/>
      <c r="EX671" s="55"/>
      <c r="EY671" s="55"/>
      <c r="EZ671" s="55"/>
      <c r="FA671" s="55"/>
      <c r="FB671" s="55"/>
      <c r="FC671" s="55"/>
      <c r="FD671" s="55"/>
      <c r="FE671" s="55"/>
      <c r="FF671" s="55"/>
      <c r="FG671" s="55"/>
      <c r="FH671" s="55"/>
      <c r="FI671" s="55"/>
      <c r="FJ671" s="55"/>
      <c r="FK671" s="55"/>
      <c r="FL671" s="55"/>
      <c r="FM671" s="55"/>
      <c r="FN671" s="55"/>
      <c r="FO671" s="55"/>
      <c r="FP671" s="55"/>
      <c r="FQ671" s="55"/>
      <c r="FR671" s="55"/>
      <c r="FS671" s="55"/>
      <c r="FT671" s="55"/>
      <c r="FU671" s="55"/>
      <c r="FV671" s="55"/>
      <c r="FW671" s="55"/>
      <c r="FX671" s="55"/>
      <c r="FY671" s="55"/>
      <c r="FZ671" s="55"/>
      <c r="GA671" s="55"/>
      <c r="GB671" s="55"/>
      <c r="GC671" s="55"/>
      <c r="GD671" s="55"/>
      <c r="GE671" s="55"/>
      <c r="GF671" s="55"/>
      <c r="GG671" s="55"/>
      <c r="GH671" s="55"/>
      <c r="GI671" s="55"/>
      <c r="GJ671" s="55"/>
      <c r="GK671" s="55"/>
      <c r="GL671" s="55"/>
      <c r="GM671" s="55"/>
      <c r="GN671" s="55"/>
      <c r="GO671" s="55"/>
      <c r="GP671" s="55"/>
      <c r="GQ671" s="55"/>
      <c r="GR671" s="55"/>
      <c r="GS671" s="55"/>
      <c r="GT671" s="55"/>
      <c r="GU671" s="55"/>
      <c r="GV671" s="55"/>
      <c r="GW671" s="55"/>
      <c r="GX671" s="55"/>
      <c r="GY671" s="55"/>
      <c r="GZ671" s="55"/>
      <c r="HA671" s="55"/>
      <c r="HB671" s="55"/>
      <c r="HC671" s="55"/>
      <c r="HD671" s="55"/>
      <c r="HE671" s="55"/>
      <c r="HF671" s="55"/>
      <c r="HG671" s="55"/>
      <c r="HH671" s="55"/>
      <c r="HI671" s="55"/>
      <c r="HJ671" s="55"/>
      <c r="HK671" s="55"/>
      <c r="HL671" s="55"/>
      <c r="HM671" s="55"/>
      <c r="HN671" s="55"/>
      <c r="HO671" s="55"/>
      <c r="HP671" s="55"/>
      <c r="HQ671" s="55"/>
      <c r="HR671" s="55"/>
      <c r="HS671" s="55"/>
      <c r="HT671" s="55"/>
      <c r="HU671" s="55"/>
      <c r="HV671" s="55"/>
      <c r="HW671" s="55"/>
      <c r="HX671" s="55"/>
      <c r="HY671" s="55"/>
      <c r="HZ671" s="55"/>
      <c r="IA671" s="55"/>
      <c r="IB671" s="55"/>
      <c r="IC671" s="55"/>
      <c r="ID671" s="55"/>
      <c r="IE671" s="55"/>
      <c r="IF671" s="55"/>
      <c r="IG671" s="55"/>
      <c r="IH671" s="55"/>
      <c r="II671" s="55"/>
      <c r="IJ671" s="55"/>
      <c r="IK671" s="55"/>
      <c r="IL671" s="55"/>
      <c r="IM671" s="55"/>
      <c r="IN671" s="55"/>
      <c r="IO671" s="55"/>
      <c r="IP671" s="55"/>
      <c r="IQ671" s="55"/>
      <c r="IR671" s="55"/>
    </row>
    <row r="672" spans="1:252" ht="60" customHeight="1">
      <c r="A672" s="3" t="s">
        <v>2726</v>
      </c>
      <c r="B672" s="4" t="s">
        <v>478</v>
      </c>
      <c r="C672" s="4" t="s">
        <v>479</v>
      </c>
      <c r="D672" s="40" t="s">
        <v>2669</v>
      </c>
      <c r="E672" s="40" t="s">
        <v>2670</v>
      </c>
      <c r="F672" s="40" t="s">
        <v>2671</v>
      </c>
      <c r="G672" s="40" t="s">
        <v>2672</v>
      </c>
      <c r="H672" s="40" t="s">
        <v>2673</v>
      </c>
      <c r="I672" s="40"/>
      <c r="J672" s="40"/>
      <c r="K672" s="40" t="s">
        <v>2753</v>
      </c>
      <c r="L672" s="4">
        <v>0</v>
      </c>
      <c r="M672" s="4">
        <v>231010000</v>
      </c>
      <c r="N672" s="33" t="s">
        <v>483</v>
      </c>
      <c r="O672" s="4" t="s">
        <v>1474</v>
      </c>
      <c r="P672" s="33" t="s">
        <v>483</v>
      </c>
      <c r="Q672" s="4" t="s">
        <v>485</v>
      </c>
      <c r="R672" s="4" t="s">
        <v>2674</v>
      </c>
      <c r="S672" s="4" t="s">
        <v>496</v>
      </c>
      <c r="T672" s="4">
        <v>839</v>
      </c>
      <c r="U672" s="4" t="s">
        <v>40</v>
      </c>
      <c r="V672" s="4">
        <v>1</v>
      </c>
      <c r="W672" s="24">
        <v>36000000</v>
      </c>
      <c r="X672" s="24">
        <v>0</v>
      </c>
      <c r="Y672" s="171">
        <f t="shared" si="35"/>
        <v>0</v>
      </c>
      <c r="Z672" s="172"/>
      <c r="AA672" s="168" t="s">
        <v>1318</v>
      </c>
      <c r="AB672" s="4">
        <v>14</v>
      </c>
      <c r="AD672" s="55"/>
      <c r="AE672" s="55"/>
      <c r="AF672" s="55"/>
      <c r="AG672" s="55"/>
      <c r="AH672" s="55"/>
      <c r="AI672" s="55"/>
      <c r="AJ672" s="55"/>
      <c r="AK672" s="55"/>
      <c r="AL672" s="55"/>
      <c r="AM672" s="55"/>
      <c r="AN672" s="55"/>
      <c r="AO672" s="55"/>
      <c r="AP672" s="55"/>
      <c r="AQ672" s="55"/>
      <c r="AR672" s="55"/>
      <c r="AS672" s="55"/>
      <c r="AT672" s="55"/>
      <c r="AU672" s="55"/>
      <c r="AV672" s="55"/>
      <c r="AW672" s="55"/>
      <c r="AX672" s="55"/>
      <c r="AY672" s="55"/>
      <c r="AZ672" s="55"/>
      <c r="BA672" s="55"/>
      <c r="BB672" s="55"/>
      <c r="BC672" s="55"/>
      <c r="BD672" s="55"/>
      <c r="BE672" s="55"/>
      <c r="BF672" s="55"/>
      <c r="BG672" s="55"/>
      <c r="BH672" s="55"/>
      <c r="BI672" s="55"/>
      <c r="BJ672" s="55"/>
      <c r="BK672" s="55"/>
      <c r="BL672" s="55"/>
      <c r="BM672" s="55"/>
      <c r="BN672" s="55"/>
      <c r="BO672" s="55"/>
      <c r="BP672" s="55"/>
      <c r="BQ672" s="55"/>
      <c r="BR672" s="55"/>
      <c r="BS672" s="55"/>
      <c r="BT672" s="55"/>
      <c r="BU672" s="55"/>
      <c r="BV672" s="55"/>
      <c r="BW672" s="55"/>
      <c r="BX672" s="55"/>
      <c r="BY672" s="55"/>
      <c r="BZ672" s="55"/>
      <c r="CA672" s="55"/>
      <c r="CB672" s="55"/>
      <c r="CC672" s="55"/>
      <c r="CD672" s="55"/>
      <c r="CE672" s="55"/>
      <c r="CF672" s="55"/>
      <c r="CG672" s="55"/>
      <c r="CH672" s="55"/>
      <c r="CI672" s="55"/>
      <c r="CJ672" s="55"/>
      <c r="CK672" s="55"/>
      <c r="CL672" s="55"/>
      <c r="CM672" s="55"/>
      <c r="CN672" s="55"/>
      <c r="CO672" s="55"/>
      <c r="CP672" s="55"/>
      <c r="CQ672" s="55"/>
      <c r="CR672" s="55"/>
      <c r="CS672" s="55"/>
      <c r="CT672" s="55"/>
      <c r="CU672" s="55"/>
      <c r="CV672" s="55"/>
      <c r="CW672" s="55"/>
      <c r="CX672" s="55"/>
      <c r="CY672" s="55"/>
      <c r="CZ672" s="55"/>
      <c r="DA672" s="55"/>
      <c r="DB672" s="55"/>
      <c r="DC672" s="55"/>
      <c r="DD672" s="55"/>
      <c r="DE672" s="55"/>
      <c r="DF672" s="55"/>
      <c r="DG672" s="55"/>
      <c r="DH672" s="55"/>
      <c r="DI672" s="55"/>
      <c r="DJ672" s="55"/>
      <c r="DK672" s="55"/>
      <c r="DL672" s="55"/>
      <c r="DM672" s="55"/>
      <c r="DN672" s="55"/>
      <c r="DO672" s="55"/>
      <c r="DP672" s="55"/>
      <c r="DQ672" s="55"/>
      <c r="DR672" s="55"/>
      <c r="DS672" s="55"/>
      <c r="DT672" s="55"/>
      <c r="DU672" s="55"/>
      <c r="DV672" s="55"/>
      <c r="DW672" s="55"/>
      <c r="DX672" s="55"/>
      <c r="DY672" s="55"/>
      <c r="DZ672" s="55"/>
      <c r="EA672" s="55"/>
      <c r="EB672" s="55"/>
      <c r="EC672" s="55"/>
      <c r="ED672" s="55"/>
      <c r="EE672" s="55"/>
      <c r="EF672" s="55"/>
      <c r="EG672" s="55"/>
      <c r="EH672" s="55"/>
      <c r="EI672" s="55"/>
      <c r="EJ672" s="55"/>
      <c r="EK672" s="55"/>
      <c r="EL672" s="55"/>
      <c r="EM672" s="55"/>
      <c r="EN672" s="55"/>
      <c r="EO672" s="55"/>
      <c r="EP672" s="55"/>
      <c r="EQ672" s="55"/>
      <c r="ER672" s="55"/>
      <c r="ES672" s="55"/>
      <c r="ET672" s="55"/>
      <c r="EU672" s="55"/>
      <c r="EV672" s="55"/>
      <c r="EW672" s="55"/>
      <c r="EX672" s="55"/>
      <c r="EY672" s="55"/>
      <c r="EZ672" s="55"/>
      <c r="FA672" s="55"/>
      <c r="FB672" s="55"/>
      <c r="FC672" s="55"/>
      <c r="FD672" s="55"/>
      <c r="FE672" s="55"/>
      <c r="FF672" s="55"/>
      <c r="FG672" s="55"/>
      <c r="FH672" s="55"/>
      <c r="FI672" s="55"/>
      <c r="FJ672" s="55"/>
      <c r="FK672" s="55"/>
      <c r="FL672" s="55"/>
      <c r="FM672" s="55"/>
      <c r="FN672" s="55"/>
      <c r="FO672" s="55"/>
      <c r="FP672" s="55"/>
      <c r="FQ672" s="55"/>
      <c r="FR672" s="55"/>
      <c r="FS672" s="55"/>
      <c r="FT672" s="55"/>
      <c r="FU672" s="55"/>
      <c r="FV672" s="55"/>
      <c r="FW672" s="55"/>
      <c r="FX672" s="55"/>
      <c r="FY672" s="55"/>
      <c r="FZ672" s="55"/>
      <c r="GA672" s="55"/>
      <c r="GB672" s="55"/>
      <c r="GC672" s="55"/>
      <c r="GD672" s="55"/>
      <c r="GE672" s="55"/>
      <c r="GF672" s="55"/>
      <c r="GG672" s="55"/>
      <c r="GH672" s="55"/>
      <c r="GI672" s="55"/>
      <c r="GJ672" s="55"/>
      <c r="GK672" s="55"/>
      <c r="GL672" s="55"/>
      <c r="GM672" s="55"/>
      <c r="GN672" s="55"/>
      <c r="GO672" s="55"/>
      <c r="GP672" s="55"/>
      <c r="GQ672" s="55"/>
      <c r="GR672" s="55"/>
      <c r="GS672" s="55"/>
      <c r="GT672" s="55"/>
      <c r="GU672" s="55"/>
      <c r="GV672" s="55"/>
      <c r="GW672" s="55"/>
      <c r="GX672" s="55"/>
      <c r="GY672" s="55"/>
      <c r="GZ672" s="55"/>
      <c r="HA672" s="55"/>
      <c r="HB672" s="55"/>
      <c r="HC672" s="55"/>
      <c r="HD672" s="55"/>
      <c r="HE672" s="55"/>
      <c r="HF672" s="55"/>
      <c r="HG672" s="55"/>
      <c r="HH672" s="55"/>
      <c r="HI672" s="55"/>
      <c r="HJ672" s="55"/>
      <c r="HK672" s="55"/>
      <c r="HL672" s="55"/>
      <c r="HM672" s="55"/>
      <c r="HN672" s="55"/>
      <c r="HO672" s="55"/>
      <c r="HP672" s="55"/>
      <c r="HQ672" s="55"/>
      <c r="HR672" s="55"/>
      <c r="HS672" s="55"/>
      <c r="HT672" s="55"/>
      <c r="HU672" s="55"/>
      <c r="HV672" s="55"/>
      <c r="HW672" s="55"/>
      <c r="HX672" s="55"/>
      <c r="HY672" s="55"/>
      <c r="HZ672" s="55"/>
      <c r="IA672" s="55"/>
      <c r="IB672" s="55"/>
      <c r="IC672" s="55"/>
      <c r="ID672" s="55"/>
      <c r="IE672" s="55"/>
      <c r="IF672" s="55"/>
      <c r="IG672" s="55"/>
      <c r="IH672" s="55"/>
      <c r="II672" s="55"/>
      <c r="IJ672" s="55"/>
      <c r="IK672" s="55"/>
      <c r="IL672" s="55"/>
      <c r="IM672" s="55"/>
      <c r="IN672" s="55"/>
      <c r="IO672" s="55"/>
      <c r="IP672" s="55"/>
      <c r="IQ672" s="55"/>
      <c r="IR672" s="55"/>
    </row>
    <row r="673" spans="1:252" ht="60" customHeight="1">
      <c r="A673" s="3" t="s">
        <v>2760</v>
      </c>
      <c r="B673" s="4" t="s">
        <v>478</v>
      </c>
      <c r="C673" s="4" t="s">
        <v>479</v>
      </c>
      <c r="D673" s="40" t="s">
        <v>2669</v>
      </c>
      <c r="E673" s="40" t="s">
        <v>2670</v>
      </c>
      <c r="F673" s="40" t="s">
        <v>2671</v>
      </c>
      <c r="G673" s="40" t="s">
        <v>2672</v>
      </c>
      <c r="H673" s="40" t="s">
        <v>2673</v>
      </c>
      <c r="I673" s="40"/>
      <c r="J673" s="40"/>
      <c r="K673" s="40" t="s">
        <v>2753</v>
      </c>
      <c r="L673" s="4">
        <v>0</v>
      </c>
      <c r="M673" s="4">
        <v>231010000</v>
      </c>
      <c r="N673" s="33" t="s">
        <v>483</v>
      </c>
      <c r="O673" s="4" t="s">
        <v>1474</v>
      </c>
      <c r="P673" s="33" t="s">
        <v>483</v>
      </c>
      <c r="Q673" s="4" t="s">
        <v>485</v>
      </c>
      <c r="R673" s="4" t="s">
        <v>2761</v>
      </c>
      <c r="S673" s="4" t="s">
        <v>496</v>
      </c>
      <c r="T673" s="4">
        <v>839</v>
      </c>
      <c r="U673" s="4" t="s">
        <v>40</v>
      </c>
      <c r="V673" s="4">
        <v>1</v>
      </c>
      <c r="W673" s="24">
        <v>36000000</v>
      </c>
      <c r="X673" s="24">
        <v>0</v>
      </c>
      <c r="Y673" s="171">
        <f t="shared" si="35"/>
        <v>0</v>
      </c>
      <c r="Z673" s="172"/>
      <c r="AA673" s="168" t="s">
        <v>1318</v>
      </c>
      <c r="AB673" s="4">
        <v>11.14</v>
      </c>
      <c r="AD673" s="55"/>
      <c r="AE673" s="55"/>
      <c r="AF673" s="55"/>
      <c r="AG673" s="55"/>
      <c r="AH673" s="55"/>
      <c r="AI673" s="55"/>
      <c r="AJ673" s="55"/>
      <c r="AK673" s="55"/>
      <c r="AL673" s="55"/>
      <c r="AM673" s="55"/>
      <c r="AN673" s="55"/>
      <c r="AO673" s="55"/>
      <c r="AP673" s="55"/>
      <c r="AQ673" s="55"/>
      <c r="AR673" s="55"/>
      <c r="AS673" s="55"/>
      <c r="AT673" s="55"/>
      <c r="AU673" s="55"/>
      <c r="AV673" s="55"/>
      <c r="AW673" s="55"/>
      <c r="AX673" s="55"/>
      <c r="AY673" s="55"/>
      <c r="AZ673" s="55"/>
      <c r="BA673" s="55"/>
      <c r="BB673" s="55"/>
      <c r="BC673" s="55"/>
      <c r="BD673" s="55"/>
      <c r="BE673" s="55"/>
      <c r="BF673" s="55"/>
      <c r="BG673" s="55"/>
      <c r="BH673" s="55"/>
      <c r="BI673" s="55"/>
      <c r="BJ673" s="55"/>
      <c r="BK673" s="55"/>
      <c r="BL673" s="55"/>
      <c r="BM673" s="55"/>
      <c r="BN673" s="55"/>
      <c r="BO673" s="55"/>
      <c r="BP673" s="55"/>
      <c r="BQ673" s="55"/>
      <c r="BR673" s="55"/>
      <c r="BS673" s="55"/>
      <c r="BT673" s="55"/>
      <c r="BU673" s="55"/>
      <c r="BV673" s="55"/>
      <c r="BW673" s="55"/>
      <c r="BX673" s="55"/>
      <c r="BY673" s="55"/>
      <c r="BZ673" s="55"/>
      <c r="CA673" s="55"/>
      <c r="CB673" s="55"/>
      <c r="CC673" s="55"/>
      <c r="CD673" s="55"/>
      <c r="CE673" s="55"/>
      <c r="CF673" s="55"/>
      <c r="CG673" s="55"/>
      <c r="CH673" s="55"/>
      <c r="CI673" s="55"/>
      <c r="CJ673" s="55"/>
      <c r="CK673" s="55"/>
      <c r="CL673" s="55"/>
      <c r="CM673" s="55"/>
      <c r="CN673" s="55"/>
      <c r="CO673" s="55"/>
      <c r="CP673" s="55"/>
      <c r="CQ673" s="55"/>
      <c r="CR673" s="55"/>
      <c r="CS673" s="55"/>
      <c r="CT673" s="55"/>
      <c r="CU673" s="55"/>
      <c r="CV673" s="55"/>
      <c r="CW673" s="55"/>
      <c r="CX673" s="55"/>
      <c r="CY673" s="55"/>
      <c r="CZ673" s="55"/>
      <c r="DA673" s="55"/>
      <c r="DB673" s="55"/>
      <c r="DC673" s="55"/>
      <c r="DD673" s="55"/>
      <c r="DE673" s="55"/>
      <c r="DF673" s="55"/>
      <c r="DG673" s="55"/>
      <c r="DH673" s="55"/>
      <c r="DI673" s="55"/>
      <c r="DJ673" s="55"/>
      <c r="DK673" s="55"/>
      <c r="DL673" s="55"/>
      <c r="DM673" s="55"/>
      <c r="DN673" s="55"/>
      <c r="DO673" s="55"/>
      <c r="DP673" s="55"/>
      <c r="DQ673" s="55"/>
      <c r="DR673" s="55"/>
      <c r="DS673" s="55"/>
      <c r="DT673" s="55"/>
      <c r="DU673" s="55"/>
      <c r="DV673" s="55"/>
      <c r="DW673" s="55"/>
      <c r="DX673" s="55"/>
      <c r="DY673" s="55"/>
      <c r="DZ673" s="55"/>
      <c r="EA673" s="55"/>
      <c r="EB673" s="55"/>
      <c r="EC673" s="55"/>
      <c r="ED673" s="55"/>
      <c r="EE673" s="55"/>
      <c r="EF673" s="55"/>
      <c r="EG673" s="55"/>
      <c r="EH673" s="55"/>
      <c r="EI673" s="55"/>
      <c r="EJ673" s="55"/>
      <c r="EK673" s="55"/>
      <c r="EL673" s="55"/>
      <c r="EM673" s="55"/>
      <c r="EN673" s="55"/>
      <c r="EO673" s="55"/>
      <c r="EP673" s="55"/>
      <c r="EQ673" s="55"/>
      <c r="ER673" s="55"/>
      <c r="ES673" s="55"/>
      <c r="ET673" s="55"/>
      <c r="EU673" s="55"/>
      <c r="EV673" s="55"/>
      <c r="EW673" s="55"/>
      <c r="EX673" s="55"/>
      <c r="EY673" s="55"/>
      <c r="EZ673" s="55"/>
      <c r="FA673" s="55"/>
      <c r="FB673" s="55"/>
      <c r="FC673" s="55"/>
      <c r="FD673" s="55"/>
      <c r="FE673" s="55"/>
      <c r="FF673" s="55"/>
      <c r="FG673" s="55"/>
      <c r="FH673" s="55"/>
      <c r="FI673" s="55"/>
      <c r="FJ673" s="55"/>
      <c r="FK673" s="55"/>
      <c r="FL673" s="55"/>
      <c r="FM673" s="55"/>
      <c r="FN673" s="55"/>
      <c r="FO673" s="55"/>
      <c r="FP673" s="55"/>
      <c r="FQ673" s="55"/>
      <c r="FR673" s="55"/>
      <c r="FS673" s="55"/>
      <c r="FT673" s="55"/>
      <c r="FU673" s="55"/>
      <c r="FV673" s="55"/>
      <c r="FW673" s="55"/>
      <c r="FX673" s="55"/>
      <c r="FY673" s="55"/>
      <c r="FZ673" s="55"/>
      <c r="GA673" s="55"/>
      <c r="GB673" s="55"/>
      <c r="GC673" s="55"/>
      <c r="GD673" s="55"/>
      <c r="GE673" s="55"/>
      <c r="GF673" s="55"/>
      <c r="GG673" s="55"/>
      <c r="GH673" s="55"/>
      <c r="GI673" s="55"/>
      <c r="GJ673" s="55"/>
      <c r="GK673" s="55"/>
      <c r="GL673" s="55"/>
      <c r="GM673" s="55"/>
      <c r="GN673" s="55"/>
      <c r="GO673" s="55"/>
      <c r="GP673" s="55"/>
      <c r="GQ673" s="55"/>
      <c r="GR673" s="55"/>
      <c r="GS673" s="55"/>
      <c r="GT673" s="55"/>
      <c r="GU673" s="55"/>
      <c r="GV673" s="55"/>
      <c r="GW673" s="55"/>
      <c r="GX673" s="55"/>
      <c r="GY673" s="55"/>
      <c r="GZ673" s="55"/>
      <c r="HA673" s="55"/>
      <c r="HB673" s="55"/>
      <c r="HC673" s="55"/>
      <c r="HD673" s="55"/>
      <c r="HE673" s="55"/>
      <c r="HF673" s="55"/>
      <c r="HG673" s="55"/>
      <c r="HH673" s="55"/>
      <c r="HI673" s="55"/>
      <c r="HJ673" s="55"/>
      <c r="HK673" s="55"/>
      <c r="HL673" s="55"/>
      <c r="HM673" s="55"/>
      <c r="HN673" s="55"/>
      <c r="HO673" s="55"/>
      <c r="HP673" s="55"/>
      <c r="HQ673" s="55"/>
      <c r="HR673" s="55"/>
      <c r="HS673" s="55"/>
      <c r="HT673" s="55"/>
      <c r="HU673" s="55"/>
      <c r="HV673" s="55"/>
      <c r="HW673" s="55"/>
      <c r="HX673" s="55"/>
      <c r="HY673" s="55"/>
      <c r="HZ673" s="55"/>
      <c r="IA673" s="55"/>
      <c r="IB673" s="55"/>
      <c r="IC673" s="55"/>
      <c r="ID673" s="55"/>
      <c r="IE673" s="55"/>
      <c r="IF673" s="55"/>
      <c r="IG673" s="55"/>
      <c r="IH673" s="55"/>
      <c r="II673" s="55"/>
      <c r="IJ673" s="55"/>
      <c r="IK673" s="55"/>
      <c r="IL673" s="55"/>
      <c r="IM673" s="55"/>
      <c r="IN673" s="55"/>
      <c r="IO673" s="55"/>
      <c r="IP673" s="55"/>
      <c r="IQ673" s="55"/>
      <c r="IR673" s="55"/>
    </row>
    <row r="674" spans="1:252" ht="60" customHeight="1">
      <c r="A674" s="3" t="s">
        <v>2960</v>
      </c>
      <c r="B674" s="4" t="s">
        <v>478</v>
      </c>
      <c r="C674" s="4" t="s">
        <v>479</v>
      </c>
      <c r="D674" s="40" t="s">
        <v>2669</v>
      </c>
      <c r="E674" s="40" t="s">
        <v>2670</v>
      </c>
      <c r="F674" s="40" t="s">
        <v>2671</v>
      </c>
      <c r="G674" s="40" t="s">
        <v>2672</v>
      </c>
      <c r="H674" s="40" t="s">
        <v>2673</v>
      </c>
      <c r="I674" s="40"/>
      <c r="J674" s="40"/>
      <c r="K674" s="40" t="s">
        <v>2753</v>
      </c>
      <c r="L674" s="4">
        <v>0</v>
      </c>
      <c r="M674" s="4">
        <v>231010000</v>
      </c>
      <c r="N674" s="33" t="s">
        <v>483</v>
      </c>
      <c r="O674" s="3" t="s">
        <v>1444</v>
      </c>
      <c r="P674" s="33" t="s">
        <v>483</v>
      </c>
      <c r="Q674" s="4" t="s">
        <v>485</v>
      </c>
      <c r="R674" s="4" t="s">
        <v>2951</v>
      </c>
      <c r="S674" s="4" t="s">
        <v>496</v>
      </c>
      <c r="T674" s="4">
        <v>839</v>
      </c>
      <c r="U674" s="4" t="s">
        <v>40</v>
      </c>
      <c r="V674" s="4">
        <v>1</v>
      </c>
      <c r="W674" s="24">
        <v>36000000</v>
      </c>
      <c r="X674" s="24">
        <f>W674*V674</f>
        <v>36000000</v>
      </c>
      <c r="Y674" s="171">
        <f t="shared" si="35"/>
        <v>40320000.00000001</v>
      </c>
      <c r="Z674" s="172"/>
      <c r="AA674" s="168" t="s">
        <v>1318</v>
      </c>
      <c r="AB674" s="4"/>
      <c r="AD674" s="55"/>
      <c r="AE674" s="55"/>
      <c r="AF674" s="55"/>
      <c r="AG674" s="55"/>
      <c r="AH674" s="55"/>
      <c r="AI674" s="55"/>
      <c r="AJ674" s="55"/>
      <c r="AK674" s="55"/>
      <c r="AL674" s="55"/>
      <c r="AM674" s="55"/>
      <c r="AN674" s="55"/>
      <c r="AO674" s="55"/>
      <c r="AP674" s="55"/>
      <c r="AQ674" s="55"/>
      <c r="AR674" s="55"/>
      <c r="AS674" s="55"/>
      <c r="AT674" s="55"/>
      <c r="AU674" s="55"/>
      <c r="AV674" s="55"/>
      <c r="AW674" s="55"/>
      <c r="AX674" s="55"/>
      <c r="AY674" s="55"/>
      <c r="AZ674" s="55"/>
      <c r="BA674" s="55"/>
      <c r="BB674" s="55"/>
      <c r="BC674" s="55"/>
      <c r="BD674" s="55"/>
      <c r="BE674" s="55"/>
      <c r="BF674" s="55"/>
      <c r="BG674" s="55"/>
      <c r="BH674" s="55"/>
      <c r="BI674" s="55"/>
      <c r="BJ674" s="55"/>
      <c r="BK674" s="55"/>
      <c r="BL674" s="55"/>
      <c r="BM674" s="55"/>
      <c r="BN674" s="55"/>
      <c r="BO674" s="55"/>
      <c r="BP674" s="55"/>
      <c r="BQ674" s="55"/>
      <c r="BR674" s="55"/>
      <c r="BS674" s="55"/>
      <c r="BT674" s="55"/>
      <c r="BU674" s="55"/>
      <c r="BV674" s="55"/>
      <c r="BW674" s="55"/>
      <c r="BX674" s="55"/>
      <c r="BY674" s="55"/>
      <c r="BZ674" s="55"/>
      <c r="CA674" s="55"/>
      <c r="CB674" s="55"/>
      <c r="CC674" s="55"/>
      <c r="CD674" s="55"/>
      <c r="CE674" s="55"/>
      <c r="CF674" s="55"/>
      <c r="CG674" s="55"/>
      <c r="CH674" s="55"/>
      <c r="CI674" s="55"/>
      <c r="CJ674" s="55"/>
      <c r="CK674" s="55"/>
      <c r="CL674" s="55"/>
      <c r="CM674" s="55"/>
      <c r="CN674" s="55"/>
      <c r="CO674" s="55"/>
      <c r="CP674" s="55"/>
      <c r="CQ674" s="55"/>
      <c r="CR674" s="55"/>
      <c r="CS674" s="55"/>
      <c r="CT674" s="55"/>
      <c r="CU674" s="55"/>
      <c r="CV674" s="55"/>
      <c r="CW674" s="55"/>
      <c r="CX674" s="55"/>
      <c r="CY674" s="55"/>
      <c r="CZ674" s="55"/>
      <c r="DA674" s="55"/>
      <c r="DB674" s="55"/>
      <c r="DC674" s="55"/>
      <c r="DD674" s="55"/>
      <c r="DE674" s="55"/>
      <c r="DF674" s="55"/>
      <c r="DG674" s="55"/>
      <c r="DH674" s="55"/>
      <c r="DI674" s="55"/>
      <c r="DJ674" s="55"/>
      <c r="DK674" s="55"/>
      <c r="DL674" s="55"/>
      <c r="DM674" s="55"/>
      <c r="DN674" s="55"/>
      <c r="DO674" s="55"/>
      <c r="DP674" s="55"/>
      <c r="DQ674" s="55"/>
      <c r="DR674" s="55"/>
      <c r="DS674" s="55"/>
      <c r="DT674" s="55"/>
      <c r="DU674" s="55"/>
      <c r="DV674" s="55"/>
      <c r="DW674" s="55"/>
      <c r="DX674" s="55"/>
      <c r="DY674" s="55"/>
      <c r="DZ674" s="55"/>
      <c r="EA674" s="55"/>
      <c r="EB674" s="55"/>
      <c r="EC674" s="55"/>
      <c r="ED674" s="55"/>
      <c r="EE674" s="55"/>
      <c r="EF674" s="55"/>
      <c r="EG674" s="55"/>
      <c r="EH674" s="55"/>
      <c r="EI674" s="55"/>
      <c r="EJ674" s="55"/>
      <c r="EK674" s="55"/>
      <c r="EL674" s="55"/>
      <c r="EM674" s="55"/>
      <c r="EN674" s="55"/>
      <c r="EO674" s="55"/>
      <c r="EP674" s="55"/>
      <c r="EQ674" s="55"/>
      <c r="ER674" s="55"/>
      <c r="ES674" s="55"/>
      <c r="ET674" s="55"/>
      <c r="EU674" s="55"/>
      <c r="EV674" s="55"/>
      <c r="EW674" s="55"/>
      <c r="EX674" s="55"/>
      <c r="EY674" s="55"/>
      <c r="EZ674" s="55"/>
      <c r="FA674" s="55"/>
      <c r="FB674" s="55"/>
      <c r="FC674" s="55"/>
      <c r="FD674" s="55"/>
      <c r="FE674" s="55"/>
      <c r="FF674" s="55"/>
      <c r="FG674" s="55"/>
      <c r="FH674" s="55"/>
      <c r="FI674" s="55"/>
      <c r="FJ674" s="55"/>
      <c r="FK674" s="55"/>
      <c r="FL674" s="55"/>
      <c r="FM674" s="55"/>
      <c r="FN674" s="55"/>
      <c r="FO674" s="55"/>
      <c r="FP674" s="55"/>
      <c r="FQ674" s="55"/>
      <c r="FR674" s="55"/>
      <c r="FS674" s="55"/>
      <c r="FT674" s="55"/>
      <c r="FU674" s="55"/>
      <c r="FV674" s="55"/>
      <c r="FW674" s="55"/>
      <c r="FX674" s="55"/>
      <c r="FY674" s="55"/>
      <c r="FZ674" s="55"/>
      <c r="GA674" s="55"/>
      <c r="GB674" s="55"/>
      <c r="GC674" s="55"/>
      <c r="GD674" s="55"/>
      <c r="GE674" s="55"/>
      <c r="GF674" s="55"/>
      <c r="GG674" s="55"/>
      <c r="GH674" s="55"/>
      <c r="GI674" s="55"/>
      <c r="GJ674" s="55"/>
      <c r="GK674" s="55"/>
      <c r="GL674" s="55"/>
      <c r="GM674" s="55"/>
      <c r="GN674" s="55"/>
      <c r="GO674" s="55"/>
      <c r="GP674" s="55"/>
      <c r="GQ674" s="55"/>
      <c r="GR674" s="55"/>
      <c r="GS674" s="55"/>
      <c r="GT674" s="55"/>
      <c r="GU674" s="55"/>
      <c r="GV674" s="55"/>
      <c r="GW674" s="55"/>
      <c r="GX674" s="55"/>
      <c r="GY674" s="55"/>
      <c r="GZ674" s="55"/>
      <c r="HA674" s="55"/>
      <c r="HB674" s="55"/>
      <c r="HC674" s="55"/>
      <c r="HD674" s="55"/>
      <c r="HE674" s="55"/>
      <c r="HF674" s="55"/>
      <c r="HG674" s="55"/>
      <c r="HH674" s="55"/>
      <c r="HI674" s="55"/>
      <c r="HJ674" s="55"/>
      <c r="HK674" s="55"/>
      <c r="HL674" s="55"/>
      <c r="HM674" s="55"/>
      <c r="HN674" s="55"/>
      <c r="HO674" s="55"/>
      <c r="HP674" s="55"/>
      <c r="HQ674" s="55"/>
      <c r="HR674" s="55"/>
      <c r="HS674" s="55"/>
      <c r="HT674" s="55"/>
      <c r="HU674" s="55"/>
      <c r="HV674" s="55"/>
      <c r="HW674" s="55"/>
      <c r="HX674" s="55"/>
      <c r="HY674" s="55"/>
      <c r="HZ674" s="55"/>
      <c r="IA674" s="55"/>
      <c r="IB674" s="55"/>
      <c r="IC674" s="55"/>
      <c r="ID674" s="55"/>
      <c r="IE674" s="55"/>
      <c r="IF674" s="55"/>
      <c r="IG674" s="55"/>
      <c r="IH674" s="55"/>
      <c r="II674" s="55"/>
      <c r="IJ674" s="55"/>
      <c r="IK674" s="55"/>
      <c r="IL674" s="55"/>
      <c r="IM674" s="55"/>
      <c r="IN674" s="55"/>
      <c r="IO674" s="55"/>
      <c r="IP674" s="55"/>
      <c r="IQ674" s="55"/>
      <c r="IR674" s="55"/>
    </row>
    <row r="675" spans="1:252" ht="38.25" customHeight="1">
      <c r="A675" s="3" t="s">
        <v>2727</v>
      </c>
      <c r="B675" s="4" t="s">
        <v>478</v>
      </c>
      <c r="C675" s="4" t="s">
        <v>479</v>
      </c>
      <c r="D675" s="40" t="s">
        <v>2675</v>
      </c>
      <c r="E675" s="40" t="s">
        <v>2676</v>
      </c>
      <c r="F675" s="40" t="s">
        <v>2676</v>
      </c>
      <c r="G675" s="40" t="s">
        <v>2677</v>
      </c>
      <c r="H675" s="4" t="s">
        <v>2678</v>
      </c>
      <c r="I675" s="40"/>
      <c r="J675" s="40"/>
      <c r="K675" s="40" t="s">
        <v>491</v>
      </c>
      <c r="L675" s="4">
        <v>0</v>
      </c>
      <c r="M675" s="4">
        <v>231010000</v>
      </c>
      <c r="N675" s="33" t="s">
        <v>483</v>
      </c>
      <c r="O675" s="4" t="s">
        <v>691</v>
      </c>
      <c r="P675" s="33" t="s">
        <v>483</v>
      </c>
      <c r="Q675" s="4" t="s">
        <v>485</v>
      </c>
      <c r="R675" s="4" t="s">
        <v>1936</v>
      </c>
      <c r="S675" s="4" t="s">
        <v>496</v>
      </c>
      <c r="T675" s="4">
        <v>839</v>
      </c>
      <c r="U675" s="4" t="s">
        <v>40</v>
      </c>
      <c r="V675" s="4">
        <v>2</v>
      </c>
      <c r="W675" s="24">
        <v>268000</v>
      </c>
      <c r="X675" s="24">
        <f t="shared" si="36"/>
        <v>536000</v>
      </c>
      <c r="Y675" s="171">
        <f t="shared" si="35"/>
        <v>600320</v>
      </c>
      <c r="Z675" s="172"/>
      <c r="AA675" s="168" t="s">
        <v>1318</v>
      </c>
      <c r="AB675" s="4"/>
      <c r="AD675" s="55"/>
      <c r="AE675" s="55"/>
      <c r="AF675" s="55"/>
      <c r="AG675" s="55"/>
      <c r="AH675" s="55"/>
      <c r="AI675" s="55"/>
      <c r="AJ675" s="55"/>
      <c r="AK675" s="55"/>
      <c r="AL675" s="55"/>
      <c r="AM675" s="55"/>
      <c r="AN675" s="55"/>
      <c r="AO675" s="55"/>
      <c r="AP675" s="55"/>
      <c r="AQ675" s="55"/>
      <c r="AR675" s="55"/>
      <c r="AS675" s="55"/>
      <c r="AT675" s="55"/>
      <c r="AU675" s="55"/>
      <c r="AV675" s="55"/>
      <c r="AW675" s="55"/>
      <c r="AX675" s="55"/>
      <c r="AY675" s="55"/>
      <c r="AZ675" s="55"/>
      <c r="BA675" s="55"/>
      <c r="BB675" s="55"/>
      <c r="BC675" s="55"/>
      <c r="BD675" s="55"/>
      <c r="BE675" s="55"/>
      <c r="BF675" s="55"/>
      <c r="BG675" s="55"/>
      <c r="BH675" s="55"/>
      <c r="BI675" s="55"/>
      <c r="BJ675" s="55"/>
      <c r="BK675" s="55"/>
      <c r="BL675" s="55"/>
      <c r="BM675" s="55"/>
      <c r="BN675" s="55"/>
      <c r="BO675" s="55"/>
      <c r="BP675" s="55"/>
      <c r="BQ675" s="55"/>
      <c r="BR675" s="55"/>
      <c r="BS675" s="55"/>
      <c r="BT675" s="55"/>
      <c r="BU675" s="55"/>
      <c r="BV675" s="55"/>
      <c r="BW675" s="55"/>
      <c r="BX675" s="55"/>
      <c r="BY675" s="55"/>
      <c r="BZ675" s="55"/>
      <c r="CA675" s="55"/>
      <c r="CB675" s="55"/>
      <c r="CC675" s="55"/>
      <c r="CD675" s="55"/>
      <c r="CE675" s="55"/>
      <c r="CF675" s="55"/>
      <c r="CG675" s="55"/>
      <c r="CH675" s="55"/>
      <c r="CI675" s="55"/>
      <c r="CJ675" s="55"/>
      <c r="CK675" s="55"/>
      <c r="CL675" s="55"/>
      <c r="CM675" s="55"/>
      <c r="CN675" s="55"/>
      <c r="CO675" s="55"/>
      <c r="CP675" s="55"/>
      <c r="CQ675" s="55"/>
      <c r="CR675" s="55"/>
      <c r="CS675" s="55"/>
      <c r="CT675" s="55"/>
      <c r="CU675" s="55"/>
      <c r="CV675" s="55"/>
      <c r="CW675" s="55"/>
      <c r="CX675" s="55"/>
      <c r="CY675" s="55"/>
      <c r="CZ675" s="55"/>
      <c r="DA675" s="55"/>
      <c r="DB675" s="55"/>
      <c r="DC675" s="55"/>
      <c r="DD675" s="55"/>
      <c r="DE675" s="55"/>
      <c r="DF675" s="55"/>
      <c r="DG675" s="55"/>
      <c r="DH675" s="55"/>
      <c r="DI675" s="55"/>
      <c r="DJ675" s="55"/>
      <c r="DK675" s="55"/>
      <c r="DL675" s="55"/>
      <c r="DM675" s="55"/>
      <c r="DN675" s="55"/>
      <c r="DO675" s="55"/>
      <c r="DP675" s="55"/>
      <c r="DQ675" s="55"/>
      <c r="DR675" s="55"/>
      <c r="DS675" s="55"/>
      <c r="DT675" s="55"/>
      <c r="DU675" s="55"/>
      <c r="DV675" s="55"/>
      <c r="DW675" s="55"/>
      <c r="DX675" s="55"/>
      <c r="DY675" s="55"/>
      <c r="DZ675" s="55"/>
      <c r="EA675" s="55"/>
      <c r="EB675" s="55"/>
      <c r="EC675" s="55"/>
      <c r="ED675" s="55"/>
      <c r="EE675" s="55"/>
      <c r="EF675" s="55"/>
      <c r="EG675" s="55"/>
      <c r="EH675" s="55"/>
      <c r="EI675" s="55"/>
      <c r="EJ675" s="55"/>
      <c r="EK675" s="55"/>
      <c r="EL675" s="55"/>
      <c r="EM675" s="55"/>
      <c r="EN675" s="55"/>
      <c r="EO675" s="55"/>
      <c r="EP675" s="55"/>
      <c r="EQ675" s="55"/>
      <c r="ER675" s="55"/>
      <c r="ES675" s="55"/>
      <c r="ET675" s="55"/>
      <c r="EU675" s="55"/>
      <c r="EV675" s="55"/>
      <c r="EW675" s="55"/>
      <c r="EX675" s="55"/>
      <c r="EY675" s="55"/>
      <c r="EZ675" s="55"/>
      <c r="FA675" s="55"/>
      <c r="FB675" s="55"/>
      <c r="FC675" s="55"/>
      <c r="FD675" s="55"/>
      <c r="FE675" s="55"/>
      <c r="FF675" s="55"/>
      <c r="FG675" s="55"/>
      <c r="FH675" s="55"/>
      <c r="FI675" s="55"/>
      <c r="FJ675" s="55"/>
      <c r="FK675" s="55"/>
      <c r="FL675" s="55"/>
      <c r="FM675" s="55"/>
      <c r="FN675" s="55"/>
      <c r="FO675" s="55"/>
      <c r="FP675" s="55"/>
      <c r="FQ675" s="55"/>
      <c r="FR675" s="55"/>
      <c r="FS675" s="55"/>
      <c r="FT675" s="55"/>
      <c r="FU675" s="55"/>
      <c r="FV675" s="55"/>
      <c r="FW675" s="55"/>
      <c r="FX675" s="55"/>
      <c r="FY675" s="55"/>
      <c r="FZ675" s="55"/>
      <c r="GA675" s="55"/>
      <c r="GB675" s="55"/>
      <c r="GC675" s="55"/>
      <c r="GD675" s="55"/>
      <c r="GE675" s="55"/>
      <c r="GF675" s="55"/>
      <c r="GG675" s="55"/>
      <c r="GH675" s="55"/>
      <c r="GI675" s="55"/>
      <c r="GJ675" s="55"/>
      <c r="GK675" s="55"/>
      <c r="GL675" s="55"/>
      <c r="GM675" s="55"/>
      <c r="GN675" s="55"/>
      <c r="GO675" s="55"/>
      <c r="GP675" s="55"/>
      <c r="GQ675" s="55"/>
      <c r="GR675" s="55"/>
      <c r="GS675" s="55"/>
      <c r="GT675" s="55"/>
      <c r="GU675" s="55"/>
      <c r="GV675" s="55"/>
      <c r="GW675" s="55"/>
      <c r="GX675" s="55"/>
      <c r="GY675" s="55"/>
      <c r="GZ675" s="55"/>
      <c r="HA675" s="55"/>
      <c r="HB675" s="55"/>
      <c r="HC675" s="55"/>
      <c r="HD675" s="55"/>
      <c r="HE675" s="55"/>
      <c r="HF675" s="55"/>
      <c r="HG675" s="55"/>
      <c r="HH675" s="55"/>
      <c r="HI675" s="55"/>
      <c r="HJ675" s="55"/>
      <c r="HK675" s="55"/>
      <c r="HL675" s="55"/>
      <c r="HM675" s="55"/>
      <c r="HN675" s="55"/>
      <c r="HO675" s="55"/>
      <c r="HP675" s="55"/>
      <c r="HQ675" s="55"/>
      <c r="HR675" s="55"/>
      <c r="HS675" s="55"/>
      <c r="HT675" s="55"/>
      <c r="HU675" s="55"/>
      <c r="HV675" s="55"/>
      <c r="HW675" s="55"/>
      <c r="HX675" s="55"/>
      <c r="HY675" s="55"/>
      <c r="HZ675" s="55"/>
      <c r="IA675" s="55"/>
      <c r="IB675" s="55"/>
      <c r="IC675" s="55"/>
      <c r="ID675" s="55"/>
      <c r="IE675" s="55"/>
      <c r="IF675" s="55"/>
      <c r="IG675" s="55"/>
      <c r="IH675" s="55"/>
      <c r="II675" s="55"/>
      <c r="IJ675" s="55"/>
      <c r="IK675" s="55"/>
      <c r="IL675" s="55"/>
      <c r="IM675" s="55"/>
      <c r="IN675" s="55"/>
      <c r="IO675" s="55"/>
      <c r="IP675" s="55"/>
      <c r="IQ675" s="55"/>
      <c r="IR675" s="55"/>
    </row>
    <row r="676" spans="1:252" ht="89.25">
      <c r="A676" s="3" t="s">
        <v>2728</v>
      </c>
      <c r="B676" s="4" t="s">
        <v>478</v>
      </c>
      <c r="C676" s="4" t="s">
        <v>479</v>
      </c>
      <c r="D676" s="40" t="s">
        <v>2679</v>
      </c>
      <c r="E676" s="40" t="s">
        <v>2680</v>
      </c>
      <c r="F676" s="40" t="s">
        <v>2681</v>
      </c>
      <c r="G676" s="40" t="s">
        <v>2682</v>
      </c>
      <c r="H676" s="40" t="s">
        <v>2683</v>
      </c>
      <c r="I676" s="40"/>
      <c r="J676" s="40"/>
      <c r="K676" s="40" t="s">
        <v>491</v>
      </c>
      <c r="L676" s="4">
        <v>0</v>
      </c>
      <c r="M676" s="4">
        <v>231010000</v>
      </c>
      <c r="N676" s="33" t="s">
        <v>483</v>
      </c>
      <c r="O676" s="4" t="s">
        <v>577</v>
      </c>
      <c r="P676" s="33" t="s">
        <v>483</v>
      </c>
      <c r="Q676" s="4" t="s">
        <v>485</v>
      </c>
      <c r="R676" s="4" t="s">
        <v>1936</v>
      </c>
      <c r="S676" s="4" t="s">
        <v>496</v>
      </c>
      <c r="T676" s="4">
        <v>796</v>
      </c>
      <c r="U676" s="4" t="s">
        <v>834</v>
      </c>
      <c r="V676" s="4">
        <v>1</v>
      </c>
      <c r="W676" s="24">
        <v>540000</v>
      </c>
      <c r="X676" s="24">
        <f t="shared" si="36"/>
        <v>540000</v>
      </c>
      <c r="Y676" s="171">
        <f t="shared" si="35"/>
        <v>604800</v>
      </c>
      <c r="Z676" s="172"/>
      <c r="AA676" s="168" t="s">
        <v>1318</v>
      </c>
      <c r="AB676" s="4"/>
      <c r="AD676" s="55"/>
      <c r="AE676" s="55"/>
      <c r="AF676" s="55"/>
      <c r="AG676" s="55"/>
      <c r="AH676" s="55"/>
      <c r="AI676" s="55"/>
      <c r="AJ676" s="55"/>
      <c r="AK676" s="55"/>
      <c r="AL676" s="55"/>
      <c r="AM676" s="55"/>
      <c r="AN676" s="55"/>
      <c r="AO676" s="55"/>
      <c r="AP676" s="55"/>
      <c r="AQ676" s="55"/>
      <c r="AR676" s="55"/>
      <c r="AS676" s="55"/>
      <c r="AT676" s="55"/>
      <c r="AU676" s="55"/>
      <c r="AV676" s="55"/>
      <c r="AW676" s="55"/>
      <c r="AX676" s="55"/>
      <c r="AY676" s="55"/>
      <c r="AZ676" s="55"/>
      <c r="BA676" s="55"/>
      <c r="BB676" s="55"/>
      <c r="BC676" s="55"/>
      <c r="BD676" s="55"/>
      <c r="BE676" s="55"/>
      <c r="BF676" s="55"/>
      <c r="BG676" s="55"/>
      <c r="BH676" s="55"/>
      <c r="BI676" s="55"/>
      <c r="BJ676" s="55"/>
      <c r="BK676" s="55"/>
      <c r="BL676" s="55"/>
      <c r="BM676" s="55"/>
      <c r="BN676" s="55"/>
      <c r="BO676" s="55"/>
      <c r="BP676" s="55"/>
      <c r="BQ676" s="55"/>
      <c r="BR676" s="55"/>
      <c r="BS676" s="55"/>
      <c r="BT676" s="55"/>
      <c r="BU676" s="55"/>
      <c r="BV676" s="55"/>
      <c r="BW676" s="55"/>
      <c r="BX676" s="55"/>
      <c r="BY676" s="55"/>
      <c r="BZ676" s="55"/>
      <c r="CA676" s="55"/>
      <c r="CB676" s="55"/>
      <c r="CC676" s="55"/>
      <c r="CD676" s="55"/>
      <c r="CE676" s="55"/>
      <c r="CF676" s="55"/>
      <c r="CG676" s="55"/>
      <c r="CH676" s="55"/>
      <c r="CI676" s="55"/>
      <c r="CJ676" s="55"/>
      <c r="CK676" s="55"/>
      <c r="CL676" s="55"/>
      <c r="CM676" s="55"/>
      <c r="CN676" s="55"/>
      <c r="CO676" s="55"/>
      <c r="CP676" s="55"/>
      <c r="CQ676" s="55"/>
      <c r="CR676" s="55"/>
      <c r="CS676" s="55"/>
      <c r="CT676" s="55"/>
      <c r="CU676" s="55"/>
      <c r="CV676" s="55"/>
      <c r="CW676" s="55"/>
      <c r="CX676" s="55"/>
      <c r="CY676" s="55"/>
      <c r="CZ676" s="55"/>
      <c r="DA676" s="55"/>
      <c r="DB676" s="55"/>
      <c r="DC676" s="55"/>
      <c r="DD676" s="55"/>
      <c r="DE676" s="55"/>
      <c r="DF676" s="55"/>
      <c r="DG676" s="55"/>
      <c r="DH676" s="55"/>
      <c r="DI676" s="55"/>
      <c r="DJ676" s="55"/>
      <c r="DK676" s="55"/>
      <c r="DL676" s="55"/>
      <c r="DM676" s="55"/>
      <c r="DN676" s="55"/>
      <c r="DO676" s="55"/>
      <c r="DP676" s="55"/>
      <c r="DQ676" s="55"/>
      <c r="DR676" s="55"/>
      <c r="DS676" s="55"/>
      <c r="DT676" s="55"/>
      <c r="DU676" s="55"/>
      <c r="DV676" s="55"/>
      <c r="DW676" s="55"/>
      <c r="DX676" s="55"/>
      <c r="DY676" s="55"/>
      <c r="DZ676" s="55"/>
      <c r="EA676" s="55"/>
      <c r="EB676" s="55"/>
      <c r="EC676" s="55"/>
      <c r="ED676" s="55"/>
      <c r="EE676" s="55"/>
      <c r="EF676" s="55"/>
      <c r="EG676" s="55"/>
      <c r="EH676" s="55"/>
      <c r="EI676" s="55"/>
      <c r="EJ676" s="55"/>
      <c r="EK676" s="55"/>
      <c r="EL676" s="55"/>
      <c r="EM676" s="55"/>
      <c r="EN676" s="55"/>
      <c r="EO676" s="55"/>
      <c r="EP676" s="55"/>
      <c r="EQ676" s="55"/>
      <c r="ER676" s="55"/>
      <c r="ES676" s="55"/>
      <c r="ET676" s="55"/>
      <c r="EU676" s="55"/>
      <c r="EV676" s="55"/>
      <c r="EW676" s="55"/>
      <c r="EX676" s="55"/>
      <c r="EY676" s="55"/>
      <c r="EZ676" s="55"/>
      <c r="FA676" s="55"/>
      <c r="FB676" s="55"/>
      <c r="FC676" s="55"/>
      <c r="FD676" s="55"/>
      <c r="FE676" s="55"/>
      <c r="FF676" s="55"/>
      <c r="FG676" s="55"/>
      <c r="FH676" s="55"/>
      <c r="FI676" s="55"/>
      <c r="FJ676" s="55"/>
      <c r="FK676" s="55"/>
      <c r="FL676" s="55"/>
      <c r="FM676" s="55"/>
      <c r="FN676" s="55"/>
      <c r="FO676" s="55"/>
      <c r="FP676" s="55"/>
      <c r="FQ676" s="55"/>
      <c r="FR676" s="55"/>
      <c r="FS676" s="55"/>
      <c r="FT676" s="55"/>
      <c r="FU676" s="55"/>
      <c r="FV676" s="55"/>
      <c r="FW676" s="55"/>
      <c r="FX676" s="55"/>
      <c r="FY676" s="55"/>
      <c r="FZ676" s="55"/>
      <c r="GA676" s="55"/>
      <c r="GB676" s="55"/>
      <c r="GC676" s="55"/>
      <c r="GD676" s="55"/>
      <c r="GE676" s="55"/>
      <c r="GF676" s="55"/>
      <c r="GG676" s="55"/>
      <c r="GH676" s="55"/>
      <c r="GI676" s="55"/>
      <c r="GJ676" s="55"/>
      <c r="GK676" s="55"/>
      <c r="GL676" s="55"/>
      <c r="GM676" s="55"/>
      <c r="GN676" s="55"/>
      <c r="GO676" s="55"/>
      <c r="GP676" s="55"/>
      <c r="GQ676" s="55"/>
      <c r="GR676" s="55"/>
      <c r="GS676" s="55"/>
      <c r="GT676" s="55"/>
      <c r="GU676" s="55"/>
      <c r="GV676" s="55"/>
      <c r="GW676" s="55"/>
      <c r="GX676" s="55"/>
      <c r="GY676" s="55"/>
      <c r="GZ676" s="55"/>
      <c r="HA676" s="55"/>
      <c r="HB676" s="55"/>
      <c r="HC676" s="55"/>
      <c r="HD676" s="55"/>
      <c r="HE676" s="55"/>
      <c r="HF676" s="55"/>
      <c r="HG676" s="55"/>
      <c r="HH676" s="55"/>
      <c r="HI676" s="55"/>
      <c r="HJ676" s="55"/>
      <c r="HK676" s="55"/>
      <c r="HL676" s="55"/>
      <c r="HM676" s="55"/>
      <c r="HN676" s="55"/>
      <c r="HO676" s="55"/>
      <c r="HP676" s="55"/>
      <c r="HQ676" s="55"/>
      <c r="HR676" s="55"/>
      <c r="HS676" s="55"/>
      <c r="HT676" s="55"/>
      <c r="HU676" s="55"/>
      <c r="HV676" s="55"/>
      <c r="HW676" s="55"/>
      <c r="HX676" s="55"/>
      <c r="HY676" s="55"/>
      <c r="HZ676" s="55"/>
      <c r="IA676" s="55"/>
      <c r="IB676" s="55"/>
      <c r="IC676" s="55"/>
      <c r="ID676" s="55"/>
      <c r="IE676" s="55"/>
      <c r="IF676" s="55"/>
      <c r="IG676" s="55"/>
      <c r="IH676" s="55"/>
      <c r="II676" s="55"/>
      <c r="IJ676" s="55"/>
      <c r="IK676" s="55"/>
      <c r="IL676" s="55"/>
      <c r="IM676" s="55"/>
      <c r="IN676" s="55"/>
      <c r="IO676" s="55"/>
      <c r="IP676" s="55"/>
      <c r="IQ676" s="55"/>
      <c r="IR676" s="55"/>
    </row>
    <row r="677" spans="1:252" ht="42" customHeight="1">
      <c r="A677" s="3" t="s">
        <v>2729</v>
      </c>
      <c r="B677" s="4" t="s">
        <v>478</v>
      </c>
      <c r="C677" s="4" t="s">
        <v>479</v>
      </c>
      <c r="D677" s="40" t="s">
        <v>2684</v>
      </c>
      <c r="E677" s="40" t="s">
        <v>2685</v>
      </c>
      <c r="F677" s="40" t="s">
        <v>2685</v>
      </c>
      <c r="G677" s="40" t="s">
        <v>2685</v>
      </c>
      <c r="H677" s="40" t="s">
        <v>2685</v>
      </c>
      <c r="I677" s="40" t="s">
        <v>2744</v>
      </c>
      <c r="J677" s="40"/>
      <c r="K677" s="40" t="s">
        <v>2753</v>
      </c>
      <c r="L677" s="4">
        <v>0</v>
      </c>
      <c r="M677" s="4">
        <v>231010000</v>
      </c>
      <c r="N677" s="33" t="s">
        <v>483</v>
      </c>
      <c r="O677" s="4" t="s">
        <v>494</v>
      </c>
      <c r="P677" s="33" t="s">
        <v>483</v>
      </c>
      <c r="Q677" s="4" t="s">
        <v>485</v>
      </c>
      <c r="R677" s="4" t="s">
        <v>1936</v>
      </c>
      <c r="S677" s="4" t="s">
        <v>496</v>
      </c>
      <c r="T677" s="4">
        <v>796</v>
      </c>
      <c r="U677" s="4" t="s">
        <v>834</v>
      </c>
      <c r="V677" s="4">
        <v>1</v>
      </c>
      <c r="W677" s="24">
        <v>9375000</v>
      </c>
      <c r="X677" s="24">
        <f t="shared" si="36"/>
        <v>9375000</v>
      </c>
      <c r="Y677" s="171">
        <f t="shared" si="35"/>
        <v>10500000.000000002</v>
      </c>
      <c r="Z677" s="172"/>
      <c r="AA677" s="168" t="s">
        <v>1318</v>
      </c>
      <c r="AB677" s="4"/>
      <c r="AD677" s="55"/>
      <c r="AE677" s="55"/>
      <c r="AF677" s="55"/>
      <c r="AG677" s="55"/>
      <c r="AH677" s="55"/>
      <c r="AI677" s="55"/>
      <c r="AJ677" s="55"/>
      <c r="AK677" s="55"/>
      <c r="AL677" s="55"/>
      <c r="AM677" s="55"/>
      <c r="AN677" s="55"/>
      <c r="AO677" s="55"/>
      <c r="AP677" s="55"/>
      <c r="AQ677" s="55"/>
      <c r="AR677" s="55"/>
      <c r="AS677" s="55"/>
      <c r="AT677" s="55"/>
      <c r="AU677" s="55"/>
      <c r="AV677" s="55"/>
      <c r="AW677" s="55"/>
      <c r="AX677" s="55"/>
      <c r="AY677" s="55"/>
      <c r="AZ677" s="55"/>
      <c r="BA677" s="55"/>
      <c r="BB677" s="55"/>
      <c r="BC677" s="55"/>
      <c r="BD677" s="55"/>
      <c r="BE677" s="55"/>
      <c r="BF677" s="55"/>
      <c r="BG677" s="55"/>
      <c r="BH677" s="55"/>
      <c r="BI677" s="55"/>
      <c r="BJ677" s="55"/>
      <c r="BK677" s="55"/>
      <c r="BL677" s="55"/>
      <c r="BM677" s="55"/>
      <c r="BN677" s="55"/>
      <c r="BO677" s="55"/>
      <c r="BP677" s="55"/>
      <c r="BQ677" s="55"/>
      <c r="BR677" s="55"/>
      <c r="BS677" s="55"/>
      <c r="BT677" s="55"/>
      <c r="BU677" s="55"/>
      <c r="BV677" s="55"/>
      <c r="BW677" s="55"/>
      <c r="BX677" s="55"/>
      <c r="BY677" s="55"/>
      <c r="BZ677" s="55"/>
      <c r="CA677" s="55"/>
      <c r="CB677" s="55"/>
      <c r="CC677" s="55"/>
      <c r="CD677" s="55"/>
      <c r="CE677" s="55"/>
      <c r="CF677" s="55"/>
      <c r="CG677" s="55"/>
      <c r="CH677" s="55"/>
      <c r="CI677" s="55"/>
      <c r="CJ677" s="55"/>
      <c r="CK677" s="55"/>
      <c r="CL677" s="55"/>
      <c r="CM677" s="55"/>
      <c r="CN677" s="55"/>
      <c r="CO677" s="55"/>
      <c r="CP677" s="55"/>
      <c r="CQ677" s="55"/>
      <c r="CR677" s="55"/>
      <c r="CS677" s="55"/>
      <c r="CT677" s="55"/>
      <c r="CU677" s="55"/>
      <c r="CV677" s="55"/>
      <c r="CW677" s="55"/>
      <c r="CX677" s="55"/>
      <c r="CY677" s="55"/>
      <c r="CZ677" s="55"/>
      <c r="DA677" s="55"/>
      <c r="DB677" s="55"/>
      <c r="DC677" s="55"/>
      <c r="DD677" s="55"/>
      <c r="DE677" s="55"/>
      <c r="DF677" s="55"/>
      <c r="DG677" s="55"/>
      <c r="DH677" s="55"/>
      <c r="DI677" s="55"/>
      <c r="DJ677" s="55"/>
      <c r="DK677" s="55"/>
      <c r="DL677" s="55"/>
      <c r="DM677" s="55"/>
      <c r="DN677" s="55"/>
      <c r="DO677" s="55"/>
      <c r="DP677" s="55"/>
      <c r="DQ677" s="55"/>
      <c r="DR677" s="55"/>
      <c r="DS677" s="55"/>
      <c r="DT677" s="55"/>
      <c r="DU677" s="55"/>
      <c r="DV677" s="55"/>
      <c r="DW677" s="55"/>
      <c r="DX677" s="55"/>
      <c r="DY677" s="55"/>
      <c r="DZ677" s="55"/>
      <c r="EA677" s="55"/>
      <c r="EB677" s="55"/>
      <c r="EC677" s="55"/>
      <c r="ED677" s="55"/>
      <c r="EE677" s="55"/>
      <c r="EF677" s="55"/>
      <c r="EG677" s="55"/>
      <c r="EH677" s="55"/>
      <c r="EI677" s="55"/>
      <c r="EJ677" s="55"/>
      <c r="EK677" s="55"/>
      <c r="EL677" s="55"/>
      <c r="EM677" s="55"/>
      <c r="EN677" s="55"/>
      <c r="EO677" s="55"/>
      <c r="EP677" s="55"/>
      <c r="EQ677" s="55"/>
      <c r="ER677" s="55"/>
      <c r="ES677" s="55"/>
      <c r="ET677" s="55"/>
      <c r="EU677" s="55"/>
      <c r="EV677" s="55"/>
      <c r="EW677" s="55"/>
      <c r="EX677" s="55"/>
      <c r="EY677" s="55"/>
      <c r="EZ677" s="55"/>
      <c r="FA677" s="55"/>
      <c r="FB677" s="55"/>
      <c r="FC677" s="55"/>
      <c r="FD677" s="55"/>
      <c r="FE677" s="55"/>
      <c r="FF677" s="55"/>
      <c r="FG677" s="55"/>
      <c r="FH677" s="55"/>
      <c r="FI677" s="55"/>
      <c r="FJ677" s="55"/>
      <c r="FK677" s="55"/>
      <c r="FL677" s="55"/>
      <c r="FM677" s="55"/>
      <c r="FN677" s="55"/>
      <c r="FO677" s="55"/>
      <c r="FP677" s="55"/>
      <c r="FQ677" s="55"/>
      <c r="FR677" s="55"/>
      <c r="FS677" s="55"/>
      <c r="FT677" s="55"/>
      <c r="FU677" s="55"/>
      <c r="FV677" s="55"/>
      <c r="FW677" s="55"/>
      <c r="FX677" s="55"/>
      <c r="FY677" s="55"/>
      <c r="FZ677" s="55"/>
      <c r="GA677" s="55"/>
      <c r="GB677" s="55"/>
      <c r="GC677" s="55"/>
      <c r="GD677" s="55"/>
      <c r="GE677" s="55"/>
      <c r="GF677" s="55"/>
      <c r="GG677" s="55"/>
      <c r="GH677" s="55"/>
      <c r="GI677" s="55"/>
      <c r="GJ677" s="55"/>
      <c r="GK677" s="55"/>
      <c r="GL677" s="55"/>
      <c r="GM677" s="55"/>
      <c r="GN677" s="55"/>
      <c r="GO677" s="55"/>
      <c r="GP677" s="55"/>
      <c r="GQ677" s="55"/>
      <c r="GR677" s="55"/>
      <c r="GS677" s="55"/>
      <c r="GT677" s="55"/>
      <c r="GU677" s="55"/>
      <c r="GV677" s="55"/>
      <c r="GW677" s="55"/>
      <c r="GX677" s="55"/>
      <c r="GY677" s="55"/>
      <c r="GZ677" s="55"/>
      <c r="HA677" s="55"/>
      <c r="HB677" s="55"/>
      <c r="HC677" s="55"/>
      <c r="HD677" s="55"/>
      <c r="HE677" s="55"/>
      <c r="HF677" s="55"/>
      <c r="HG677" s="55"/>
      <c r="HH677" s="55"/>
      <c r="HI677" s="55"/>
      <c r="HJ677" s="55"/>
      <c r="HK677" s="55"/>
      <c r="HL677" s="55"/>
      <c r="HM677" s="55"/>
      <c r="HN677" s="55"/>
      <c r="HO677" s="55"/>
      <c r="HP677" s="55"/>
      <c r="HQ677" s="55"/>
      <c r="HR677" s="55"/>
      <c r="HS677" s="55"/>
      <c r="HT677" s="55"/>
      <c r="HU677" s="55"/>
      <c r="HV677" s="55"/>
      <c r="HW677" s="55"/>
      <c r="HX677" s="55"/>
      <c r="HY677" s="55"/>
      <c r="HZ677" s="55"/>
      <c r="IA677" s="55"/>
      <c r="IB677" s="55"/>
      <c r="IC677" s="55"/>
      <c r="ID677" s="55"/>
      <c r="IE677" s="55"/>
      <c r="IF677" s="55"/>
      <c r="IG677" s="55"/>
      <c r="IH677" s="55"/>
      <c r="II677" s="55"/>
      <c r="IJ677" s="55"/>
      <c r="IK677" s="55"/>
      <c r="IL677" s="55"/>
      <c r="IM677" s="55"/>
      <c r="IN677" s="55"/>
      <c r="IO677" s="55"/>
      <c r="IP677" s="55"/>
      <c r="IQ677" s="55"/>
      <c r="IR677" s="55"/>
    </row>
    <row r="678" spans="1:252" ht="42" customHeight="1">
      <c r="A678" s="3" t="s">
        <v>2730</v>
      </c>
      <c r="B678" s="4" t="s">
        <v>478</v>
      </c>
      <c r="C678" s="4" t="s">
        <v>479</v>
      </c>
      <c r="D678" s="40" t="s">
        <v>2686</v>
      </c>
      <c r="E678" s="40" t="s">
        <v>2687</v>
      </c>
      <c r="F678" s="4" t="s">
        <v>2688</v>
      </c>
      <c r="G678" s="4" t="s">
        <v>2689</v>
      </c>
      <c r="H678" s="4" t="s">
        <v>2690</v>
      </c>
      <c r="I678" s="40" t="s">
        <v>2745</v>
      </c>
      <c r="J678" s="40"/>
      <c r="K678" s="40" t="s">
        <v>491</v>
      </c>
      <c r="L678" s="4">
        <v>0</v>
      </c>
      <c r="M678" s="4">
        <v>231010000</v>
      </c>
      <c r="N678" s="33" t="s">
        <v>483</v>
      </c>
      <c r="O678" s="4" t="s">
        <v>576</v>
      </c>
      <c r="P678" s="33" t="s">
        <v>483</v>
      </c>
      <c r="Q678" s="4" t="s">
        <v>485</v>
      </c>
      <c r="R678" s="4" t="s">
        <v>1936</v>
      </c>
      <c r="S678" s="4" t="s">
        <v>496</v>
      </c>
      <c r="T678" s="4">
        <v>796</v>
      </c>
      <c r="U678" s="4" t="s">
        <v>834</v>
      </c>
      <c r="V678" s="4">
        <v>1</v>
      </c>
      <c r="W678" s="171">
        <v>1786000</v>
      </c>
      <c r="X678" s="171">
        <f t="shared" si="36"/>
        <v>1786000</v>
      </c>
      <c r="Y678" s="171">
        <f t="shared" si="35"/>
        <v>2000320.0000000002</v>
      </c>
      <c r="Z678" s="172"/>
      <c r="AA678" s="168" t="s">
        <v>1318</v>
      </c>
      <c r="AB678" s="4"/>
      <c r="AD678" s="55"/>
      <c r="AE678" s="55"/>
      <c r="AF678" s="55"/>
      <c r="AG678" s="55"/>
      <c r="AH678" s="55"/>
      <c r="AI678" s="55"/>
      <c r="AJ678" s="55"/>
      <c r="AK678" s="55"/>
      <c r="AL678" s="55"/>
      <c r="AM678" s="55"/>
      <c r="AN678" s="55"/>
      <c r="AO678" s="55"/>
      <c r="AP678" s="55"/>
      <c r="AQ678" s="55"/>
      <c r="AR678" s="55"/>
      <c r="AS678" s="55"/>
      <c r="AT678" s="55"/>
      <c r="AU678" s="55"/>
      <c r="AV678" s="55"/>
      <c r="AW678" s="55"/>
      <c r="AX678" s="55"/>
      <c r="AY678" s="55"/>
      <c r="AZ678" s="55"/>
      <c r="BA678" s="55"/>
      <c r="BB678" s="55"/>
      <c r="BC678" s="55"/>
      <c r="BD678" s="55"/>
      <c r="BE678" s="55"/>
      <c r="BF678" s="55"/>
      <c r="BG678" s="55"/>
      <c r="BH678" s="55"/>
      <c r="BI678" s="55"/>
      <c r="BJ678" s="55"/>
      <c r="BK678" s="55"/>
      <c r="BL678" s="55"/>
      <c r="BM678" s="55"/>
      <c r="BN678" s="55"/>
      <c r="BO678" s="55"/>
      <c r="BP678" s="55"/>
      <c r="BQ678" s="55"/>
      <c r="BR678" s="55"/>
      <c r="BS678" s="55"/>
      <c r="BT678" s="55"/>
      <c r="BU678" s="55"/>
      <c r="BV678" s="55"/>
      <c r="BW678" s="55"/>
      <c r="BX678" s="55"/>
      <c r="BY678" s="55"/>
      <c r="BZ678" s="55"/>
      <c r="CA678" s="55"/>
      <c r="CB678" s="55"/>
      <c r="CC678" s="55"/>
      <c r="CD678" s="55"/>
      <c r="CE678" s="55"/>
      <c r="CF678" s="55"/>
      <c r="CG678" s="55"/>
      <c r="CH678" s="55"/>
      <c r="CI678" s="55"/>
      <c r="CJ678" s="55"/>
      <c r="CK678" s="55"/>
      <c r="CL678" s="55"/>
      <c r="CM678" s="55"/>
      <c r="CN678" s="55"/>
      <c r="CO678" s="55"/>
      <c r="CP678" s="55"/>
      <c r="CQ678" s="55"/>
      <c r="CR678" s="55"/>
      <c r="CS678" s="55"/>
      <c r="CT678" s="55"/>
      <c r="CU678" s="55"/>
      <c r="CV678" s="55"/>
      <c r="CW678" s="55"/>
      <c r="CX678" s="55"/>
      <c r="CY678" s="55"/>
      <c r="CZ678" s="55"/>
      <c r="DA678" s="55"/>
      <c r="DB678" s="55"/>
      <c r="DC678" s="55"/>
      <c r="DD678" s="55"/>
      <c r="DE678" s="55"/>
      <c r="DF678" s="55"/>
      <c r="DG678" s="55"/>
      <c r="DH678" s="55"/>
      <c r="DI678" s="55"/>
      <c r="DJ678" s="55"/>
      <c r="DK678" s="55"/>
      <c r="DL678" s="55"/>
      <c r="DM678" s="55"/>
      <c r="DN678" s="55"/>
      <c r="DO678" s="55"/>
      <c r="DP678" s="55"/>
      <c r="DQ678" s="55"/>
      <c r="DR678" s="55"/>
      <c r="DS678" s="55"/>
      <c r="DT678" s="55"/>
      <c r="DU678" s="55"/>
      <c r="DV678" s="55"/>
      <c r="DW678" s="55"/>
      <c r="DX678" s="55"/>
      <c r="DY678" s="55"/>
      <c r="DZ678" s="55"/>
      <c r="EA678" s="55"/>
      <c r="EB678" s="55"/>
      <c r="EC678" s="55"/>
      <c r="ED678" s="55"/>
      <c r="EE678" s="55"/>
      <c r="EF678" s="55"/>
      <c r="EG678" s="55"/>
      <c r="EH678" s="55"/>
      <c r="EI678" s="55"/>
      <c r="EJ678" s="55"/>
      <c r="EK678" s="55"/>
      <c r="EL678" s="55"/>
      <c r="EM678" s="55"/>
      <c r="EN678" s="55"/>
      <c r="EO678" s="55"/>
      <c r="EP678" s="55"/>
      <c r="EQ678" s="55"/>
      <c r="ER678" s="55"/>
      <c r="ES678" s="55"/>
      <c r="ET678" s="55"/>
      <c r="EU678" s="55"/>
      <c r="EV678" s="55"/>
      <c r="EW678" s="55"/>
      <c r="EX678" s="55"/>
      <c r="EY678" s="55"/>
      <c r="EZ678" s="55"/>
      <c r="FA678" s="55"/>
      <c r="FB678" s="55"/>
      <c r="FC678" s="55"/>
      <c r="FD678" s="55"/>
      <c r="FE678" s="55"/>
      <c r="FF678" s="55"/>
      <c r="FG678" s="55"/>
      <c r="FH678" s="55"/>
      <c r="FI678" s="55"/>
      <c r="FJ678" s="55"/>
      <c r="FK678" s="55"/>
      <c r="FL678" s="55"/>
      <c r="FM678" s="55"/>
      <c r="FN678" s="55"/>
      <c r="FO678" s="55"/>
      <c r="FP678" s="55"/>
      <c r="FQ678" s="55"/>
      <c r="FR678" s="55"/>
      <c r="FS678" s="55"/>
      <c r="FT678" s="55"/>
      <c r="FU678" s="55"/>
      <c r="FV678" s="55"/>
      <c r="FW678" s="55"/>
      <c r="FX678" s="55"/>
      <c r="FY678" s="55"/>
      <c r="FZ678" s="55"/>
      <c r="GA678" s="55"/>
      <c r="GB678" s="55"/>
      <c r="GC678" s="55"/>
      <c r="GD678" s="55"/>
      <c r="GE678" s="55"/>
      <c r="GF678" s="55"/>
      <c r="GG678" s="55"/>
      <c r="GH678" s="55"/>
      <c r="GI678" s="55"/>
      <c r="GJ678" s="55"/>
      <c r="GK678" s="55"/>
      <c r="GL678" s="55"/>
      <c r="GM678" s="55"/>
      <c r="GN678" s="55"/>
      <c r="GO678" s="55"/>
      <c r="GP678" s="55"/>
      <c r="GQ678" s="55"/>
      <c r="GR678" s="55"/>
      <c r="GS678" s="55"/>
      <c r="GT678" s="55"/>
      <c r="GU678" s="55"/>
      <c r="GV678" s="55"/>
      <c r="GW678" s="55"/>
      <c r="GX678" s="55"/>
      <c r="GY678" s="55"/>
      <c r="GZ678" s="55"/>
      <c r="HA678" s="55"/>
      <c r="HB678" s="55"/>
      <c r="HC678" s="55"/>
      <c r="HD678" s="55"/>
      <c r="HE678" s="55"/>
      <c r="HF678" s="55"/>
      <c r="HG678" s="55"/>
      <c r="HH678" s="55"/>
      <c r="HI678" s="55"/>
      <c r="HJ678" s="55"/>
      <c r="HK678" s="55"/>
      <c r="HL678" s="55"/>
      <c r="HM678" s="55"/>
      <c r="HN678" s="55"/>
      <c r="HO678" s="55"/>
      <c r="HP678" s="55"/>
      <c r="HQ678" s="55"/>
      <c r="HR678" s="55"/>
      <c r="HS678" s="55"/>
      <c r="HT678" s="55"/>
      <c r="HU678" s="55"/>
      <c r="HV678" s="55"/>
      <c r="HW678" s="55"/>
      <c r="HX678" s="55"/>
      <c r="HY678" s="55"/>
      <c r="HZ678" s="55"/>
      <c r="IA678" s="55"/>
      <c r="IB678" s="55"/>
      <c r="IC678" s="55"/>
      <c r="ID678" s="55"/>
      <c r="IE678" s="55"/>
      <c r="IF678" s="55"/>
      <c r="IG678" s="55"/>
      <c r="IH678" s="55"/>
      <c r="II678" s="55"/>
      <c r="IJ678" s="55"/>
      <c r="IK678" s="55"/>
      <c r="IL678" s="55"/>
      <c r="IM678" s="55"/>
      <c r="IN678" s="55"/>
      <c r="IO678" s="55"/>
      <c r="IP678" s="55"/>
      <c r="IQ678" s="55"/>
      <c r="IR678" s="55"/>
    </row>
    <row r="679" spans="1:252" ht="89.25">
      <c r="A679" s="3" t="s">
        <v>2731</v>
      </c>
      <c r="B679" s="4" t="s">
        <v>478</v>
      </c>
      <c r="C679" s="4" t="s">
        <v>479</v>
      </c>
      <c r="D679" s="40" t="s">
        <v>2693</v>
      </c>
      <c r="E679" s="40" t="s">
        <v>2694</v>
      </c>
      <c r="F679" s="40" t="s">
        <v>2695</v>
      </c>
      <c r="G679" s="4" t="s">
        <v>2696</v>
      </c>
      <c r="H679" s="4" t="s">
        <v>2697</v>
      </c>
      <c r="I679" s="40" t="s">
        <v>2698</v>
      </c>
      <c r="J679" s="40"/>
      <c r="K679" s="40" t="s">
        <v>491</v>
      </c>
      <c r="L679" s="4">
        <v>0</v>
      </c>
      <c r="M679" s="4">
        <v>231010000</v>
      </c>
      <c r="N679" s="33" t="s">
        <v>483</v>
      </c>
      <c r="O679" s="4" t="s">
        <v>1355</v>
      </c>
      <c r="P679" s="33" t="s">
        <v>483</v>
      </c>
      <c r="Q679" s="4" t="s">
        <v>485</v>
      </c>
      <c r="R679" s="4" t="s">
        <v>1936</v>
      </c>
      <c r="S679" s="4" t="s">
        <v>496</v>
      </c>
      <c r="T679" s="4">
        <v>796</v>
      </c>
      <c r="U679" s="4" t="s">
        <v>834</v>
      </c>
      <c r="V679" s="4">
        <v>1</v>
      </c>
      <c r="W679" s="171">
        <v>1473000</v>
      </c>
      <c r="X679" s="171">
        <f t="shared" si="36"/>
        <v>1473000</v>
      </c>
      <c r="Y679" s="171">
        <f t="shared" si="35"/>
        <v>1649760.0000000002</v>
      </c>
      <c r="Z679" s="172"/>
      <c r="AA679" s="168" t="s">
        <v>1318</v>
      </c>
      <c r="AB679" s="4"/>
      <c r="AD679" s="55"/>
      <c r="AE679" s="55"/>
      <c r="AF679" s="55"/>
      <c r="AG679" s="55"/>
      <c r="AH679" s="55"/>
      <c r="AI679" s="55"/>
      <c r="AJ679" s="55"/>
      <c r="AK679" s="55"/>
      <c r="AL679" s="55"/>
      <c r="AM679" s="55"/>
      <c r="AN679" s="55"/>
      <c r="AO679" s="55"/>
      <c r="AP679" s="55"/>
      <c r="AQ679" s="55"/>
      <c r="AR679" s="55"/>
      <c r="AS679" s="55"/>
      <c r="AT679" s="55"/>
      <c r="AU679" s="55"/>
      <c r="AV679" s="55"/>
      <c r="AW679" s="55"/>
      <c r="AX679" s="55"/>
      <c r="AY679" s="55"/>
      <c r="AZ679" s="55"/>
      <c r="BA679" s="55"/>
      <c r="BB679" s="55"/>
      <c r="BC679" s="55"/>
      <c r="BD679" s="55"/>
      <c r="BE679" s="55"/>
      <c r="BF679" s="55"/>
      <c r="BG679" s="55"/>
      <c r="BH679" s="55"/>
      <c r="BI679" s="55"/>
      <c r="BJ679" s="55"/>
      <c r="BK679" s="55"/>
      <c r="BL679" s="55"/>
      <c r="BM679" s="55"/>
      <c r="BN679" s="55"/>
      <c r="BO679" s="55"/>
      <c r="BP679" s="55"/>
      <c r="BQ679" s="55"/>
      <c r="BR679" s="55"/>
      <c r="BS679" s="55"/>
      <c r="BT679" s="55"/>
      <c r="BU679" s="55"/>
      <c r="BV679" s="55"/>
      <c r="BW679" s="55"/>
      <c r="BX679" s="55"/>
      <c r="BY679" s="55"/>
      <c r="BZ679" s="55"/>
      <c r="CA679" s="55"/>
      <c r="CB679" s="55"/>
      <c r="CC679" s="55"/>
      <c r="CD679" s="55"/>
      <c r="CE679" s="55"/>
      <c r="CF679" s="55"/>
      <c r="CG679" s="55"/>
      <c r="CH679" s="55"/>
      <c r="CI679" s="55"/>
      <c r="CJ679" s="55"/>
      <c r="CK679" s="55"/>
      <c r="CL679" s="55"/>
      <c r="CM679" s="55"/>
      <c r="CN679" s="55"/>
      <c r="CO679" s="55"/>
      <c r="CP679" s="55"/>
      <c r="CQ679" s="55"/>
      <c r="CR679" s="55"/>
      <c r="CS679" s="55"/>
      <c r="CT679" s="55"/>
      <c r="CU679" s="55"/>
      <c r="CV679" s="55"/>
      <c r="CW679" s="55"/>
      <c r="CX679" s="55"/>
      <c r="CY679" s="55"/>
      <c r="CZ679" s="55"/>
      <c r="DA679" s="55"/>
      <c r="DB679" s="55"/>
      <c r="DC679" s="55"/>
      <c r="DD679" s="55"/>
      <c r="DE679" s="55"/>
      <c r="DF679" s="55"/>
      <c r="DG679" s="55"/>
      <c r="DH679" s="55"/>
      <c r="DI679" s="55"/>
      <c r="DJ679" s="55"/>
      <c r="DK679" s="55"/>
      <c r="DL679" s="55"/>
      <c r="DM679" s="55"/>
      <c r="DN679" s="55"/>
      <c r="DO679" s="55"/>
      <c r="DP679" s="55"/>
      <c r="DQ679" s="55"/>
      <c r="DR679" s="55"/>
      <c r="DS679" s="55"/>
      <c r="DT679" s="55"/>
      <c r="DU679" s="55"/>
      <c r="DV679" s="55"/>
      <c r="DW679" s="55"/>
      <c r="DX679" s="55"/>
      <c r="DY679" s="55"/>
      <c r="DZ679" s="55"/>
      <c r="EA679" s="55"/>
      <c r="EB679" s="55"/>
      <c r="EC679" s="55"/>
      <c r="ED679" s="55"/>
      <c r="EE679" s="55"/>
      <c r="EF679" s="55"/>
      <c r="EG679" s="55"/>
      <c r="EH679" s="55"/>
      <c r="EI679" s="55"/>
      <c r="EJ679" s="55"/>
      <c r="EK679" s="55"/>
      <c r="EL679" s="55"/>
      <c r="EM679" s="55"/>
      <c r="EN679" s="55"/>
      <c r="EO679" s="55"/>
      <c r="EP679" s="55"/>
      <c r="EQ679" s="55"/>
      <c r="ER679" s="55"/>
      <c r="ES679" s="55"/>
      <c r="ET679" s="55"/>
      <c r="EU679" s="55"/>
      <c r="EV679" s="55"/>
      <c r="EW679" s="55"/>
      <c r="EX679" s="55"/>
      <c r="EY679" s="55"/>
      <c r="EZ679" s="55"/>
      <c r="FA679" s="55"/>
      <c r="FB679" s="55"/>
      <c r="FC679" s="55"/>
      <c r="FD679" s="55"/>
      <c r="FE679" s="55"/>
      <c r="FF679" s="55"/>
      <c r="FG679" s="55"/>
      <c r="FH679" s="55"/>
      <c r="FI679" s="55"/>
      <c r="FJ679" s="55"/>
      <c r="FK679" s="55"/>
      <c r="FL679" s="55"/>
      <c r="FM679" s="55"/>
      <c r="FN679" s="55"/>
      <c r="FO679" s="55"/>
      <c r="FP679" s="55"/>
      <c r="FQ679" s="55"/>
      <c r="FR679" s="55"/>
      <c r="FS679" s="55"/>
      <c r="FT679" s="55"/>
      <c r="FU679" s="55"/>
      <c r="FV679" s="55"/>
      <c r="FW679" s="55"/>
      <c r="FX679" s="55"/>
      <c r="FY679" s="55"/>
      <c r="FZ679" s="55"/>
      <c r="GA679" s="55"/>
      <c r="GB679" s="55"/>
      <c r="GC679" s="55"/>
      <c r="GD679" s="55"/>
      <c r="GE679" s="55"/>
      <c r="GF679" s="55"/>
      <c r="GG679" s="55"/>
      <c r="GH679" s="55"/>
      <c r="GI679" s="55"/>
      <c r="GJ679" s="55"/>
      <c r="GK679" s="55"/>
      <c r="GL679" s="55"/>
      <c r="GM679" s="55"/>
      <c r="GN679" s="55"/>
      <c r="GO679" s="55"/>
      <c r="GP679" s="55"/>
      <c r="GQ679" s="55"/>
      <c r="GR679" s="55"/>
      <c r="GS679" s="55"/>
      <c r="GT679" s="55"/>
      <c r="GU679" s="55"/>
      <c r="GV679" s="55"/>
      <c r="GW679" s="55"/>
      <c r="GX679" s="55"/>
      <c r="GY679" s="55"/>
      <c r="GZ679" s="55"/>
      <c r="HA679" s="55"/>
      <c r="HB679" s="55"/>
      <c r="HC679" s="55"/>
      <c r="HD679" s="55"/>
      <c r="HE679" s="55"/>
      <c r="HF679" s="55"/>
      <c r="HG679" s="55"/>
      <c r="HH679" s="55"/>
      <c r="HI679" s="55"/>
      <c r="HJ679" s="55"/>
      <c r="HK679" s="55"/>
      <c r="HL679" s="55"/>
      <c r="HM679" s="55"/>
      <c r="HN679" s="55"/>
      <c r="HO679" s="55"/>
      <c r="HP679" s="55"/>
      <c r="HQ679" s="55"/>
      <c r="HR679" s="55"/>
      <c r="HS679" s="55"/>
      <c r="HT679" s="55"/>
      <c r="HU679" s="55"/>
      <c r="HV679" s="55"/>
      <c r="HW679" s="55"/>
      <c r="HX679" s="55"/>
      <c r="HY679" s="55"/>
      <c r="HZ679" s="55"/>
      <c r="IA679" s="55"/>
      <c r="IB679" s="55"/>
      <c r="IC679" s="55"/>
      <c r="ID679" s="55"/>
      <c r="IE679" s="55"/>
      <c r="IF679" s="55"/>
      <c r="IG679" s="55"/>
      <c r="IH679" s="55"/>
      <c r="II679" s="55"/>
      <c r="IJ679" s="55"/>
      <c r="IK679" s="55"/>
      <c r="IL679" s="55"/>
      <c r="IM679" s="55"/>
      <c r="IN679" s="55"/>
      <c r="IO679" s="55"/>
      <c r="IP679" s="55"/>
      <c r="IQ679" s="55"/>
      <c r="IR679" s="55"/>
    </row>
    <row r="680" spans="1:252" ht="76.5" customHeight="1">
      <c r="A680" s="3" t="s">
        <v>2732</v>
      </c>
      <c r="B680" s="4" t="s">
        <v>478</v>
      </c>
      <c r="C680" s="4" t="s">
        <v>479</v>
      </c>
      <c r="D680" s="40" t="s">
        <v>2699</v>
      </c>
      <c r="E680" s="40" t="s">
        <v>2694</v>
      </c>
      <c r="F680" s="40" t="s">
        <v>2695</v>
      </c>
      <c r="G680" s="40" t="s">
        <v>2700</v>
      </c>
      <c r="H680" s="4" t="s">
        <v>2701</v>
      </c>
      <c r="I680" s="4"/>
      <c r="J680" s="40"/>
      <c r="K680" s="40" t="s">
        <v>491</v>
      </c>
      <c r="L680" s="4">
        <v>0</v>
      </c>
      <c r="M680" s="4">
        <v>231010000</v>
      </c>
      <c r="N680" s="33" t="s">
        <v>483</v>
      </c>
      <c r="O680" s="4" t="s">
        <v>492</v>
      </c>
      <c r="P680" s="33" t="s">
        <v>483</v>
      </c>
      <c r="Q680" s="4" t="s">
        <v>485</v>
      </c>
      <c r="R680" s="4" t="s">
        <v>1936</v>
      </c>
      <c r="S680" s="4" t="s">
        <v>496</v>
      </c>
      <c r="T680" s="4">
        <v>796</v>
      </c>
      <c r="U680" s="4" t="s">
        <v>834</v>
      </c>
      <c r="V680" s="4">
        <v>1</v>
      </c>
      <c r="W680" s="171">
        <v>241000</v>
      </c>
      <c r="X680" s="171">
        <f t="shared" si="36"/>
        <v>241000</v>
      </c>
      <c r="Y680" s="171">
        <f t="shared" si="35"/>
        <v>269920</v>
      </c>
      <c r="Z680" s="172"/>
      <c r="AA680" s="168" t="s">
        <v>1318</v>
      </c>
      <c r="AB680" s="4"/>
      <c r="AD680" s="55"/>
      <c r="AE680" s="55"/>
      <c r="AF680" s="55"/>
      <c r="AG680" s="55"/>
      <c r="AH680" s="55"/>
      <c r="AI680" s="55"/>
      <c r="AJ680" s="55"/>
      <c r="AK680" s="55"/>
      <c r="AL680" s="55"/>
      <c r="AM680" s="55"/>
      <c r="AN680" s="55"/>
      <c r="AO680" s="55"/>
      <c r="AP680" s="55"/>
      <c r="AQ680" s="55"/>
      <c r="AR680" s="55"/>
      <c r="AS680" s="55"/>
      <c r="AT680" s="55"/>
      <c r="AU680" s="55"/>
      <c r="AV680" s="55"/>
      <c r="AW680" s="55"/>
      <c r="AX680" s="55"/>
      <c r="AY680" s="55"/>
      <c r="AZ680" s="55"/>
      <c r="BA680" s="55"/>
      <c r="BB680" s="55"/>
      <c r="BC680" s="55"/>
      <c r="BD680" s="55"/>
      <c r="BE680" s="55"/>
      <c r="BF680" s="55"/>
      <c r="BG680" s="55"/>
      <c r="BH680" s="55"/>
      <c r="BI680" s="55"/>
      <c r="BJ680" s="55"/>
      <c r="BK680" s="55"/>
      <c r="BL680" s="55"/>
      <c r="BM680" s="55"/>
      <c r="BN680" s="55"/>
      <c r="BO680" s="55"/>
      <c r="BP680" s="55"/>
      <c r="BQ680" s="55"/>
      <c r="BR680" s="55"/>
      <c r="BS680" s="55"/>
      <c r="BT680" s="55"/>
      <c r="BU680" s="55"/>
      <c r="BV680" s="55"/>
      <c r="BW680" s="55"/>
      <c r="BX680" s="55"/>
      <c r="BY680" s="55"/>
      <c r="BZ680" s="55"/>
      <c r="CA680" s="55"/>
      <c r="CB680" s="55"/>
      <c r="CC680" s="55"/>
      <c r="CD680" s="55"/>
      <c r="CE680" s="55"/>
      <c r="CF680" s="55"/>
      <c r="CG680" s="55"/>
      <c r="CH680" s="55"/>
      <c r="CI680" s="55"/>
      <c r="CJ680" s="55"/>
      <c r="CK680" s="55"/>
      <c r="CL680" s="55"/>
      <c r="CM680" s="55"/>
      <c r="CN680" s="55"/>
      <c r="CO680" s="55"/>
      <c r="CP680" s="55"/>
      <c r="CQ680" s="55"/>
      <c r="CR680" s="55"/>
      <c r="CS680" s="55"/>
      <c r="CT680" s="55"/>
      <c r="CU680" s="55"/>
      <c r="CV680" s="55"/>
      <c r="CW680" s="55"/>
      <c r="CX680" s="55"/>
      <c r="CY680" s="55"/>
      <c r="CZ680" s="55"/>
      <c r="DA680" s="55"/>
      <c r="DB680" s="55"/>
      <c r="DC680" s="55"/>
      <c r="DD680" s="55"/>
      <c r="DE680" s="55"/>
      <c r="DF680" s="55"/>
      <c r="DG680" s="55"/>
      <c r="DH680" s="55"/>
      <c r="DI680" s="55"/>
      <c r="DJ680" s="55"/>
      <c r="DK680" s="55"/>
      <c r="DL680" s="55"/>
      <c r="DM680" s="55"/>
      <c r="DN680" s="55"/>
      <c r="DO680" s="55"/>
      <c r="DP680" s="55"/>
      <c r="DQ680" s="55"/>
      <c r="DR680" s="55"/>
      <c r="DS680" s="55"/>
      <c r="DT680" s="55"/>
      <c r="DU680" s="55"/>
      <c r="DV680" s="55"/>
      <c r="DW680" s="55"/>
      <c r="DX680" s="55"/>
      <c r="DY680" s="55"/>
      <c r="DZ680" s="55"/>
      <c r="EA680" s="55"/>
      <c r="EB680" s="55"/>
      <c r="EC680" s="55"/>
      <c r="ED680" s="55"/>
      <c r="EE680" s="55"/>
      <c r="EF680" s="55"/>
      <c r="EG680" s="55"/>
      <c r="EH680" s="55"/>
      <c r="EI680" s="55"/>
      <c r="EJ680" s="55"/>
      <c r="EK680" s="55"/>
      <c r="EL680" s="55"/>
      <c r="EM680" s="55"/>
      <c r="EN680" s="55"/>
      <c r="EO680" s="55"/>
      <c r="EP680" s="55"/>
      <c r="EQ680" s="55"/>
      <c r="ER680" s="55"/>
      <c r="ES680" s="55"/>
      <c r="ET680" s="55"/>
      <c r="EU680" s="55"/>
      <c r="EV680" s="55"/>
      <c r="EW680" s="55"/>
      <c r="EX680" s="55"/>
      <c r="EY680" s="55"/>
      <c r="EZ680" s="55"/>
      <c r="FA680" s="55"/>
      <c r="FB680" s="55"/>
      <c r="FC680" s="55"/>
      <c r="FD680" s="55"/>
      <c r="FE680" s="55"/>
      <c r="FF680" s="55"/>
      <c r="FG680" s="55"/>
      <c r="FH680" s="55"/>
      <c r="FI680" s="55"/>
      <c r="FJ680" s="55"/>
      <c r="FK680" s="55"/>
      <c r="FL680" s="55"/>
      <c r="FM680" s="55"/>
      <c r="FN680" s="55"/>
      <c r="FO680" s="55"/>
      <c r="FP680" s="55"/>
      <c r="FQ680" s="55"/>
      <c r="FR680" s="55"/>
      <c r="FS680" s="55"/>
      <c r="FT680" s="55"/>
      <c r="FU680" s="55"/>
      <c r="FV680" s="55"/>
      <c r="FW680" s="55"/>
      <c r="FX680" s="55"/>
      <c r="FY680" s="55"/>
      <c r="FZ680" s="55"/>
      <c r="GA680" s="55"/>
      <c r="GB680" s="55"/>
      <c r="GC680" s="55"/>
      <c r="GD680" s="55"/>
      <c r="GE680" s="55"/>
      <c r="GF680" s="55"/>
      <c r="GG680" s="55"/>
      <c r="GH680" s="55"/>
      <c r="GI680" s="55"/>
      <c r="GJ680" s="55"/>
      <c r="GK680" s="55"/>
      <c r="GL680" s="55"/>
      <c r="GM680" s="55"/>
      <c r="GN680" s="55"/>
      <c r="GO680" s="55"/>
      <c r="GP680" s="55"/>
      <c r="GQ680" s="55"/>
      <c r="GR680" s="55"/>
      <c r="GS680" s="55"/>
      <c r="GT680" s="55"/>
      <c r="GU680" s="55"/>
      <c r="GV680" s="55"/>
      <c r="GW680" s="55"/>
      <c r="GX680" s="55"/>
      <c r="GY680" s="55"/>
      <c r="GZ680" s="55"/>
      <c r="HA680" s="55"/>
      <c r="HB680" s="55"/>
      <c r="HC680" s="55"/>
      <c r="HD680" s="55"/>
      <c r="HE680" s="55"/>
      <c r="HF680" s="55"/>
      <c r="HG680" s="55"/>
      <c r="HH680" s="55"/>
      <c r="HI680" s="55"/>
      <c r="HJ680" s="55"/>
      <c r="HK680" s="55"/>
      <c r="HL680" s="55"/>
      <c r="HM680" s="55"/>
      <c r="HN680" s="55"/>
      <c r="HO680" s="55"/>
      <c r="HP680" s="55"/>
      <c r="HQ680" s="55"/>
      <c r="HR680" s="55"/>
      <c r="HS680" s="55"/>
      <c r="HT680" s="55"/>
      <c r="HU680" s="55"/>
      <c r="HV680" s="55"/>
      <c r="HW680" s="55"/>
      <c r="HX680" s="55"/>
      <c r="HY680" s="55"/>
      <c r="HZ680" s="55"/>
      <c r="IA680" s="55"/>
      <c r="IB680" s="55"/>
      <c r="IC680" s="55"/>
      <c r="ID680" s="55"/>
      <c r="IE680" s="55"/>
      <c r="IF680" s="55"/>
      <c r="IG680" s="55"/>
      <c r="IH680" s="55"/>
      <c r="II680" s="55"/>
      <c r="IJ680" s="55"/>
      <c r="IK680" s="55"/>
      <c r="IL680" s="55"/>
      <c r="IM680" s="55"/>
      <c r="IN680" s="55"/>
      <c r="IO680" s="55"/>
      <c r="IP680" s="55"/>
      <c r="IQ680" s="55"/>
      <c r="IR680" s="55"/>
    </row>
    <row r="681" spans="1:252" s="6" customFormat="1" ht="71.25" customHeight="1">
      <c r="A681" s="3" t="s">
        <v>2733</v>
      </c>
      <c r="B681" s="4" t="s">
        <v>478</v>
      </c>
      <c r="C681" s="4" t="s">
        <v>479</v>
      </c>
      <c r="D681" s="40" t="s">
        <v>2702</v>
      </c>
      <c r="E681" s="40" t="s">
        <v>2703</v>
      </c>
      <c r="F681" s="40" t="s">
        <v>2704</v>
      </c>
      <c r="G681" s="40" t="s">
        <v>2705</v>
      </c>
      <c r="H681" s="4" t="s">
        <v>2706</v>
      </c>
      <c r="I681" s="4" t="s">
        <v>2707</v>
      </c>
      <c r="J681" s="40"/>
      <c r="K681" s="40" t="s">
        <v>491</v>
      </c>
      <c r="L681" s="4">
        <v>0</v>
      </c>
      <c r="M681" s="4">
        <v>231010000</v>
      </c>
      <c r="N681" s="33" t="s">
        <v>483</v>
      </c>
      <c r="O681" s="4" t="s">
        <v>576</v>
      </c>
      <c r="P681" s="33" t="s">
        <v>483</v>
      </c>
      <c r="Q681" s="4" t="s">
        <v>485</v>
      </c>
      <c r="R681" s="4" t="s">
        <v>1936</v>
      </c>
      <c r="S681" s="4" t="s">
        <v>496</v>
      </c>
      <c r="T681" s="4">
        <v>839</v>
      </c>
      <c r="U681" s="4" t="s">
        <v>40</v>
      </c>
      <c r="V681" s="4">
        <v>1</v>
      </c>
      <c r="W681" s="171">
        <v>500000</v>
      </c>
      <c r="X681" s="171">
        <v>0</v>
      </c>
      <c r="Y681" s="171">
        <f t="shared" si="35"/>
        <v>0</v>
      </c>
      <c r="Z681" s="172"/>
      <c r="AA681" s="168" t="s">
        <v>1318</v>
      </c>
      <c r="AB681" s="4">
        <v>7.11</v>
      </c>
      <c r="AC681" s="111"/>
      <c r="AD681" s="55"/>
      <c r="AE681" s="55"/>
      <c r="AF681" s="55"/>
      <c r="AG681" s="55"/>
      <c r="AH681" s="55"/>
      <c r="AI681" s="55"/>
      <c r="AJ681" s="55"/>
      <c r="AK681" s="55"/>
      <c r="AL681" s="55"/>
      <c r="AM681" s="55"/>
      <c r="AN681" s="55"/>
      <c r="AO681" s="55"/>
      <c r="AP681" s="55"/>
      <c r="AQ681" s="55"/>
      <c r="AR681" s="55"/>
      <c r="AS681" s="55"/>
      <c r="AT681" s="55"/>
      <c r="AU681" s="55"/>
      <c r="AV681" s="55"/>
      <c r="AW681" s="55"/>
      <c r="AX681" s="55"/>
      <c r="AY681" s="55"/>
      <c r="AZ681" s="55"/>
      <c r="BA681" s="55"/>
      <c r="BB681" s="55"/>
      <c r="BC681" s="55"/>
      <c r="BD681" s="55"/>
      <c r="BE681" s="55"/>
      <c r="BF681" s="55"/>
      <c r="BG681" s="55"/>
      <c r="BH681" s="55"/>
      <c r="BI681" s="55"/>
      <c r="BJ681" s="55"/>
      <c r="BK681" s="55"/>
      <c r="BL681" s="55"/>
      <c r="BM681" s="55"/>
      <c r="BN681" s="55"/>
      <c r="BO681" s="55"/>
      <c r="BP681" s="55"/>
      <c r="BQ681" s="55"/>
      <c r="BR681" s="55"/>
      <c r="BS681" s="55"/>
      <c r="BT681" s="55"/>
      <c r="BU681" s="55"/>
      <c r="BV681" s="55"/>
      <c r="BW681" s="55"/>
      <c r="BX681" s="55"/>
      <c r="BY681" s="55"/>
      <c r="BZ681" s="55"/>
      <c r="CA681" s="55"/>
      <c r="CB681" s="55"/>
      <c r="CC681" s="55"/>
      <c r="CD681" s="55"/>
      <c r="CE681" s="55"/>
      <c r="CF681" s="55"/>
      <c r="CG681" s="55"/>
      <c r="CH681" s="55"/>
      <c r="CI681" s="55"/>
      <c r="CJ681" s="55"/>
      <c r="CK681" s="55"/>
      <c r="CL681" s="55"/>
      <c r="CM681" s="55"/>
      <c r="CN681" s="55"/>
      <c r="CO681" s="55"/>
      <c r="CP681" s="55"/>
      <c r="CQ681" s="55"/>
      <c r="CR681" s="55"/>
      <c r="CS681" s="55"/>
      <c r="CT681" s="55"/>
      <c r="CU681" s="55"/>
      <c r="CV681" s="55"/>
      <c r="CW681" s="55"/>
      <c r="CX681" s="55"/>
      <c r="CY681" s="55"/>
      <c r="CZ681" s="55"/>
      <c r="DA681" s="55"/>
      <c r="DB681" s="55"/>
      <c r="DC681" s="55"/>
      <c r="DD681" s="55"/>
      <c r="DE681" s="55"/>
      <c r="DF681" s="55"/>
      <c r="DG681" s="55"/>
      <c r="DH681" s="55"/>
      <c r="DI681" s="55"/>
      <c r="DJ681" s="55"/>
      <c r="DK681" s="55"/>
      <c r="DL681" s="55"/>
      <c r="DM681" s="55"/>
      <c r="DN681" s="55"/>
      <c r="DO681" s="55"/>
      <c r="DP681" s="55"/>
      <c r="DQ681" s="55"/>
      <c r="DR681" s="55"/>
      <c r="DS681" s="55"/>
      <c r="DT681" s="55"/>
      <c r="DU681" s="55"/>
      <c r="DV681" s="55"/>
      <c r="DW681" s="55"/>
      <c r="DX681" s="55"/>
      <c r="DY681" s="55"/>
      <c r="DZ681" s="55"/>
      <c r="EA681" s="55"/>
      <c r="EB681" s="55"/>
      <c r="EC681" s="55"/>
      <c r="ED681" s="55"/>
      <c r="EE681" s="55"/>
      <c r="EF681" s="55"/>
      <c r="EG681" s="55"/>
      <c r="EH681" s="55"/>
      <c r="EI681" s="55"/>
      <c r="EJ681" s="55"/>
      <c r="EK681" s="55"/>
      <c r="EL681" s="55"/>
      <c r="EM681" s="55"/>
      <c r="EN681" s="55"/>
      <c r="EO681" s="55"/>
      <c r="EP681" s="55"/>
      <c r="EQ681" s="55"/>
      <c r="ER681" s="55"/>
      <c r="ES681" s="55"/>
      <c r="ET681" s="55"/>
      <c r="EU681" s="55"/>
      <c r="EV681" s="55"/>
      <c r="EW681" s="55"/>
      <c r="EX681" s="55"/>
      <c r="EY681" s="55"/>
      <c r="EZ681" s="55"/>
      <c r="FA681" s="55"/>
      <c r="FB681" s="55"/>
      <c r="FC681" s="55"/>
      <c r="FD681" s="55"/>
      <c r="FE681" s="55"/>
      <c r="FF681" s="55"/>
      <c r="FG681" s="55"/>
      <c r="FH681" s="55"/>
      <c r="FI681" s="55"/>
      <c r="FJ681" s="55"/>
      <c r="FK681" s="55"/>
      <c r="FL681" s="55"/>
      <c r="FM681" s="55"/>
      <c r="FN681" s="55"/>
      <c r="FO681" s="55"/>
      <c r="FP681" s="55"/>
      <c r="FQ681" s="55"/>
      <c r="FR681" s="55"/>
      <c r="FS681" s="55"/>
      <c r="FT681" s="55"/>
      <c r="FU681" s="55"/>
      <c r="FV681" s="55"/>
      <c r="FW681" s="55"/>
      <c r="FX681" s="55"/>
      <c r="FY681" s="55"/>
      <c r="FZ681" s="55"/>
      <c r="GA681" s="55"/>
      <c r="GB681" s="55"/>
      <c r="GC681" s="55"/>
      <c r="GD681" s="55"/>
      <c r="GE681" s="55"/>
      <c r="GF681" s="55"/>
      <c r="GG681" s="55"/>
      <c r="GH681" s="55"/>
      <c r="GI681" s="55"/>
      <c r="GJ681" s="55"/>
      <c r="GK681" s="55"/>
      <c r="GL681" s="55"/>
      <c r="GM681" s="55"/>
      <c r="GN681" s="55"/>
      <c r="GO681" s="55"/>
      <c r="GP681" s="55"/>
      <c r="GQ681" s="55"/>
      <c r="GR681" s="55"/>
      <c r="GS681" s="55"/>
      <c r="GT681" s="55"/>
      <c r="GU681" s="55"/>
      <c r="GV681" s="55"/>
      <c r="GW681" s="55"/>
      <c r="GX681" s="55"/>
      <c r="GY681" s="55"/>
      <c r="GZ681" s="55"/>
      <c r="HA681" s="55"/>
      <c r="HB681" s="55"/>
      <c r="HC681" s="55"/>
      <c r="HD681" s="55"/>
      <c r="HE681" s="55"/>
      <c r="HF681" s="55"/>
      <c r="HG681" s="55"/>
      <c r="HH681" s="55"/>
      <c r="HI681" s="55"/>
      <c r="HJ681" s="55"/>
      <c r="HK681" s="55"/>
      <c r="HL681" s="55"/>
      <c r="HM681" s="55"/>
      <c r="HN681" s="55"/>
      <c r="HO681" s="55"/>
      <c r="HP681" s="55"/>
      <c r="HQ681" s="55"/>
      <c r="HR681" s="55"/>
      <c r="HS681" s="55"/>
      <c r="HT681" s="55"/>
      <c r="HU681" s="55"/>
      <c r="HV681" s="55"/>
      <c r="HW681" s="55"/>
      <c r="HX681" s="55"/>
      <c r="HY681" s="55"/>
      <c r="HZ681" s="55"/>
      <c r="IA681" s="55"/>
      <c r="IB681" s="55"/>
      <c r="IC681" s="55"/>
      <c r="ID681" s="55"/>
      <c r="IE681" s="55"/>
      <c r="IF681" s="55"/>
      <c r="IG681" s="55"/>
      <c r="IH681" s="55"/>
      <c r="II681" s="55"/>
      <c r="IJ681" s="55"/>
      <c r="IK681" s="55"/>
      <c r="IL681" s="55"/>
      <c r="IM681" s="55"/>
      <c r="IN681" s="55"/>
      <c r="IO681" s="55"/>
      <c r="IP681" s="55"/>
      <c r="IQ681" s="55"/>
      <c r="IR681" s="55"/>
    </row>
    <row r="682" spans="1:252" s="6" customFormat="1" ht="71.25" customHeight="1">
      <c r="A682" s="3" t="s">
        <v>2856</v>
      </c>
      <c r="B682" s="4" t="s">
        <v>478</v>
      </c>
      <c r="C682" s="4" t="s">
        <v>479</v>
      </c>
      <c r="D682" s="40" t="s">
        <v>2702</v>
      </c>
      <c r="E682" s="40" t="s">
        <v>2703</v>
      </c>
      <c r="F682" s="40" t="s">
        <v>2704</v>
      </c>
      <c r="G682" s="40" t="s">
        <v>2705</v>
      </c>
      <c r="H682" s="4" t="s">
        <v>2706</v>
      </c>
      <c r="I682" s="4" t="s">
        <v>2707</v>
      </c>
      <c r="J682" s="40"/>
      <c r="K682" s="40" t="s">
        <v>482</v>
      </c>
      <c r="L682" s="4">
        <v>0</v>
      </c>
      <c r="M682" s="4">
        <v>231010000</v>
      </c>
      <c r="N682" s="33" t="s">
        <v>483</v>
      </c>
      <c r="O682" s="4" t="s">
        <v>1444</v>
      </c>
      <c r="P682" s="33" t="s">
        <v>483</v>
      </c>
      <c r="Q682" s="4" t="s">
        <v>485</v>
      </c>
      <c r="R682" s="4" t="s">
        <v>1936</v>
      </c>
      <c r="S682" s="4" t="s">
        <v>496</v>
      </c>
      <c r="T682" s="4">
        <v>839</v>
      </c>
      <c r="U682" s="4" t="s">
        <v>40</v>
      </c>
      <c r="V682" s="4">
        <v>1</v>
      </c>
      <c r="W682" s="171">
        <v>500000</v>
      </c>
      <c r="X682" s="171">
        <f>W682*V682</f>
        <v>500000</v>
      </c>
      <c r="Y682" s="171">
        <f t="shared" si="35"/>
        <v>560000</v>
      </c>
      <c r="Z682" s="172"/>
      <c r="AA682" s="168" t="s">
        <v>1318</v>
      </c>
      <c r="AB682" s="4"/>
      <c r="AC682" s="111"/>
      <c r="AD682" s="55"/>
      <c r="AE682" s="55"/>
      <c r="AF682" s="55"/>
      <c r="AG682" s="55"/>
      <c r="AH682" s="55"/>
      <c r="AI682" s="55"/>
      <c r="AJ682" s="55"/>
      <c r="AK682" s="55"/>
      <c r="AL682" s="55"/>
      <c r="AM682" s="55"/>
      <c r="AN682" s="55"/>
      <c r="AO682" s="55"/>
      <c r="AP682" s="55"/>
      <c r="AQ682" s="55"/>
      <c r="AR682" s="55"/>
      <c r="AS682" s="55"/>
      <c r="AT682" s="55"/>
      <c r="AU682" s="55"/>
      <c r="AV682" s="55"/>
      <c r="AW682" s="55"/>
      <c r="AX682" s="55"/>
      <c r="AY682" s="55"/>
      <c r="AZ682" s="55"/>
      <c r="BA682" s="55"/>
      <c r="BB682" s="55"/>
      <c r="BC682" s="55"/>
      <c r="BD682" s="55"/>
      <c r="BE682" s="55"/>
      <c r="BF682" s="55"/>
      <c r="BG682" s="55"/>
      <c r="BH682" s="55"/>
      <c r="BI682" s="55"/>
      <c r="BJ682" s="55"/>
      <c r="BK682" s="55"/>
      <c r="BL682" s="55"/>
      <c r="BM682" s="55"/>
      <c r="BN682" s="55"/>
      <c r="BO682" s="55"/>
      <c r="BP682" s="55"/>
      <c r="BQ682" s="55"/>
      <c r="BR682" s="55"/>
      <c r="BS682" s="55"/>
      <c r="BT682" s="55"/>
      <c r="BU682" s="55"/>
      <c r="BV682" s="55"/>
      <c r="BW682" s="55"/>
      <c r="BX682" s="55"/>
      <c r="BY682" s="55"/>
      <c r="BZ682" s="55"/>
      <c r="CA682" s="55"/>
      <c r="CB682" s="55"/>
      <c r="CC682" s="55"/>
      <c r="CD682" s="55"/>
      <c r="CE682" s="55"/>
      <c r="CF682" s="55"/>
      <c r="CG682" s="55"/>
      <c r="CH682" s="55"/>
      <c r="CI682" s="55"/>
      <c r="CJ682" s="55"/>
      <c r="CK682" s="55"/>
      <c r="CL682" s="55"/>
      <c r="CM682" s="55"/>
      <c r="CN682" s="55"/>
      <c r="CO682" s="55"/>
      <c r="CP682" s="55"/>
      <c r="CQ682" s="55"/>
      <c r="CR682" s="55"/>
      <c r="CS682" s="55"/>
      <c r="CT682" s="55"/>
      <c r="CU682" s="55"/>
      <c r="CV682" s="55"/>
      <c r="CW682" s="55"/>
      <c r="CX682" s="55"/>
      <c r="CY682" s="55"/>
      <c r="CZ682" s="55"/>
      <c r="DA682" s="55"/>
      <c r="DB682" s="55"/>
      <c r="DC682" s="55"/>
      <c r="DD682" s="55"/>
      <c r="DE682" s="55"/>
      <c r="DF682" s="55"/>
      <c r="DG682" s="55"/>
      <c r="DH682" s="55"/>
      <c r="DI682" s="55"/>
      <c r="DJ682" s="55"/>
      <c r="DK682" s="55"/>
      <c r="DL682" s="55"/>
      <c r="DM682" s="55"/>
      <c r="DN682" s="55"/>
      <c r="DO682" s="55"/>
      <c r="DP682" s="55"/>
      <c r="DQ682" s="55"/>
      <c r="DR682" s="55"/>
      <c r="DS682" s="55"/>
      <c r="DT682" s="55"/>
      <c r="DU682" s="55"/>
      <c r="DV682" s="55"/>
      <c r="DW682" s="55"/>
      <c r="DX682" s="55"/>
      <c r="DY682" s="55"/>
      <c r="DZ682" s="55"/>
      <c r="EA682" s="55"/>
      <c r="EB682" s="55"/>
      <c r="EC682" s="55"/>
      <c r="ED682" s="55"/>
      <c r="EE682" s="55"/>
      <c r="EF682" s="55"/>
      <c r="EG682" s="55"/>
      <c r="EH682" s="55"/>
      <c r="EI682" s="55"/>
      <c r="EJ682" s="55"/>
      <c r="EK682" s="55"/>
      <c r="EL682" s="55"/>
      <c r="EM682" s="55"/>
      <c r="EN682" s="55"/>
      <c r="EO682" s="55"/>
      <c r="EP682" s="55"/>
      <c r="EQ682" s="55"/>
      <c r="ER682" s="55"/>
      <c r="ES682" s="55"/>
      <c r="ET682" s="55"/>
      <c r="EU682" s="55"/>
      <c r="EV682" s="55"/>
      <c r="EW682" s="55"/>
      <c r="EX682" s="55"/>
      <c r="EY682" s="55"/>
      <c r="EZ682" s="55"/>
      <c r="FA682" s="55"/>
      <c r="FB682" s="55"/>
      <c r="FC682" s="55"/>
      <c r="FD682" s="55"/>
      <c r="FE682" s="55"/>
      <c r="FF682" s="55"/>
      <c r="FG682" s="55"/>
      <c r="FH682" s="55"/>
      <c r="FI682" s="55"/>
      <c r="FJ682" s="55"/>
      <c r="FK682" s="55"/>
      <c r="FL682" s="55"/>
      <c r="FM682" s="55"/>
      <c r="FN682" s="55"/>
      <c r="FO682" s="55"/>
      <c r="FP682" s="55"/>
      <c r="FQ682" s="55"/>
      <c r="FR682" s="55"/>
      <c r="FS682" s="55"/>
      <c r="FT682" s="55"/>
      <c r="FU682" s="55"/>
      <c r="FV682" s="55"/>
      <c r="FW682" s="55"/>
      <c r="FX682" s="55"/>
      <c r="FY682" s="55"/>
      <c r="FZ682" s="55"/>
      <c r="GA682" s="55"/>
      <c r="GB682" s="55"/>
      <c r="GC682" s="55"/>
      <c r="GD682" s="55"/>
      <c r="GE682" s="55"/>
      <c r="GF682" s="55"/>
      <c r="GG682" s="55"/>
      <c r="GH682" s="55"/>
      <c r="GI682" s="55"/>
      <c r="GJ682" s="55"/>
      <c r="GK682" s="55"/>
      <c r="GL682" s="55"/>
      <c r="GM682" s="55"/>
      <c r="GN682" s="55"/>
      <c r="GO682" s="55"/>
      <c r="GP682" s="55"/>
      <c r="GQ682" s="55"/>
      <c r="GR682" s="55"/>
      <c r="GS682" s="55"/>
      <c r="GT682" s="55"/>
      <c r="GU682" s="55"/>
      <c r="GV682" s="55"/>
      <c r="GW682" s="55"/>
      <c r="GX682" s="55"/>
      <c r="GY682" s="55"/>
      <c r="GZ682" s="55"/>
      <c r="HA682" s="55"/>
      <c r="HB682" s="55"/>
      <c r="HC682" s="55"/>
      <c r="HD682" s="55"/>
      <c r="HE682" s="55"/>
      <c r="HF682" s="55"/>
      <c r="HG682" s="55"/>
      <c r="HH682" s="55"/>
      <c r="HI682" s="55"/>
      <c r="HJ682" s="55"/>
      <c r="HK682" s="55"/>
      <c r="HL682" s="55"/>
      <c r="HM682" s="55"/>
      <c r="HN682" s="55"/>
      <c r="HO682" s="55"/>
      <c r="HP682" s="55"/>
      <c r="HQ682" s="55"/>
      <c r="HR682" s="55"/>
      <c r="HS682" s="55"/>
      <c r="HT682" s="55"/>
      <c r="HU682" s="55"/>
      <c r="HV682" s="55"/>
      <c r="HW682" s="55"/>
      <c r="HX682" s="55"/>
      <c r="HY682" s="55"/>
      <c r="HZ682" s="55"/>
      <c r="IA682" s="55"/>
      <c r="IB682" s="55"/>
      <c r="IC682" s="55"/>
      <c r="ID682" s="55"/>
      <c r="IE682" s="55"/>
      <c r="IF682" s="55"/>
      <c r="IG682" s="55"/>
      <c r="IH682" s="55"/>
      <c r="II682" s="55"/>
      <c r="IJ682" s="55"/>
      <c r="IK682" s="55"/>
      <c r="IL682" s="55"/>
      <c r="IM682" s="55"/>
      <c r="IN682" s="55"/>
      <c r="IO682" s="55"/>
      <c r="IP682" s="55"/>
      <c r="IQ682" s="55"/>
      <c r="IR682" s="55"/>
    </row>
    <row r="683" spans="1:252" s="6" customFormat="1" ht="82.5" customHeight="1">
      <c r="A683" s="3" t="s">
        <v>2734</v>
      </c>
      <c r="B683" s="4" t="s">
        <v>478</v>
      </c>
      <c r="C683" s="4" t="s">
        <v>479</v>
      </c>
      <c r="D683" s="40" t="s">
        <v>2702</v>
      </c>
      <c r="E683" s="40" t="s">
        <v>2703</v>
      </c>
      <c r="F683" s="40" t="s">
        <v>2704</v>
      </c>
      <c r="G683" s="40" t="s">
        <v>2705</v>
      </c>
      <c r="H683" s="40" t="s">
        <v>2706</v>
      </c>
      <c r="I683" s="4" t="s">
        <v>2708</v>
      </c>
      <c r="J683" s="40"/>
      <c r="K683" s="40" t="s">
        <v>491</v>
      </c>
      <c r="L683" s="4">
        <v>0</v>
      </c>
      <c r="M683" s="4">
        <v>231010000</v>
      </c>
      <c r="N683" s="33" t="s">
        <v>483</v>
      </c>
      <c r="O683" s="4" t="s">
        <v>576</v>
      </c>
      <c r="P683" s="33" t="s">
        <v>483</v>
      </c>
      <c r="Q683" s="4" t="s">
        <v>485</v>
      </c>
      <c r="R683" s="4" t="s">
        <v>1936</v>
      </c>
      <c r="S683" s="4" t="s">
        <v>496</v>
      </c>
      <c r="T683" s="4">
        <v>839</v>
      </c>
      <c r="U683" s="4" t="s">
        <v>40</v>
      </c>
      <c r="V683" s="4">
        <v>1</v>
      </c>
      <c r="W683" s="171">
        <v>600000</v>
      </c>
      <c r="X683" s="171">
        <f t="shared" si="36"/>
        <v>600000</v>
      </c>
      <c r="Y683" s="171">
        <f t="shared" si="35"/>
        <v>672000.0000000001</v>
      </c>
      <c r="Z683" s="172"/>
      <c r="AA683" s="168" t="s">
        <v>1318</v>
      </c>
      <c r="AB683" s="4"/>
      <c r="AC683" s="111"/>
      <c r="AD683" s="55"/>
      <c r="AE683" s="55"/>
      <c r="AF683" s="55"/>
      <c r="AG683" s="55"/>
      <c r="AH683" s="55"/>
      <c r="AI683" s="55"/>
      <c r="AJ683" s="55"/>
      <c r="AK683" s="55"/>
      <c r="AL683" s="55"/>
      <c r="AM683" s="55"/>
      <c r="AN683" s="55"/>
      <c r="AO683" s="55"/>
      <c r="AP683" s="55"/>
      <c r="AQ683" s="55"/>
      <c r="AR683" s="55"/>
      <c r="AS683" s="55"/>
      <c r="AT683" s="55"/>
      <c r="AU683" s="55"/>
      <c r="AV683" s="55"/>
      <c r="AW683" s="55"/>
      <c r="AX683" s="55"/>
      <c r="AY683" s="55"/>
      <c r="AZ683" s="55"/>
      <c r="BA683" s="55"/>
      <c r="BB683" s="55"/>
      <c r="BC683" s="55"/>
      <c r="BD683" s="55"/>
      <c r="BE683" s="55"/>
      <c r="BF683" s="55"/>
      <c r="BG683" s="55"/>
      <c r="BH683" s="55"/>
      <c r="BI683" s="55"/>
      <c r="BJ683" s="55"/>
      <c r="BK683" s="55"/>
      <c r="BL683" s="55"/>
      <c r="BM683" s="55"/>
      <c r="BN683" s="55"/>
      <c r="BO683" s="55"/>
      <c r="BP683" s="55"/>
      <c r="BQ683" s="55"/>
      <c r="BR683" s="55"/>
      <c r="BS683" s="55"/>
      <c r="BT683" s="55"/>
      <c r="BU683" s="55"/>
      <c r="BV683" s="55"/>
      <c r="BW683" s="55"/>
      <c r="BX683" s="55"/>
      <c r="BY683" s="55"/>
      <c r="BZ683" s="55"/>
      <c r="CA683" s="55"/>
      <c r="CB683" s="55"/>
      <c r="CC683" s="55"/>
      <c r="CD683" s="55"/>
      <c r="CE683" s="55"/>
      <c r="CF683" s="55"/>
      <c r="CG683" s="55"/>
      <c r="CH683" s="55"/>
      <c r="CI683" s="55"/>
      <c r="CJ683" s="55"/>
      <c r="CK683" s="55"/>
      <c r="CL683" s="55"/>
      <c r="CM683" s="55"/>
      <c r="CN683" s="55"/>
      <c r="CO683" s="55"/>
      <c r="CP683" s="55"/>
      <c r="CQ683" s="55"/>
      <c r="CR683" s="55"/>
      <c r="CS683" s="55"/>
      <c r="CT683" s="55"/>
      <c r="CU683" s="55"/>
      <c r="CV683" s="55"/>
      <c r="CW683" s="55"/>
      <c r="CX683" s="55"/>
      <c r="CY683" s="55"/>
      <c r="CZ683" s="55"/>
      <c r="DA683" s="55"/>
      <c r="DB683" s="55"/>
      <c r="DC683" s="55"/>
      <c r="DD683" s="55"/>
      <c r="DE683" s="55"/>
      <c r="DF683" s="55"/>
      <c r="DG683" s="55"/>
      <c r="DH683" s="55"/>
      <c r="DI683" s="55"/>
      <c r="DJ683" s="55"/>
      <c r="DK683" s="55"/>
      <c r="DL683" s="55"/>
      <c r="DM683" s="55"/>
      <c r="DN683" s="55"/>
      <c r="DO683" s="55"/>
      <c r="DP683" s="55"/>
      <c r="DQ683" s="55"/>
      <c r="DR683" s="55"/>
      <c r="DS683" s="55"/>
      <c r="DT683" s="55"/>
      <c r="DU683" s="55"/>
      <c r="DV683" s="55"/>
      <c r="DW683" s="55"/>
      <c r="DX683" s="55"/>
      <c r="DY683" s="55"/>
      <c r="DZ683" s="55"/>
      <c r="EA683" s="55"/>
      <c r="EB683" s="55"/>
      <c r="EC683" s="55"/>
      <c r="ED683" s="55"/>
      <c r="EE683" s="55"/>
      <c r="EF683" s="55"/>
      <c r="EG683" s="55"/>
      <c r="EH683" s="55"/>
      <c r="EI683" s="55"/>
      <c r="EJ683" s="55"/>
      <c r="EK683" s="55"/>
      <c r="EL683" s="55"/>
      <c r="EM683" s="55"/>
      <c r="EN683" s="55"/>
      <c r="EO683" s="55"/>
      <c r="EP683" s="55"/>
      <c r="EQ683" s="55"/>
      <c r="ER683" s="55"/>
      <c r="ES683" s="55"/>
      <c r="ET683" s="55"/>
      <c r="EU683" s="55"/>
      <c r="EV683" s="55"/>
      <c r="EW683" s="55"/>
      <c r="EX683" s="55"/>
      <c r="EY683" s="55"/>
      <c r="EZ683" s="55"/>
      <c r="FA683" s="55"/>
      <c r="FB683" s="55"/>
      <c r="FC683" s="55"/>
      <c r="FD683" s="55"/>
      <c r="FE683" s="55"/>
      <c r="FF683" s="55"/>
      <c r="FG683" s="55"/>
      <c r="FH683" s="55"/>
      <c r="FI683" s="55"/>
      <c r="FJ683" s="55"/>
      <c r="FK683" s="55"/>
      <c r="FL683" s="55"/>
      <c r="FM683" s="55"/>
      <c r="FN683" s="55"/>
      <c r="FO683" s="55"/>
      <c r="FP683" s="55"/>
      <c r="FQ683" s="55"/>
      <c r="FR683" s="55"/>
      <c r="FS683" s="55"/>
      <c r="FT683" s="55"/>
      <c r="FU683" s="55"/>
      <c r="FV683" s="55"/>
      <c r="FW683" s="55"/>
      <c r="FX683" s="55"/>
      <c r="FY683" s="55"/>
      <c r="FZ683" s="55"/>
      <c r="GA683" s="55"/>
      <c r="GB683" s="55"/>
      <c r="GC683" s="55"/>
      <c r="GD683" s="55"/>
      <c r="GE683" s="55"/>
      <c r="GF683" s="55"/>
      <c r="GG683" s="55"/>
      <c r="GH683" s="55"/>
      <c r="GI683" s="55"/>
      <c r="GJ683" s="55"/>
      <c r="GK683" s="55"/>
      <c r="GL683" s="55"/>
      <c r="GM683" s="55"/>
      <c r="GN683" s="55"/>
      <c r="GO683" s="55"/>
      <c r="GP683" s="55"/>
      <c r="GQ683" s="55"/>
      <c r="GR683" s="55"/>
      <c r="GS683" s="55"/>
      <c r="GT683" s="55"/>
      <c r="GU683" s="55"/>
      <c r="GV683" s="55"/>
      <c r="GW683" s="55"/>
      <c r="GX683" s="55"/>
      <c r="GY683" s="55"/>
      <c r="GZ683" s="55"/>
      <c r="HA683" s="55"/>
      <c r="HB683" s="55"/>
      <c r="HC683" s="55"/>
      <c r="HD683" s="55"/>
      <c r="HE683" s="55"/>
      <c r="HF683" s="55"/>
      <c r="HG683" s="55"/>
      <c r="HH683" s="55"/>
      <c r="HI683" s="55"/>
      <c r="HJ683" s="55"/>
      <c r="HK683" s="55"/>
      <c r="HL683" s="55"/>
      <c r="HM683" s="55"/>
      <c r="HN683" s="55"/>
      <c r="HO683" s="55"/>
      <c r="HP683" s="55"/>
      <c r="HQ683" s="55"/>
      <c r="HR683" s="55"/>
      <c r="HS683" s="55"/>
      <c r="HT683" s="55"/>
      <c r="HU683" s="55"/>
      <c r="HV683" s="55"/>
      <c r="HW683" s="55"/>
      <c r="HX683" s="55"/>
      <c r="HY683" s="55"/>
      <c r="HZ683" s="55"/>
      <c r="IA683" s="55"/>
      <c r="IB683" s="55"/>
      <c r="IC683" s="55"/>
      <c r="ID683" s="55"/>
      <c r="IE683" s="55"/>
      <c r="IF683" s="55"/>
      <c r="IG683" s="55"/>
      <c r="IH683" s="55"/>
      <c r="II683" s="55"/>
      <c r="IJ683" s="55"/>
      <c r="IK683" s="55"/>
      <c r="IL683" s="55"/>
      <c r="IM683" s="55"/>
      <c r="IN683" s="55"/>
      <c r="IO683" s="55"/>
      <c r="IP683" s="55"/>
      <c r="IQ683" s="55"/>
      <c r="IR683" s="55"/>
    </row>
    <row r="684" spans="1:252" s="6" customFormat="1" ht="38.25" customHeight="1">
      <c r="A684" s="3" t="s">
        <v>2735</v>
      </c>
      <c r="B684" s="4" t="s">
        <v>478</v>
      </c>
      <c r="C684" s="4" t="s">
        <v>479</v>
      </c>
      <c r="D684" s="3" t="s">
        <v>2709</v>
      </c>
      <c r="E684" s="164" t="s">
        <v>2710</v>
      </c>
      <c r="F684" s="40" t="s">
        <v>1862</v>
      </c>
      <c r="G684" s="40" t="s">
        <v>2711</v>
      </c>
      <c r="H684" s="40" t="s">
        <v>2712</v>
      </c>
      <c r="I684" s="4" t="s">
        <v>2746</v>
      </c>
      <c r="J684" s="40"/>
      <c r="K684" s="40" t="s">
        <v>491</v>
      </c>
      <c r="L684" s="4">
        <v>0</v>
      </c>
      <c r="M684" s="4">
        <v>231010000</v>
      </c>
      <c r="N684" s="33" t="s">
        <v>483</v>
      </c>
      <c r="O684" s="4" t="s">
        <v>2713</v>
      </c>
      <c r="P684" s="33" t="s">
        <v>483</v>
      </c>
      <c r="Q684" s="4" t="s">
        <v>485</v>
      </c>
      <c r="R684" s="4" t="s">
        <v>1936</v>
      </c>
      <c r="S684" s="4" t="s">
        <v>496</v>
      </c>
      <c r="T684" s="4">
        <v>796</v>
      </c>
      <c r="U684" s="4" t="s">
        <v>493</v>
      </c>
      <c r="V684" s="4">
        <v>23</v>
      </c>
      <c r="W684" s="24">
        <v>7250</v>
      </c>
      <c r="X684" s="171">
        <f t="shared" si="36"/>
        <v>166750</v>
      </c>
      <c r="Y684" s="14">
        <f t="shared" si="35"/>
        <v>186760.00000000003</v>
      </c>
      <c r="Z684" s="172"/>
      <c r="AA684" s="168" t="s">
        <v>1318</v>
      </c>
      <c r="AB684" s="4"/>
      <c r="AC684" s="111"/>
      <c r="AD684" s="55"/>
      <c r="AE684" s="55"/>
      <c r="AF684" s="55"/>
      <c r="AG684" s="55"/>
      <c r="AH684" s="55"/>
      <c r="AI684" s="55"/>
      <c r="AJ684" s="55"/>
      <c r="AK684" s="55"/>
      <c r="AL684" s="55"/>
      <c r="AM684" s="55"/>
      <c r="AN684" s="55"/>
      <c r="AO684" s="55"/>
      <c r="AP684" s="55"/>
      <c r="AQ684" s="55"/>
      <c r="AR684" s="55"/>
      <c r="AS684" s="55"/>
      <c r="AT684" s="55"/>
      <c r="AU684" s="55"/>
      <c r="AV684" s="55"/>
      <c r="AW684" s="55"/>
      <c r="AX684" s="55"/>
      <c r="AY684" s="55"/>
      <c r="AZ684" s="55"/>
      <c r="BA684" s="55"/>
      <c r="BB684" s="55"/>
      <c r="BC684" s="55"/>
      <c r="BD684" s="55"/>
      <c r="BE684" s="55"/>
      <c r="BF684" s="55"/>
      <c r="BG684" s="55"/>
      <c r="BH684" s="55"/>
      <c r="BI684" s="55"/>
      <c r="BJ684" s="55"/>
      <c r="BK684" s="55"/>
      <c r="BL684" s="55"/>
      <c r="BM684" s="55"/>
      <c r="BN684" s="55"/>
      <c r="BO684" s="55"/>
      <c r="BP684" s="55"/>
      <c r="BQ684" s="55"/>
      <c r="BR684" s="55"/>
      <c r="BS684" s="55"/>
      <c r="BT684" s="55"/>
      <c r="BU684" s="55"/>
      <c r="BV684" s="55"/>
      <c r="BW684" s="55"/>
      <c r="BX684" s="55"/>
      <c r="BY684" s="55"/>
      <c r="BZ684" s="55"/>
      <c r="CA684" s="55"/>
      <c r="CB684" s="55"/>
      <c r="CC684" s="55"/>
      <c r="CD684" s="55"/>
      <c r="CE684" s="55"/>
      <c r="CF684" s="55"/>
      <c r="CG684" s="55"/>
      <c r="CH684" s="55"/>
      <c r="CI684" s="55"/>
      <c r="CJ684" s="55"/>
      <c r="CK684" s="55"/>
      <c r="CL684" s="55"/>
      <c r="CM684" s="55"/>
      <c r="CN684" s="55"/>
      <c r="CO684" s="55"/>
      <c r="CP684" s="55"/>
      <c r="CQ684" s="55"/>
      <c r="CR684" s="55"/>
      <c r="CS684" s="55"/>
      <c r="CT684" s="55"/>
      <c r="CU684" s="55"/>
      <c r="CV684" s="55"/>
      <c r="CW684" s="55"/>
      <c r="CX684" s="55"/>
      <c r="CY684" s="55"/>
      <c r="CZ684" s="55"/>
      <c r="DA684" s="55"/>
      <c r="DB684" s="55"/>
      <c r="DC684" s="55"/>
      <c r="DD684" s="55"/>
      <c r="DE684" s="55"/>
      <c r="DF684" s="55"/>
      <c r="DG684" s="55"/>
      <c r="DH684" s="55"/>
      <c r="DI684" s="55"/>
      <c r="DJ684" s="55"/>
      <c r="DK684" s="55"/>
      <c r="DL684" s="55"/>
      <c r="DM684" s="55"/>
      <c r="DN684" s="55"/>
      <c r="DO684" s="55"/>
      <c r="DP684" s="55"/>
      <c r="DQ684" s="55"/>
      <c r="DR684" s="55"/>
      <c r="DS684" s="55"/>
      <c r="DT684" s="55"/>
      <c r="DU684" s="55"/>
      <c r="DV684" s="55"/>
      <c r="DW684" s="55"/>
      <c r="DX684" s="55"/>
      <c r="DY684" s="55"/>
      <c r="DZ684" s="55"/>
      <c r="EA684" s="55"/>
      <c r="EB684" s="55"/>
      <c r="EC684" s="55"/>
      <c r="ED684" s="55"/>
      <c r="EE684" s="55"/>
      <c r="EF684" s="55"/>
      <c r="EG684" s="55"/>
      <c r="EH684" s="55"/>
      <c r="EI684" s="55"/>
      <c r="EJ684" s="55"/>
      <c r="EK684" s="55"/>
      <c r="EL684" s="55"/>
      <c r="EM684" s="55"/>
      <c r="EN684" s="55"/>
      <c r="EO684" s="55"/>
      <c r="EP684" s="55"/>
      <c r="EQ684" s="55"/>
      <c r="ER684" s="55"/>
      <c r="ES684" s="55"/>
      <c r="ET684" s="55"/>
      <c r="EU684" s="55"/>
      <c r="EV684" s="55"/>
      <c r="EW684" s="55"/>
      <c r="EX684" s="55"/>
      <c r="EY684" s="55"/>
      <c r="EZ684" s="55"/>
      <c r="FA684" s="55"/>
      <c r="FB684" s="55"/>
      <c r="FC684" s="55"/>
      <c r="FD684" s="55"/>
      <c r="FE684" s="55"/>
      <c r="FF684" s="55"/>
      <c r="FG684" s="55"/>
      <c r="FH684" s="55"/>
      <c r="FI684" s="55"/>
      <c r="FJ684" s="55"/>
      <c r="FK684" s="55"/>
      <c r="FL684" s="55"/>
      <c r="FM684" s="55"/>
      <c r="FN684" s="55"/>
      <c r="FO684" s="55"/>
      <c r="FP684" s="55"/>
      <c r="FQ684" s="55"/>
      <c r="FR684" s="55"/>
      <c r="FS684" s="55"/>
      <c r="FT684" s="55"/>
      <c r="FU684" s="55"/>
      <c r="FV684" s="55"/>
      <c r="FW684" s="55"/>
      <c r="FX684" s="55"/>
      <c r="FY684" s="55"/>
      <c r="FZ684" s="55"/>
      <c r="GA684" s="55"/>
      <c r="GB684" s="55"/>
      <c r="GC684" s="55"/>
      <c r="GD684" s="55"/>
      <c r="GE684" s="55"/>
      <c r="GF684" s="55"/>
      <c r="GG684" s="55"/>
      <c r="GH684" s="55"/>
      <c r="GI684" s="55"/>
      <c r="GJ684" s="55"/>
      <c r="GK684" s="55"/>
      <c r="GL684" s="55"/>
      <c r="GM684" s="55"/>
      <c r="GN684" s="55"/>
      <c r="GO684" s="55"/>
      <c r="GP684" s="55"/>
      <c r="GQ684" s="55"/>
      <c r="GR684" s="55"/>
      <c r="GS684" s="55"/>
      <c r="GT684" s="55"/>
      <c r="GU684" s="55"/>
      <c r="GV684" s="55"/>
      <c r="GW684" s="55"/>
      <c r="GX684" s="55"/>
      <c r="GY684" s="55"/>
      <c r="GZ684" s="55"/>
      <c r="HA684" s="55"/>
      <c r="HB684" s="55"/>
      <c r="HC684" s="55"/>
      <c r="HD684" s="55"/>
      <c r="HE684" s="55"/>
      <c r="HF684" s="55"/>
      <c r="HG684" s="55"/>
      <c r="HH684" s="55"/>
      <c r="HI684" s="55"/>
      <c r="HJ684" s="55"/>
      <c r="HK684" s="55"/>
      <c r="HL684" s="55"/>
      <c r="HM684" s="55"/>
      <c r="HN684" s="55"/>
      <c r="HO684" s="55"/>
      <c r="HP684" s="55"/>
      <c r="HQ684" s="55"/>
      <c r="HR684" s="55"/>
      <c r="HS684" s="55"/>
      <c r="HT684" s="55"/>
      <c r="HU684" s="55"/>
      <c r="HV684" s="55"/>
      <c r="HW684" s="55"/>
      <c r="HX684" s="55"/>
      <c r="HY684" s="55"/>
      <c r="HZ684" s="55"/>
      <c r="IA684" s="55"/>
      <c r="IB684" s="55"/>
      <c r="IC684" s="55"/>
      <c r="ID684" s="55"/>
      <c r="IE684" s="55"/>
      <c r="IF684" s="55"/>
      <c r="IG684" s="55"/>
      <c r="IH684" s="55"/>
      <c r="II684" s="55"/>
      <c r="IJ684" s="55"/>
      <c r="IK684" s="55"/>
      <c r="IL684" s="55"/>
      <c r="IM684" s="55"/>
      <c r="IN684" s="55"/>
      <c r="IO684" s="55"/>
      <c r="IP684" s="55"/>
      <c r="IQ684" s="55"/>
      <c r="IR684" s="55"/>
    </row>
    <row r="685" spans="1:252" s="6" customFormat="1" ht="66.75" customHeight="1">
      <c r="A685" s="3" t="s">
        <v>2736</v>
      </c>
      <c r="B685" s="4" t="s">
        <v>478</v>
      </c>
      <c r="C685" s="4" t="s">
        <v>479</v>
      </c>
      <c r="D685" s="4" t="s">
        <v>2714</v>
      </c>
      <c r="E685" s="4" t="s">
        <v>2715</v>
      </c>
      <c r="F685" s="4" t="s">
        <v>2715</v>
      </c>
      <c r="G685" s="10" t="s">
        <v>2716</v>
      </c>
      <c r="H685" s="10" t="s">
        <v>2717</v>
      </c>
      <c r="I685" s="3"/>
      <c r="J685" s="3"/>
      <c r="K685" s="3" t="s">
        <v>491</v>
      </c>
      <c r="L685" s="4">
        <v>0</v>
      </c>
      <c r="M685" s="4">
        <v>231010000</v>
      </c>
      <c r="N685" s="33" t="s">
        <v>483</v>
      </c>
      <c r="O685" s="4" t="s">
        <v>545</v>
      </c>
      <c r="P685" s="33" t="s">
        <v>483</v>
      </c>
      <c r="Q685" s="4" t="s">
        <v>485</v>
      </c>
      <c r="R685" s="16" t="s">
        <v>500</v>
      </c>
      <c r="S685" s="4" t="s">
        <v>496</v>
      </c>
      <c r="T685" s="165">
        <v>796</v>
      </c>
      <c r="U685" s="164" t="s">
        <v>493</v>
      </c>
      <c r="V685" s="3">
        <v>1</v>
      </c>
      <c r="W685" s="166">
        <v>200000</v>
      </c>
      <c r="X685" s="166">
        <f t="shared" si="36"/>
        <v>200000</v>
      </c>
      <c r="Y685" s="14">
        <f t="shared" si="35"/>
        <v>224000.00000000003</v>
      </c>
      <c r="Z685" s="167"/>
      <c r="AA685" s="168" t="s">
        <v>1318</v>
      </c>
      <c r="AB685" s="4"/>
      <c r="AC685" s="111"/>
      <c r="AD685" s="55"/>
      <c r="AE685" s="55"/>
      <c r="AF685" s="55"/>
      <c r="AG685" s="55"/>
      <c r="AH685" s="55"/>
      <c r="AI685" s="55"/>
      <c r="AJ685" s="55"/>
      <c r="AK685" s="55"/>
      <c r="AL685" s="55"/>
      <c r="AM685" s="55"/>
      <c r="AN685" s="55"/>
      <c r="AO685" s="55"/>
      <c r="AP685" s="55"/>
      <c r="AQ685" s="55"/>
      <c r="AR685" s="55"/>
      <c r="AS685" s="55"/>
      <c r="AT685" s="55"/>
      <c r="AU685" s="55"/>
      <c r="AV685" s="55"/>
      <c r="AW685" s="55"/>
      <c r="AX685" s="55"/>
      <c r="AY685" s="55"/>
      <c r="AZ685" s="55"/>
      <c r="BA685" s="55"/>
      <c r="BB685" s="55"/>
      <c r="BC685" s="55"/>
      <c r="BD685" s="55"/>
      <c r="BE685" s="55"/>
      <c r="BF685" s="55"/>
      <c r="BG685" s="55"/>
      <c r="BH685" s="55"/>
      <c r="BI685" s="55"/>
      <c r="BJ685" s="55"/>
      <c r="BK685" s="55"/>
      <c r="BL685" s="55"/>
      <c r="BM685" s="55"/>
      <c r="BN685" s="55"/>
      <c r="BO685" s="55"/>
      <c r="BP685" s="55"/>
      <c r="BQ685" s="55"/>
      <c r="BR685" s="55"/>
      <c r="BS685" s="55"/>
      <c r="BT685" s="55"/>
      <c r="BU685" s="55"/>
      <c r="BV685" s="55"/>
      <c r="BW685" s="55"/>
      <c r="BX685" s="55"/>
      <c r="BY685" s="55"/>
      <c r="BZ685" s="55"/>
      <c r="CA685" s="55"/>
      <c r="CB685" s="55"/>
      <c r="CC685" s="55"/>
      <c r="CD685" s="55"/>
      <c r="CE685" s="55"/>
      <c r="CF685" s="55"/>
      <c r="CG685" s="55"/>
      <c r="CH685" s="55"/>
      <c r="CI685" s="55"/>
      <c r="CJ685" s="55"/>
      <c r="CK685" s="55"/>
      <c r="CL685" s="55"/>
      <c r="CM685" s="55"/>
      <c r="CN685" s="55"/>
      <c r="CO685" s="55"/>
      <c r="CP685" s="55"/>
      <c r="CQ685" s="55"/>
      <c r="CR685" s="55"/>
      <c r="CS685" s="55"/>
      <c r="CT685" s="55"/>
      <c r="CU685" s="55"/>
      <c r="CV685" s="55"/>
      <c r="CW685" s="55"/>
      <c r="CX685" s="55"/>
      <c r="CY685" s="55"/>
      <c r="CZ685" s="55"/>
      <c r="DA685" s="55"/>
      <c r="DB685" s="55"/>
      <c r="DC685" s="55"/>
      <c r="DD685" s="55"/>
      <c r="DE685" s="55"/>
      <c r="DF685" s="55"/>
      <c r="DG685" s="55"/>
      <c r="DH685" s="55"/>
      <c r="DI685" s="55"/>
      <c r="DJ685" s="55"/>
      <c r="DK685" s="55"/>
      <c r="DL685" s="55"/>
      <c r="DM685" s="55"/>
      <c r="DN685" s="55"/>
      <c r="DO685" s="55"/>
      <c r="DP685" s="55"/>
      <c r="DQ685" s="55"/>
      <c r="DR685" s="55"/>
      <c r="DS685" s="55"/>
      <c r="DT685" s="55"/>
      <c r="DU685" s="55"/>
      <c r="DV685" s="55"/>
      <c r="DW685" s="55"/>
      <c r="DX685" s="55"/>
      <c r="DY685" s="55"/>
      <c r="DZ685" s="55"/>
      <c r="EA685" s="55"/>
      <c r="EB685" s="55"/>
      <c r="EC685" s="55"/>
      <c r="ED685" s="55"/>
      <c r="EE685" s="55"/>
      <c r="EF685" s="55"/>
      <c r="EG685" s="55"/>
      <c r="EH685" s="55"/>
      <c r="EI685" s="55"/>
      <c r="EJ685" s="55"/>
      <c r="EK685" s="55"/>
      <c r="EL685" s="55"/>
      <c r="EM685" s="55"/>
      <c r="EN685" s="55"/>
      <c r="EO685" s="55"/>
      <c r="EP685" s="55"/>
      <c r="EQ685" s="55"/>
      <c r="ER685" s="55"/>
      <c r="ES685" s="55"/>
      <c r="ET685" s="55"/>
      <c r="EU685" s="55"/>
      <c r="EV685" s="55"/>
      <c r="EW685" s="55"/>
      <c r="EX685" s="55"/>
      <c r="EY685" s="55"/>
      <c r="EZ685" s="55"/>
      <c r="FA685" s="55"/>
      <c r="FB685" s="55"/>
      <c r="FC685" s="55"/>
      <c r="FD685" s="55"/>
      <c r="FE685" s="55"/>
      <c r="FF685" s="55"/>
      <c r="FG685" s="55"/>
      <c r="FH685" s="55"/>
      <c r="FI685" s="55"/>
      <c r="FJ685" s="55"/>
      <c r="FK685" s="55"/>
      <c r="FL685" s="55"/>
      <c r="FM685" s="55"/>
      <c r="FN685" s="55"/>
      <c r="FO685" s="55"/>
      <c r="FP685" s="55"/>
      <c r="FQ685" s="55"/>
      <c r="FR685" s="55"/>
      <c r="FS685" s="55"/>
      <c r="FT685" s="55"/>
      <c r="FU685" s="55"/>
      <c r="FV685" s="55"/>
      <c r="FW685" s="55"/>
      <c r="FX685" s="55"/>
      <c r="FY685" s="55"/>
      <c r="FZ685" s="55"/>
      <c r="GA685" s="55"/>
      <c r="GB685" s="55"/>
      <c r="GC685" s="55"/>
      <c r="GD685" s="55"/>
      <c r="GE685" s="55"/>
      <c r="GF685" s="55"/>
      <c r="GG685" s="55"/>
      <c r="GH685" s="55"/>
      <c r="GI685" s="55"/>
      <c r="GJ685" s="55"/>
      <c r="GK685" s="55"/>
      <c r="GL685" s="55"/>
      <c r="GM685" s="55"/>
      <c r="GN685" s="55"/>
      <c r="GO685" s="55"/>
      <c r="GP685" s="55"/>
      <c r="GQ685" s="55"/>
      <c r="GR685" s="55"/>
      <c r="GS685" s="55"/>
      <c r="GT685" s="55"/>
      <c r="GU685" s="55"/>
      <c r="GV685" s="55"/>
      <c r="GW685" s="55"/>
      <c r="GX685" s="55"/>
      <c r="GY685" s="55"/>
      <c r="GZ685" s="55"/>
      <c r="HA685" s="55"/>
      <c r="HB685" s="55"/>
      <c r="HC685" s="55"/>
      <c r="HD685" s="55"/>
      <c r="HE685" s="55"/>
      <c r="HF685" s="55"/>
      <c r="HG685" s="55"/>
      <c r="HH685" s="55"/>
      <c r="HI685" s="55"/>
      <c r="HJ685" s="55"/>
      <c r="HK685" s="55"/>
      <c r="HL685" s="55"/>
      <c r="HM685" s="55"/>
      <c r="HN685" s="55"/>
      <c r="HO685" s="55"/>
      <c r="HP685" s="55"/>
      <c r="HQ685" s="55"/>
      <c r="HR685" s="55"/>
      <c r="HS685" s="55"/>
      <c r="HT685" s="55"/>
      <c r="HU685" s="55"/>
      <c r="HV685" s="55"/>
      <c r="HW685" s="55"/>
      <c r="HX685" s="55"/>
      <c r="HY685" s="55"/>
      <c r="HZ685" s="55"/>
      <c r="IA685" s="55"/>
      <c r="IB685" s="55"/>
      <c r="IC685" s="55"/>
      <c r="ID685" s="55"/>
      <c r="IE685" s="55"/>
      <c r="IF685" s="55"/>
      <c r="IG685" s="55"/>
      <c r="IH685" s="55"/>
      <c r="II685" s="55"/>
      <c r="IJ685" s="55"/>
      <c r="IK685" s="55"/>
      <c r="IL685" s="55"/>
      <c r="IM685" s="55"/>
      <c r="IN685" s="55"/>
      <c r="IO685" s="55"/>
      <c r="IP685" s="55"/>
      <c r="IQ685" s="55"/>
      <c r="IR685" s="55"/>
    </row>
    <row r="686" spans="1:29" ht="165.75">
      <c r="A686" s="3" t="s">
        <v>2737</v>
      </c>
      <c r="B686" s="4" t="s">
        <v>1182</v>
      </c>
      <c r="C686" s="4" t="s">
        <v>1183</v>
      </c>
      <c r="D686" s="4" t="s">
        <v>2772</v>
      </c>
      <c r="E686" s="4" t="s">
        <v>2710</v>
      </c>
      <c r="F686" s="4" t="s">
        <v>1862</v>
      </c>
      <c r="G686" s="4" t="s">
        <v>2773</v>
      </c>
      <c r="H686" s="4" t="s">
        <v>2774</v>
      </c>
      <c r="I686" s="4" t="s">
        <v>2848</v>
      </c>
      <c r="J686" s="4"/>
      <c r="K686" s="4" t="s">
        <v>482</v>
      </c>
      <c r="L686" s="4">
        <v>100</v>
      </c>
      <c r="M686" s="3">
        <v>231010000</v>
      </c>
      <c r="N686" s="4" t="s">
        <v>483</v>
      </c>
      <c r="O686" s="3" t="s">
        <v>1444</v>
      </c>
      <c r="P686" s="4" t="s">
        <v>483</v>
      </c>
      <c r="Q686" s="4" t="s">
        <v>485</v>
      </c>
      <c r="R686" s="3" t="s">
        <v>2852</v>
      </c>
      <c r="S686" s="40" t="s">
        <v>496</v>
      </c>
      <c r="T686" s="4">
        <v>796</v>
      </c>
      <c r="U686" s="4" t="s">
        <v>834</v>
      </c>
      <c r="V686" s="24">
        <v>1</v>
      </c>
      <c r="W686" s="24">
        <v>1763929</v>
      </c>
      <c r="X686" s="24">
        <f>W686*V686</f>
        <v>1763929</v>
      </c>
      <c r="Y686" s="24">
        <f aca="true" t="shared" si="37" ref="Y686:Y697">X686*1.12</f>
        <v>1975600.4800000002</v>
      </c>
      <c r="Z686" s="4"/>
      <c r="AA686" s="40" t="s">
        <v>1318</v>
      </c>
      <c r="AB686" s="4"/>
      <c r="AC686" s="130"/>
    </row>
    <row r="687" spans="1:29" ht="96" customHeight="1">
      <c r="A687" s="3" t="s">
        <v>2815</v>
      </c>
      <c r="B687" s="4" t="s">
        <v>478</v>
      </c>
      <c r="C687" s="4" t="s">
        <v>479</v>
      </c>
      <c r="D687" s="84" t="s">
        <v>578</v>
      </c>
      <c r="E687" s="10" t="s">
        <v>580</v>
      </c>
      <c r="F687" s="10" t="s">
        <v>579</v>
      </c>
      <c r="G687" s="10" t="s">
        <v>581</v>
      </c>
      <c r="H687" s="10" t="s">
        <v>582</v>
      </c>
      <c r="I687" s="3" t="s">
        <v>583</v>
      </c>
      <c r="J687" s="3"/>
      <c r="K687" s="4" t="s">
        <v>482</v>
      </c>
      <c r="L687" s="3">
        <v>100</v>
      </c>
      <c r="M687" s="12" t="s">
        <v>2462</v>
      </c>
      <c r="N687" s="4" t="s">
        <v>483</v>
      </c>
      <c r="O687" s="3" t="s">
        <v>1332</v>
      </c>
      <c r="P687" s="4" t="s">
        <v>483</v>
      </c>
      <c r="Q687" s="4" t="s">
        <v>485</v>
      </c>
      <c r="R687" s="13" t="s">
        <v>2837</v>
      </c>
      <c r="S687" s="40" t="s">
        <v>496</v>
      </c>
      <c r="T687" s="86" t="s">
        <v>586</v>
      </c>
      <c r="U687" s="86" t="s">
        <v>587</v>
      </c>
      <c r="V687" s="87">
        <v>500</v>
      </c>
      <c r="W687" s="173">
        <v>102678.57</v>
      </c>
      <c r="X687" s="52">
        <v>0</v>
      </c>
      <c r="Y687" s="52">
        <f t="shared" si="37"/>
        <v>0</v>
      </c>
      <c r="Z687" s="4"/>
      <c r="AA687" s="40" t="s">
        <v>1318</v>
      </c>
      <c r="AB687" s="4">
        <v>14</v>
      </c>
      <c r="AC687" s="129"/>
    </row>
    <row r="688" spans="1:29" ht="96" customHeight="1">
      <c r="A688" s="3" t="s">
        <v>2998</v>
      </c>
      <c r="B688" s="4" t="s">
        <v>478</v>
      </c>
      <c r="C688" s="4" t="s">
        <v>479</v>
      </c>
      <c r="D688" s="84" t="s">
        <v>578</v>
      </c>
      <c r="E688" s="10" t="s">
        <v>580</v>
      </c>
      <c r="F688" s="10" t="s">
        <v>579</v>
      </c>
      <c r="G688" s="10" t="s">
        <v>581</v>
      </c>
      <c r="H688" s="10" t="s">
        <v>582</v>
      </c>
      <c r="I688" s="3" t="s">
        <v>583</v>
      </c>
      <c r="J688" s="3"/>
      <c r="K688" s="4" t="s">
        <v>482</v>
      </c>
      <c r="L688" s="3">
        <v>100</v>
      </c>
      <c r="M688" s="12" t="s">
        <v>2462</v>
      </c>
      <c r="N688" s="4" t="s">
        <v>483</v>
      </c>
      <c r="O688" s="3" t="s">
        <v>1332</v>
      </c>
      <c r="P688" s="4" t="s">
        <v>483</v>
      </c>
      <c r="Q688" s="4" t="s">
        <v>485</v>
      </c>
      <c r="R688" s="13" t="s">
        <v>2964</v>
      </c>
      <c r="S688" s="40" t="s">
        <v>496</v>
      </c>
      <c r="T688" s="86" t="s">
        <v>586</v>
      </c>
      <c r="U688" s="86" t="s">
        <v>587</v>
      </c>
      <c r="V688" s="87">
        <v>500</v>
      </c>
      <c r="W688" s="173">
        <v>102678.57</v>
      </c>
      <c r="X688" s="163">
        <f>W688*V688</f>
        <v>51339285</v>
      </c>
      <c r="Y688" s="52">
        <f t="shared" si="37"/>
        <v>57499999.2</v>
      </c>
      <c r="Z688" s="4"/>
      <c r="AA688" s="40" t="s">
        <v>1318</v>
      </c>
      <c r="AB688" s="30"/>
      <c r="AC688" s="129"/>
    </row>
    <row r="689" spans="1:29" ht="96" customHeight="1">
      <c r="A689" s="3" t="s">
        <v>2816</v>
      </c>
      <c r="B689" s="4" t="s">
        <v>478</v>
      </c>
      <c r="C689" s="4" t="s">
        <v>479</v>
      </c>
      <c r="D689" s="84" t="s">
        <v>578</v>
      </c>
      <c r="E689" s="10" t="s">
        <v>580</v>
      </c>
      <c r="F689" s="10" t="s">
        <v>579</v>
      </c>
      <c r="G689" s="10" t="s">
        <v>581</v>
      </c>
      <c r="H689" s="10" t="s">
        <v>582</v>
      </c>
      <c r="I689" s="3" t="s">
        <v>583</v>
      </c>
      <c r="J689" s="3"/>
      <c r="K689" s="4" t="s">
        <v>2753</v>
      </c>
      <c r="L689" s="3">
        <v>100</v>
      </c>
      <c r="M689" s="12" t="s">
        <v>2462</v>
      </c>
      <c r="N689" s="4" t="s">
        <v>483</v>
      </c>
      <c r="O689" s="3" t="s">
        <v>1642</v>
      </c>
      <c r="P689" s="4" t="s">
        <v>483</v>
      </c>
      <c r="Q689" s="4" t="s">
        <v>485</v>
      </c>
      <c r="R689" s="13" t="s">
        <v>1776</v>
      </c>
      <c r="S689" s="4" t="s">
        <v>2540</v>
      </c>
      <c r="T689" s="86" t="s">
        <v>586</v>
      </c>
      <c r="U689" s="86" t="s">
        <v>587</v>
      </c>
      <c r="V689" s="87">
        <v>5500</v>
      </c>
      <c r="W689" s="173">
        <v>102678.57</v>
      </c>
      <c r="X689" s="52">
        <v>0</v>
      </c>
      <c r="Y689" s="52">
        <f t="shared" si="37"/>
        <v>0</v>
      </c>
      <c r="Z689" s="4" t="s">
        <v>489</v>
      </c>
      <c r="AA689" s="40" t="s">
        <v>1318</v>
      </c>
      <c r="AB689" s="30" t="s">
        <v>3243</v>
      </c>
      <c r="AC689" s="129"/>
    </row>
    <row r="690" spans="1:29" ht="96" customHeight="1">
      <c r="A690" s="3" t="s">
        <v>3219</v>
      </c>
      <c r="B690" s="4" t="s">
        <v>478</v>
      </c>
      <c r="C690" s="4" t="s">
        <v>479</v>
      </c>
      <c r="D690" s="84" t="s">
        <v>578</v>
      </c>
      <c r="E690" s="10" t="s">
        <v>580</v>
      </c>
      <c r="F690" s="10" t="s">
        <v>579</v>
      </c>
      <c r="G690" s="10" t="s">
        <v>581</v>
      </c>
      <c r="H690" s="10" t="s">
        <v>582</v>
      </c>
      <c r="I690" s="3" t="s">
        <v>583</v>
      </c>
      <c r="J690" s="3"/>
      <c r="K690" s="4" t="s">
        <v>2753</v>
      </c>
      <c r="L690" s="3">
        <v>100</v>
      </c>
      <c r="M690" s="12" t="s">
        <v>2462</v>
      </c>
      <c r="N690" s="4" t="s">
        <v>483</v>
      </c>
      <c r="O690" s="3" t="s">
        <v>1627</v>
      </c>
      <c r="P690" s="4" t="s">
        <v>483</v>
      </c>
      <c r="Q690" s="4" t="s">
        <v>485</v>
      </c>
      <c r="R690" s="13" t="s">
        <v>1776</v>
      </c>
      <c r="S690" s="4" t="s">
        <v>2540</v>
      </c>
      <c r="T690" s="86" t="s">
        <v>586</v>
      </c>
      <c r="U690" s="86" t="s">
        <v>587</v>
      </c>
      <c r="V690" s="87">
        <v>5000</v>
      </c>
      <c r="W690" s="173">
        <v>109933</v>
      </c>
      <c r="X690" s="52">
        <v>0</v>
      </c>
      <c r="Y690" s="52">
        <f t="shared" si="37"/>
        <v>0</v>
      </c>
      <c r="Z690" s="4" t="s">
        <v>489</v>
      </c>
      <c r="AA690" s="40" t="s">
        <v>1318</v>
      </c>
      <c r="AB690" s="30" t="s">
        <v>2569</v>
      </c>
      <c r="AC690" s="129"/>
    </row>
    <row r="691" spans="1:29" ht="96" customHeight="1">
      <c r="A691" s="3" t="s">
        <v>3311</v>
      </c>
      <c r="B691" s="4" t="s">
        <v>478</v>
      </c>
      <c r="C691" s="4" t="s">
        <v>479</v>
      </c>
      <c r="D691" s="84" t="s">
        <v>578</v>
      </c>
      <c r="E691" s="10" t="s">
        <v>580</v>
      </c>
      <c r="F691" s="10" t="s">
        <v>579</v>
      </c>
      <c r="G691" s="10" t="s">
        <v>581</v>
      </c>
      <c r="H691" s="10" t="s">
        <v>582</v>
      </c>
      <c r="I691" s="3" t="s">
        <v>583</v>
      </c>
      <c r="J691" s="3"/>
      <c r="K691" s="4" t="s">
        <v>2753</v>
      </c>
      <c r="L691" s="3">
        <v>100</v>
      </c>
      <c r="M691" s="12" t="s">
        <v>2462</v>
      </c>
      <c r="N691" s="4" t="s">
        <v>483</v>
      </c>
      <c r="O691" s="3" t="s">
        <v>1627</v>
      </c>
      <c r="P691" s="4" t="s">
        <v>483</v>
      </c>
      <c r="Q691" s="4" t="s">
        <v>485</v>
      </c>
      <c r="R691" s="13" t="s">
        <v>1776</v>
      </c>
      <c r="S691" s="4" t="s">
        <v>2540</v>
      </c>
      <c r="T691" s="86" t="s">
        <v>586</v>
      </c>
      <c r="U691" s="86" t="s">
        <v>587</v>
      </c>
      <c r="V691" s="87">
        <v>4450</v>
      </c>
      <c r="W691" s="173">
        <v>109933</v>
      </c>
      <c r="X691" s="52">
        <f>V691*W691</f>
        <v>489201850</v>
      </c>
      <c r="Y691" s="52">
        <f t="shared" si="37"/>
        <v>547906072</v>
      </c>
      <c r="Z691" s="4" t="s">
        <v>489</v>
      </c>
      <c r="AA691" s="40" t="s">
        <v>1318</v>
      </c>
      <c r="AB691" s="30"/>
      <c r="AC691" s="129"/>
    </row>
    <row r="692" spans="1:29" s="6" customFormat="1" ht="102">
      <c r="A692" s="3" t="s">
        <v>2919</v>
      </c>
      <c r="B692" s="3" t="s">
        <v>478</v>
      </c>
      <c r="C692" s="3" t="s">
        <v>479</v>
      </c>
      <c r="D692" s="70" t="s">
        <v>2913</v>
      </c>
      <c r="E692" s="18" t="s">
        <v>2915</v>
      </c>
      <c r="F692" s="3" t="s">
        <v>2916</v>
      </c>
      <c r="G692" s="18" t="s">
        <v>2917</v>
      </c>
      <c r="H692" s="3" t="s">
        <v>2918</v>
      </c>
      <c r="I692" s="3" t="s">
        <v>2914</v>
      </c>
      <c r="J692" s="3"/>
      <c r="K692" s="4" t="s">
        <v>482</v>
      </c>
      <c r="L692" s="4">
        <v>0</v>
      </c>
      <c r="M692" s="12" t="s">
        <v>2462</v>
      </c>
      <c r="N692" s="4" t="s">
        <v>483</v>
      </c>
      <c r="O692" s="4" t="s">
        <v>1444</v>
      </c>
      <c r="P692" s="4" t="s">
        <v>483</v>
      </c>
      <c r="Q692" s="4" t="s">
        <v>485</v>
      </c>
      <c r="R692" s="4" t="s">
        <v>503</v>
      </c>
      <c r="S692" s="4" t="s">
        <v>496</v>
      </c>
      <c r="T692" s="4">
        <v>796</v>
      </c>
      <c r="U692" s="4" t="s">
        <v>493</v>
      </c>
      <c r="V692" s="4">
        <v>1</v>
      </c>
      <c r="W692" s="24">
        <v>80000</v>
      </c>
      <c r="X692" s="24">
        <v>0</v>
      </c>
      <c r="Y692" s="24">
        <f t="shared" si="37"/>
        <v>0</v>
      </c>
      <c r="Z692" s="4"/>
      <c r="AA692" s="4" t="s">
        <v>1318</v>
      </c>
      <c r="AB692" s="4">
        <v>15</v>
      </c>
      <c r="AC692" s="111"/>
    </row>
    <row r="693" spans="1:29" s="6" customFormat="1" ht="78.75" customHeight="1">
      <c r="A693" s="3" t="s">
        <v>3056</v>
      </c>
      <c r="B693" s="3" t="s">
        <v>478</v>
      </c>
      <c r="C693" s="3" t="s">
        <v>479</v>
      </c>
      <c r="D693" s="70" t="s">
        <v>2913</v>
      </c>
      <c r="E693" s="18" t="s">
        <v>2915</v>
      </c>
      <c r="F693" s="3" t="s">
        <v>2916</v>
      </c>
      <c r="G693" s="18" t="s">
        <v>2917</v>
      </c>
      <c r="H693" s="3" t="s">
        <v>2918</v>
      </c>
      <c r="I693" s="3" t="s">
        <v>2914</v>
      </c>
      <c r="J693" s="3"/>
      <c r="K693" s="4" t="s">
        <v>482</v>
      </c>
      <c r="L693" s="4">
        <v>0</v>
      </c>
      <c r="M693" s="12" t="s">
        <v>2462</v>
      </c>
      <c r="N693" s="4" t="s">
        <v>483</v>
      </c>
      <c r="O693" s="4" t="s">
        <v>1444</v>
      </c>
      <c r="P693" s="4" t="s">
        <v>483</v>
      </c>
      <c r="Q693" s="4" t="s">
        <v>485</v>
      </c>
      <c r="R693" s="4" t="s">
        <v>503</v>
      </c>
      <c r="S693" s="4" t="s">
        <v>3053</v>
      </c>
      <c r="T693" s="4">
        <v>796</v>
      </c>
      <c r="U693" s="4" t="s">
        <v>493</v>
      </c>
      <c r="V693" s="4">
        <v>1</v>
      </c>
      <c r="W693" s="24">
        <v>80000</v>
      </c>
      <c r="X693" s="24">
        <v>80000</v>
      </c>
      <c r="Y693" s="24">
        <f t="shared" si="37"/>
        <v>89600.00000000001</v>
      </c>
      <c r="Z693" s="4"/>
      <c r="AA693" s="4" t="s">
        <v>1318</v>
      </c>
      <c r="AB693" s="4"/>
      <c r="AC693" s="111"/>
    </row>
    <row r="694" spans="1:29" s="6" customFormat="1" ht="140.25">
      <c r="A694" s="3" t="s">
        <v>2923</v>
      </c>
      <c r="B694" s="3" t="s">
        <v>478</v>
      </c>
      <c r="C694" s="3" t="s">
        <v>479</v>
      </c>
      <c r="D694" s="70" t="s">
        <v>2922</v>
      </c>
      <c r="E694" s="18" t="s">
        <v>2924</v>
      </c>
      <c r="F694" s="3" t="s">
        <v>2925</v>
      </c>
      <c r="G694" s="18" t="s">
        <v>2926</v>
      </c>
      <c r="H694" s="3"/>
      <c r="I694" s="3" t="s">
        <v>2927</v>
      </c>
      <c r="J694" s="3"/>
      <c r="K694" s="4" t="s">
        <v>491</v>
      </c>
      <c r="L694" s="4">
        <v>0</v>
      </c>
      <c r="M694" s="12" t="s">
        <v>2462</v>
      </c>
      <c r="N694" s="4" t="s">
        <v>483</v>
      </c>
      <c r="O694" s="4" t="s">
        <v>1475</v>
      </c>
      <c r="P694" s="4" t="s">
        <v>483</v>
      </c>
      <c r="Q694" s="4" t="s">
        <v>485</v>
      </c>
      <c r="R694" s="4" t="s">
        <v>503</v>
      </c>
      <c r="S694" s="4" t="s">
        <v>496</v>
      </c>
      <c r="T694" s="4">
        <v>796</v>
      </c>
      <c r="U694" s="4" t="s">
        <v>493</v>
      </c>
      <c r="V694" s="4">
        <v>1</v>
      </c>
      <c r="W694" s="24">
        <v>250000</v>
      </c>
      <c r="X694" s="24">
        <f>V694*W694</f>
        <v>250000</v>
      </c>
      <c r="Y694" s="24">
        <f t="shared" si="37"/>
        <v>280000</v>
      </c>
      <c r="Z694" s="4"/>
      <c r="AA694" s="4" t="s">
        <v>1318</v>
      </c>
      <c r="AB694" s="4"/>
      <c r="AC694" s="111"/>
    </row>
    <row r="695" spans="1:29" s="6" customFormat="1" ht="140.25">
      <c r="A695" s="3" t="s">
        <v>2928</v>
      </c>
      <c r="B695" s="3" t="s">
        <v>478</v>
      </c>
      <c r="C695" s="3" t="s">
        <v>479</v>
      </c>
      <c r="D695" s="70" t="s">
        <v>2931</v>
      </c>
      <c r="E695" s="18" t="s">
        <v>2929</v>
      </c>
      <c r="F695" s="3"/>
      <c r="G695" s="18" t="s">
        <v>2930</v>
      </c>
      <c r="H695" s="3"/>
      <c r="I695" s="3" t="s">
        <v>2932</v>
      </c>
      <c r="J695" s="3"/>
      <c r="K695" s="4" t="s">
        <v>491</v>
      </c>
      <c r="L695" s="4">
        <v>0</v>
      </c>
      <c r="M695" s="12" t="s">
        <v>2462</v>
      </c>
      <c r="N695" s="4" t="s">
        <v>483</v>
      </c>
      <c r="O695" s="4" t="s">
        <v>1475</v>
      </c>
      <c r="P695" s="4" t="s">
        <v>483</v>
      </c>
      <c r="Q695" s="4" t="s">
        <v>485</v>
      </c>
      <c r="R695" s="4" t="s">
        <v>503</v>
      </c>
      <c r="S695" s="4" t="s">
        <v>496</v>
      </c>
      <c r="T695" s="4">
        <v>796</v>
      </c>
      <c r="U695" s="4" t="s">
        <v>493</v>
      </c>
      <c r="V695" s="4">
        <v>1</v>
      </c>
      <c r="W695" s="24">
        <v>94000</v>
      </c>
      <c r="X695" s="24">
        <f>V695*W695</f>
        <v>94000</v>
      </c>
      <c r="Y695" s="24">
        <f t="shared" si="37"/>
        <v>105280.00000000001</v>
      </c>
      <c r="Z695" s="4"/>
      <c r="AA695" s="4" t="s">
        <v>1318</v>
      </c>
      <c r="AB695" s="4"/>
      <c r="AC695" s="111"/>
    </row>
    <row r="696" spans="1:29" s="6" customFormat="1" ht="102">
      <c r="A696" s="3" t="s">
        <v>2933</v>
      </c>
      <c r="B696" s="3" t="s">
        <v>478</v>
      </c>
      <c r="C696" s="3" t="s">
        <v>479</v>
      </c>
      <c r="D696" s="70" t="s">
        <v>2938</v>
      </c>
      <c r="E696" s="18" t="s">
        <v>2934</v>
      </c>
      <c r="F696" s="3" t="s">
        <v>2935</v>
      </c>
      <c r="G696" s="18" t="s">
        <v>289</v>
      </c>
      <c r="H696" s="3" t="s">
        <v>1660</v>
      </c>
      <c r="I696" s="3" t="s">
        <v>2936</v>
      </c>
      <c r="J696" s="3"/>
      <c r="K696" s="4" t="s">
        <v>482</v>
      </c>
      <c r="L696" s="4">
        <v>0</v>
      </c>
      <c r="M696" s="12" t="s">
        <v>2462</v>
      </c>
      <c r="N696" s="4" t="s">
        <v>483</v>
      </c>
      <c r="O696" s="4" t="s">
        <v>1444</v>
      </c>
      <c r="P696" s="4" t="s">
        <v>483</v>
      </c>
      <c r="Q696" s="4" t="s">
        <v>485</v>
      </c>
      <c r="R696" s="4" t="s">
        <v>503</v>
      </c>
      <c r="S696" s="4" t="s">
        <v>496</v>
      </c>
      <c r="T696" s="4">
        <v>839</v>
      </c>
      <c r="U696" s="4" t="s">
        <v>40</v>
      </c>
      <c r="V696" s="4">
        <v>1</v>
      </c>
      <c r="W696" s="24">
        <v>380000</v>
      </c>
      <c r="X696" s="24">
        <f aca="true" t="shared" si="38" ref="X696:X701">W696*V696</f>
        <v>380000</v>
      </c>
      <c r="Y696" s="24">
        <f t="shared" si="37"/>
        <v>425600.00000000006</v>
      </c>
      <c r="Z696" s="4"/>
      <c r="AA696" s="4" t="s">
        <v>1318</v>
      </c>
      <c r="AB696" s="4"/>
      <c r="AC696" s="111"/>
    </row>
    <row r="697" spans="1:29" s="6" customFormat="1" ht="102">
      <c r="A697" s="3" t="s">
        <v>2952</v>
      </c>
      <c r="B697" s="3" t="s">
        <v>478</v>
      </c>
      <c r="C697" s="3" t="s">
        <v>479</v>
      </c>
      <c r="D697" s="70" t="s">
        <v>2953</v>
      </c>
      <c r="E697" s="18" t="s">
        <v>2954</v>
      </c>
      <c r="F697" s="3" t="s">
        <v>2955</v>
      </c>
      <c r="G697" s="18" t="s">
        <v>2956</v>
      </c>
      <c r="H697" s="3" t="s">
        <v>2957</v>
      </c>
      <c r="I697" s="3"/>
      <c r="J697" s="3"/>
      <c r="K697" s="4" t="s">
        <v>482</v>
      </c>
      <c r="L697" s="4">
        <v>0</v>
      </c>
      <c r="M697" s="12" t="s">
        <v>2462</v>
      </c>
      <c r="N697" s="4" t="s">
        <v>483</v>
      </c>
      <c r="O697" s="4" t="s">
        <v>1444</v>
      </c>
      <c r="P697" s="4" t="s">
        <v>483</v>
      </c>
      <c r="Q697" s="4" t="s">
        <v>485</v>
      </c>
      <c r="R697" s="4" t="s">
        <v>2475</v>
      </c>
      <c r="S697" s="4" t="s">
        <v>486</v>
      </c>
      <c r="T697" s="4">
        <v>796</v>
      </c>
      <c r="U697" s="4" t="s">
        <v>834</v>
      </c>
      <c r="V697" s="4">
        <v>10</v>
      </c>
      <c r="W697" s="24">
        <v>7000</v>
      </c>
      <c r="X697" s="24">
        <f t="shared" si="38"/>
        <v>70000</v>
      </c>
      <c r="Y697" s="24">
        <f t="shared" si="37"/>
        <v>78400.00000000001</v>
      </c>
      <c r="Z697" s="4"/>
      <c r="AA697" s="4" t="s">
        <v>1318</v>
      </c>
      <c r="AB697" s="4"/>
      <c r="AC697" s="111"/>
    </row>
    <row r="698" spans="1:252" ht="48" customHeight="1">
      <c r="A698" s="3" t="s">
        <v>2972</v>
      </c>
      <c r="B698" s="4" t="s">
        <v>478</v>
      </c>
      <c r="C698" s="4" t="s">
        <v>479</v>
      </c>
      <c r="D698" s="4" t="s">
        <v>2976</v>
      </c>
      <c r="E698" s="4" t="s">
        <v>1078</v>
      </c>
      <c r="F698" s="4" t="s">
        <v>1078</v>
      </c>
      <c r="G698" s="4" t="s">
        <v>2988</v>
      </c>
      <c r="H698" s="4" t="s">
        <v>2988</v>
      </c>
      <c r="I698" s="180"/>
      <c r="J698" s="3"/>
      <c r="K698" s="4" t="s">
        <v>482</v>
      </c>
      <c r="L698" s="4">
        <v>0</v>
      </c>
      <c r="M698" s="4">
        <v>231010000</v>
      </c>
      <c r="N698" s="33" t="s">
        <v>483</v>
      </c>
      <c r="O698" s="3" t="s">
        <v>1444</v>
      </c>
      <c r="P698" s="4" t="s">
        <v>483</v>
      </c>
      <c r="Q698" s="4" t="s">
        <v>485</v>
      </c>
      <c r="R698" s="4" t="s">
        <v>1936</v>
      </c>
      <c r="S698" s="12" t="s">
        <v>1345</v>
      </c>
      <c r="T698" s="4">
        <v>18</v>
      </c>
      <c r="U698" s="4" t="s">
        <v>2989</v>
      </c>
      <c r="V698" s="4">
        <v>15</v>
      </c>
      <c r="W698" s="24">
        <v>200</v>
      </c>
      <c r="X698" s="171">
        <f t="shared" si="38"/>
        <v>3000</v>
      </c>
      <c r="Y698" s="171">
        <f>X698*1.12</f>
        <v>3360.0000000000005</v>
      </c>
      <c r="Z698" s="172"/>
      <c r="AA698" s="168" t="s">
        <v>1318</v>
      </c>
      <c r="AB698" s="4"/>
      <c r="AD698" s="55"/>
      <c r="AE698" s="55"/>
      <c r="AF698" s="55"/>
      <c r="AG698" s="55"/>
      <c r="AH698" s="55"/>
      <c r="AI698" s="55"/>
      <c r="AJ698" s="55"/>
      <c r="AK698" s="55"/>
      <c r="AL698" s="55"/>
      <c r="AM698" s="55"/>
      <c r="AN698" s="55"/>
      <c r="AO698" s="55"/>
      <c r="AP698" s="55"/>
      <c r="AQ698" s="55"/>
      <c r="AR698" s="55"/>
      <c r="AS698" s="55"/>
      <c r="AT698" s="55"/>
      <c r="AU698" s="55"/>
      <c r="AV698" s="55"/>
      <c r="AW698" s="55"/>
      <c r="AX698" s="55"/>
      <c r="AY698" s="55"/>
      <c r="AZ698" s="55"/>
      <c r="BA698" s="55"/>
      <c r="BB698" s="55"/>
      <c r="BC698" s="55"/>
      <c r="BD698" s="55"/>
      <c r="BE698" s="55"/>
      <c r="BF698" s="55"/>
      <c r="BG698" s="55"/>
      <c r="BH698" s="55"/>
      <c r="BI698" s="55"/>
      <c r="BJ698" s="55"/>
      <c r="BK698" s="55"/>
      <c r="BL698" s="55"/>
      <c r="BM698" s="55"/>
      <c r="BN698" s="55"/>
      <c r="BO698" s="55"/>
      <c r="BP698" s="55"/>
      <c r="BQ698" s="55"/>
      <c r="BR698" s="55"/>
      <c r="BS698" s="55"/>
      <c r="BT698" s="55"/>
      <c r="BU698" s="55"/>
      <c r="BV698" s="55"/>
      <c r="BW698" s="55"/>
      <c r="BX698" s="55"/>
      <c r="BY698" s="55"/>
      <c r="BZ698" s="55"/>
      <c r="CA698" s="55"/>
      <c r="CB698" s="55"/>
      <c r="CC698" s="55"/>
      <c r="CD698" s="55"/>
      <c r="CE698" s="55"/>
      <c r="CF698" s="55"/>
      <c r="CG698" s="55"/>
      <c r="CH698" s="55"/>
      <c r="CI698" s="55"/>
      <c r="CJ698" s="55"/>
      <c r="CK698" s="55"/>
      <c r="CL698" s="55"/>
      <c r="CM698" s="55"/>
      <c r="CN698" s="55"/>
      <c r="CO698" s="55"/>
      <c r="CP698" s="55"/>
      <c r="CQ698" s="55"/>
      <c r="CR698" s="55"/>
      <c r="CS698" s="55"/>
      <c r="CT698" s="55"/>
      <c r="CU698" s="55"/>
      <c r="CV698" s="55"/>
      <c r="CW698" s="55"/>
      <c r="CX698" s="55"/>
      <c r="CY698" s="55"/>
      <c r="CZ698" s="55"/>
      <c r="DA698" s="55"/>
      <c r="DB698" s="55"/>
      <c r="DC698" s="55"/>
      <c r="DD698" s="55"/>
      <c r="DE698" s="55"/>
      <c r="DF698" s="55"/>
      <c r="DG698" s="55"/>
      <c r="DH698" s="55"/>
      <c r="DI698" s="55"/>
      <c r="DJ698" s="55"/>
      <c r="DK698" s="55"/>
      <c r="DL698" s="55"/>
      <c r="DM698" s="55"/>
      <c r="DN698" s="55"/>
      <c r="DO698" s="55"/>
      <c r="DP698" s="55"/>
      <c r="DQ698" s="55"/>
      <c r="DR698" s="55"/>
      <c r="DS698" s="55"/>
      <c r="DT698" s="55"/>
      <c r="DU698" s="55"/>
      <c r="DV698" s="55"/>
      <c r="DW698" s="55"/>
      <c r="DX698" s="55"/>
      <c r="DY698" s="55"/>
      <c r="DZ698" s="55"/>
      <c r="EA698" s="55"/>
      <c r="EB698" s="55"/>
      <c r="EC698" s="55"/>
      <c r="ED698" s="55"/>
      <c r="EE698" s="55"/>
      <c r="EF698" s="55"/>
      <c r="EG698" s="55"/>
      <c r="EH698" s="55"/>
      <c r="EI698" s="55"/>
      <c r="EJ698" s="55"/>
      <c r="EK698" s="55"/>
      <c r="EL698" s="55"/>
      <c r="EM698" s="55"/>
      <c r="EN698" s="55"/>
      <c r="EO698" s="55"/>
      <c r="EP698" s="55"/>
      <c r="EQ698" s="55"/>
      <c r="ER698" s="55"/>
      <c r="ES698" s="55"/>
      <c r="ET698" s="55"/>
      <c r="EU698" s="55"/>
      <c r="EV698" s="55"/>
      <c r="EW698" s="55"/>
      <c r="EX698" s="55"/>
      <c r="EY698" s="55"/>
      <c r="EZ698" s="55"/>
      <c r="FA698" s="55"/>
      <c r="FB698" s="55"/>
      <c r="FC698" s="55"/>
      <c r="FD698" s="55"/>
      <c r="FE698" s="55"/>
      <c r="FF698" s="55"/>
      <c r="FG698" s="55"/>
      <c r="FH698" s="55"/>
      <c r="FI698" s="55"/>
      <c r="FJ698" s="55"/>
      <c r="FK698" s="55"/>
      <c r="FL698" s="55"/>
      <c r="FM698" s="55"/>
      <c r="FN698" s="55"/>
      <c r="FO698" s="55"/>
      <c r="FP698" s="55"/>
      <c r="FQ698" s="55"/>
      <c r="FR698" s="55"/>
      <c r="FS698" s="55"/>
      <c r="FT698" s="55"/>
      <c r="FU698" s="55"/>
      <c r="FV698" s="55"/>
      <c r="FW698" s="55"/>
      <c r="FX698" s="55"/>
      <c r="FY698" s="55"/>
      <c r="FZ698" s="55"/>
      <c r="GA698" s="55"/>
      <c r="GB698" s="55"/>
      <c r="GC698" s="55"/>
      <c r="GD698" s="55"/>
      <c r="GE698" s="55"/>
      <c r="GF698" s="55"/>
      <c r="GG698" s="55"/>
      <c r="GH698" s="55"/>
      <c r="GI698" s="55"/>
      <c r="GJ698" s="55"/>
      <c r="GK698" s="55"/>
      <c r="GL698" s="55"/>
      <c r="GM698" s="55"/>
      <c r="GN698" s="55"/>
      <c r="GO698" s="55"/>
      <c r="GP698" s="55"/>
      <c r="GQ698" s="55"/>
      <c r="GR698" s="55"/>
      <c r="GS698" s="55"/>
      <c r="GT698" s="55"/>
      <c r="GU698" s="55"/>
      <c r="GV698" s="55"/>
      <c r="GW698" s="55"/>
      <c r="GX698" s="55"/>
      <c r="GY698" s="55"/>
      <c r="GZ698" s="55"/>
      <c r="HA698" s="55"/>
      <c r="HB698" s="55"/>
      <c r="HC698" s="55"/>
      <c r="HD698" s="55"/>
      <c r="HE698" s="55"/>
      <c r="HF698" s="55"/>
      <c r="HG698" s="55"/>
      <c r="HH698" s="55"/>
      <c r="HI698" s="55"/>
      <c r="HJ698" s="55"/>
      <c r="HK698" s="55"/>
      <c r="HL698" s="55"/>
      <c r="HM698" s="55"/>
      <c r="HN698" s="55"/>
      <c r="HO698" s="55"/>
      <c r="HP698" s="55"/>
      <c r="HQ698" s="55"/>
      <c r="HR698" s="55"/>
      <c r="HS698" s="55"/>
      <c r="HT698" s="55"/>
      <c r="HU698" s="55"/>
      <c r="HV698" s="55"/>
      <c r="HW698" s="55"/>
      <c r="HX698" s="55"/>
      <c r="HY698" s="55"/>
      <c r="HZ698" s="55"/>
      <c r="IA698" s="55"/>
      <c r="IB698" s="55"/>
      <c r="IC698" s="55"/>
      <c r="ID698" s="55"/>
      <c r="IE698" s="55"/>
      <c r="IF698" s="55"/>
      <c r="IG698" s="55"/>
      <c r="IH698" s="55"/>
      <c r="II698" s="55"/>
      <c r="IJ698" s="55"/>
      <c r="IK698" s="55"/>
      <c r="IL698" s="55"/>
      <c r="IM698" s="55"/>
      <c r="IN698" s="55"/>
      <c r="IO698" s="55"/>
      <c r="IP698" s="55"/>
      <c r="IQ698" s="55"/>
      <c r="IR698" s="55"/>
    </row>
    <row r="699" spans="1:252" ht="48" customHeight="1">
      <c r="A699" s="3" t="s">
        <v>2973</v>
      </c>
      <c r="B699" s="4" t="s">
        <v>478</v>
      </c>
      <c r="C699" s="4" t="s">
        <v>479</v>
      </c>
      <c r="D699" s="4" t="s">
        <v>2978</v>
      </c>
      <c r="E699" s="4" t="s">
        <v>2977</v>
      </c>
      <c r="F699" s="4" t="s">
        <v>2977</v>
      </c>
      <c r="G699" s="4" t="s">
        <v>2980</v>
      </c>
      <c r="H699" s="4" t="s">
        <v>2979</v>
      </c>
      <c r="I699" s="3" t="s">
        <v>2981</v>
      </c>
      <c r="J699" s="3"/>
      <c r="K699" s="4" t="s">
        <v>482</v>
      </c>
      <c r="L699" s="4">
        <v>0</v>
      </c>
      <c r="M699" s="4">
        <v>231010000</v>
      </c>
      <c r="N699" s="33" t="s">
        <v>483</v>
      </c>
      <c r="O699" s="3" t="s">
        <v>1444</v>
      </c>
      <c r="P699" s="4" t="s">
        <v>483</v>
      </c>
      <c r="Q699" s="4" t="s">
        <v>485</v>
      </c>
      <c r="R699" s="4" t="s">
        <v>1936</v>
      </c>
      <c r="S699" s="12" t="s">
        <v>1345</v>
      </c>
      <c r="T699" s="4">
        <v>839</v>
      </c>
      <c r="U699" s="4" t="s">
        <v>834</v>
      </c>
      <c r="V699" s="4">
        <v>8</v>
      </c>
      <c r="W699" s="24">
        <v>220</v>
      </c>
      <c r="X699" s="171">
        <f t="shared" si="38"/>
        <v>1760</v>
      </c>
      <c r="Y699" s="171">
        <f>X699*1.12</f>
        <v>1971.2000000000003</v>
      </c>
      <c r="Z699" s="172"/>
      <c r="AA699" s="168" t="s">
        <v>1318</v>
      </c>
      <c r="AB699" s="4"/>
      <c r="AD699" s="55"/>
      <c r="AE699" s="55"/>
      <c r="AF699" s="55"/>
      <c r="AG699" s="55"/>
      <c r="AH699" s="55"/>
      <c r="AI699" s="55"/>
      <c r="AJ699" s="55"/>
      <c r="AK699" s="55"/>
      <c r="AL699" s="55"/>
      <c r="AM699" s="55"/>
      <c r="AN699" s="55"/>
      <c r="AO699" s="55"/>
      <c r="AP699" s="55"/>
      <c r="AQ699" s="55"/>
      <c r="AR699" s="55"/>
      <c r="AS699" s="55"/>
      <c r="AT699" s="55"/>
      <c r="AU699" s="55"/>
      <c r="AV699" s="55"/>
      <c r="AW699" s="55"/>
      <c r="AX699" s="55"/>
      <c r="AY699" s="55"/>
      <c r="AZ699" s="55"/>
      <c r="BA699" s="55"/>
      <c r="BB699" s="55"/>
      <c r="BC699" s="55"/>
      <c r="BD699" s="55"/>
      <c r="BE699" s="55"/>
      <c r="BF699" s="55"/>
      <c r="BG699" s="55"/>
      <c r="BH699" s="55"/>
      <c r="BI699" s="55"/>
      <c r="BJ699" s="55"/>
      <c r="BK699" s="55"/>
      <c r="BL699" s="55"/>
      <c r="BM699" s="55"/>
      <c r="BN699" s="55"/>
      <c r="BO699" s="55"/>
      <c r="BP699" s="55"/>
      <c r="BQ699" s="55"/>
      <c r="BR699" s="55"/>
      <c r="BS699" s="55"/>
      <c r="BT699" s="55"/>
      <c r="BU699" s="55"/>
      <c r="BV699" s="55"/>
      <c r="BW699" s="55"/>
      <c r="BX699" s="55"/>
      <c r="BY699" s="55"/>
      <c r="BZ699" s="55"/>
      <c r="CA699" s="55"/>
      <c r="CB699" s="55"/>
      <c r="CC699" s="55"/>
      <c r="CD699" s="55"/>
      <c r="CE699" s="55"/>
      <c r="CF699" s="55"/>
      <c r="CG699" s="55"/>
      <c r="CH699" s="55"/>
      <c r="CI699" s="55"/>
      <c r="CJ699" s="55"/>
      <c r="CK699" s="55"/>
      <c r="CL699" s="55"/>
      <c r="CM699" s="55"/>
      <c r="CN699" s="55"/>
      <c r="CO699" s="55"/>
      <c r="CP699" s="55"/>
      <c r="CQ699" s="55"/>
      <c r="CR699" s="55"/>
      <c r="CS699" s="55"/>
      <c r="CT699" s="55"/>
      <c r="CU699" s="55"/>
      <c r="CV699" s="55"/>
      <c r="CW699" s="55"/>
      <c r="CX699" s="55"/>
      <c r="CY699" s="55"/>
      <c r="CZ699" s="55"/>
      <c r="DA699" s="55"/>
      <c r="DB699" s="55"/>
      <c r="DC699" s="55"/>
      <c r="DD699" s="55"/>
      <c r="DE699" s="55"/>
      <c r="DF699" s="55"/>
      <c r="DG699" s="55"/>
      <c r="DH699" s="55"/>
      <c r="DI699" s="55"/>
      <c r="DJ699" s="55"/>
      <c r="DK699" s="55"/>
      <c r="DL699" s="55"/>
      <c r="DM699" s="55"/>
      <c r="DN699" s="55"/>
      <c r="DO699" s="55"/>
      <c r="DP699" s="55"/>
      <c r="DQ699" s="55"/>
      <c r="DR699" s="55"/>
      <c r="DS699" s="55"/>
      <c r="DT699" s="55"/>
      <c r="DU699" s="55"/>
      <c r="DV699" s="55"/>
      <c r="DW699" s="55"/>
      <c r="DX699" s="55"/>
      <c r="DY699" s="55"/>
      <c r="DZ699" s="55"/>
      <c r="EA699" s="55"/>
      <c r="EB699" s="55"/>
      <c r="EC699" s="55"/>
      <c r="ED699" s="55"/>
      <c r="EE699" s="55"/>
      <c r="EF699" s="55"/>
      <c r="EG699" s="55"/>
      <c r="EH699" s="55"/>
      <c r="EI699" s="55"/>
      <c r="EJ699" s="55"/>
      <c r="EK699" s="55"/>
      <c r="EL699" s="55"/>
      <c r="EM699" s="55"/>
      <c r="EN699" s="55"/>
      <c r="EO699" s="55"/>
      <c r="EP699" s="55"/>
      <c r="EQ699" s="55"/>
      <c r="ER699" s="55"/>
      <c r="ES699" s="55"/>
      <c r="ET699" s="55"/>
      <c r="EU699" s="55"/>
      <c r="EV699" s="55"/>
      <c r="EW699" s="55"/>
      <c r="EX699" s="55"/>
      <c r="EY699" s="55"/>
      <c r="EZ699" s="55"/>
      <c r="FA699" s="55"/>
      <c r="FB699" s="55"/>
      <c r="FC699" s="55"/>
      <c r="FD699" s="55"/>
      <c r="FE699" s="55"/>
      <c r="FF699" s="55"/>
      <c r="FG699" s="55"/>
      <c r="FH699" s="55"/>
      <c r="FI699" s="55"/>
      <c r="FJ699" s="55"/>
      <c r="FK699" s="55"/>
      <c r="FL699" s="55"/>
      <c r="FM699" s="55"/>
      <c r="FN699" s="55"/>
      <c r="FO699" s="55"/>
      <c r="FP699" s="55"/>
      <c r="FQ699" s="55"/>
      <c r="FR699" s="55"/>
      <c r="FS699" s="55"/>
      <c r="FT699" s="55"/>
      <c r="FU699" s="55"/>
      <c r="FV699" s="55"/>
      <c r="FW699" s="55"/>
      <c r="FX699" s="55"/>
      <c r="FY699" s="55"/>
      <c r="FZ699" s="55"/>
      <c r="GA699" s="55"/>
      <c r="GB699" s="55"/>
      <c r="GC699" s="55"/>
      <c r="GD699" s="55"/>
      <c r="GE699" s="55"/>
      <c r="GF699" s="55"/>
      <c r="GG699" s="55"/>
      <c r="GH699" s="55"/>
      <c r="GI699" s="55"/>
      <c r="GJ699" s="55"/>
      <c r="GK699" s="55"/>
      <c r="GL699" s="55"/>
      <c r="GM699" s="55"/>
      <c r="GN699" s="55"/>
      <c r="GO699" s="55"/>
      <c r="GP699" s="55"/>
      <c r="GQ699" s="55"/>
      <c r="GR699" s="55"/>
      <c r="GS699" s="55"/>
      <c r="GT699" s="55"/>
      <c r="GU699" s="55"/>
      <c r="GV699" s="55"/>
      <c r="GW699" s="55"/>
      <c r="GX699" s="55"/>
      <c r="GY699" s="55"/>
      <c r="GZ699" s="55"/>
      <c r="HA699" s="55"/>
      <c r="HB699" s="55"/>
      <c r="HC699" s="55"/>
      <c r="HD699" s="55"/>
      <c r="HE699" s="55"/>
      <c r="HF699" s="55"/>
      <c r="HG699" s="55"/>
      <c r="HH699" s="55"/>
      <c r="HI699" s="55"/>
      <c r="HJ699" s="55"/>
      <c r="HK699" s="55"/>
      <c r="HL699" s="55"/>
      <c r="HM699" s="55"/>
      <c r="HN699" s="55"/>
      <c r="HO699" s="55"/>
      <c r="HP699" s="55"/>
      <c r="HQ699" s="55"/>
      <c r="HR699" s="55"/>
      <c r="HS699" s="55"/>
      <c r="HT699" s="55"/>
      <c r="HU699" s="55"/>
      <c r="HV699" s="55"/>
      <c r="HW699" s="55"/>
      <c r="HX699" s="55"/>
      <c r="HY699" s="55"/>
      <c r="HZ699" s="55"/>
      <c r="IA699" s="55"/>
      <c r="IB699" s="55"/>
      <c r="IC699" s="55"/>
      <c r="ID699" s="55"/>
      <c r="IE699" s="55"/>
      <c r="IF699" s="55"/>
      <c r="IG699" s="55"/>
      <c r="IH699" s="55"/>
      <c r="II699" s="55"/>
      <c r="IJ699" s="55"/>
      <c r="IK699" s="55"/>
      <c r="IL699" s="55"/>
      <c r="IM699" s="55"/>
      <c r="IN699" s="55"/>
      <c r="IO699" s="55"/>
      <c r="IP699" s="55"/>
      <c r="IQ699" s="55"/>
      <c r="IR699" s="55"/>
    </row>
    <row r="700" spans="1:252" ht="48" customHeight="1">
      <c r="A700" s="3" t="s">
        <v>2974</v>
      </c>
      <c r="B700" s="4" t="s">
        <v>478</v>
      </c>
      <c r="C700" s="4" t="s">
        <v>479</v>
      </c>
      <c r="D700" s="4" t="s">
        <v>2982</v>
      </c>
      <c r="E700" s="4" t="s">
        <v>2983</v>
      </c>
      <c r="F700" s="4" t="s">
        <v>2984</v>
      </c>
      <c r="G700" s="4" t="s">
        <v>2987</v>
      </c>
      <c r="H700" s="4" t="s">
        <v>2986</v>
      </c>
      <c r="I700" s="3" t="s">
        <v>2985</v>
      </c>
      <c r="J700" s="3"/>
      <c r="K700" s="4" t="s">
        <v>482</v>
      </c>
      <c r="L700" s="4">
        <v>0</v>
      </c>
      <c r="M700" s="4">
        <v>231010000</v>
      </c>
      <c r="N700" s="33" t="s">
        <v>483</v>
      </c>
      <c r="O700" s="3" t="s">
        <v>1444</v>
      </c>
      <c r="P700" s="4" t="s">
        <v>483</v>
      </c>
      <c r="Q700" s="4" t="s">
        <v>485</v>
      </c>
      <c r="R700" s="4" t="s">
        <v>1936</v>
      </c>
      <c r="S700" s="12" t="s">
        <v>1345</v>
      </c>
      <c r="T700" s="4">
        <v>796</v>
      </c>
      <c r="U700" s="4" t="s">
        <v>834</v>
      </c>
      <c r="V700" s="4">
        <v>30</v>
      </c>
      <c r="W700" s="24">
        <v>25</v>
      </c>
      <c r="X700" s="171">
        <f t="shared" si="38"/>
        <v>750</v>
      </c>
      <c r="Y700" s="171">
        <f>X700*1.12</f>
        <v>840.0000000000001</v>
      </c>
      <c r="Z700" s="172"/>
      <c r="AA700" s="168" t="s">
        <v>1318</v>
      </c>
      <c r="AB700" s="4"/>
      <c r="AD700" s="55"/>
      <c r="AE700" s="55"/>
      <c r="AF700" s="55"/>
      <c r="AG700" s="55"/>
      <c r="AH700" s="55"/>
      <c r="AI700" s="55"/>
      <c r="AJ700" s="55"/>
      <c r="AK700" s="55"/>
      <c r="AL700" s="55"/>
      <c r="AM700" s="55"/>
      <c r="AN700" s="55"/>
      <c r="AO700" s="55"/>
      <c r="AP700" s="55"/>
      <c r="AQ700" s="55"/>
      <c r="AR700" s="55"/>
      <c r="AS700" s="55"/>
      <c r="AT700" s="55"/>
      <c r="AU700" s="55"/>
      <c r="AV700" s="55"/>
      <c r="AW700" s="55"/>
      <c r="AX700" s="55"/>
      <c r="AY700" s="55"/>
      <c r="AZ700" s="55"/>
      <c r="BA700" s="55"/>
      <c r="BB700" s="55"/>
      <c r="BC700" s="55"/>
      <c r="BD700" s="55"/>
      <c r="BE700" s="55"/>
      <c r="BF700" s="55"/>
      <c r="BG700" s="55"/>
      <c r="BH700" s="55"/>
      <c r="BI700" s="55"/>
      <c r="BJ700" s="55"/>
      <c r="BK700" s="55"/>
      <c r="BL700" s="55"/>
      <c r="BM700" s="55"/>
      <c r="BN700" s="55"/>
      <c r="BO700" s="55"/>
      <c r="BP700" s="55"/>
      <c r="BQ700" s="55"/>
      <c r="BR700" s="55"/>
      <c r="BS700" s="55"/>
      <c r="BT700" s="55"/>
      <c r="BU700" s="55"/>
      <c r="BV700" s="55"/>
      <c r="BW700" s="55"/>
      <c r="BX700" s="55"/>
      <c r="BY700" s="55"/>
      <c r="BZ700" s="55"/>
      <c r="CA700" s="55"/>
      <c r="CB700" s="55"/>
      <c r="CC700" s="55"/>
      <c r="CD700" s="55"/>
      <c r="CE700" s="55"/>
      <c r="CF700" s="55"/>
      <c r="CG700" s="55"/>
      <c r="CH700" s="55"/>
      <c r="CI700" s="55"/>
      <c r="CJ700" s="55"/>
      <c r="CK700" s="55"/>
      <c r="CL700" s="55"/>
      <c r="CM700" s="55"/>
      <c r="CN700" s="55"/>
      <c r="CO700" s="55"/>
      <c r="CP700" s="55"/>
      <c r="CQ700" s="55"/>
      <c r="CR700" s="55"/>
      <c r="CS700" s="55"/>
      <c r="CT700" s="55"/>
      <c r="CU700" s="55"/>
      <c r="CV700" s="55"/>
      <c r="CW700" s="55"/>
      <c r="CX700" s="55"/>
      <c r="CY700" s="55"/>
      <c r="CZ700" s="55"/>
      <c r="DA700" s="55"/>
      <c r="DB700" s="55"/>
      <c r="DC700" s="55"/>
      <c r="DD700" s="55"/>
      <c r="DE700" s="55"/>
      <c r="DF700" s="55"/>
      <c r="DG700" s="55"/>
      <c r="DH700" s="55"/>
      <c r="DI700" s="55"/>
      <c r="DJ700" s="55"/>
      <c r="DK700" s="55"/>
      <c r="DL700" s="55"/>
      <c r="DM700" s="55"/>
      <c r="DN700" s="55"/>
      <c r="DO700" s="55"/>
      <c r="DP700" s="55"/>
      <c r="DQ700" s="55"/>
      <c r="DR700" s="55"/>
      <c r="DS700" s="55"/>
      <c r="DT700" s="55"/>
      <c r="DU700" s="55"/>
      <c r="DV700" s="55"/>
      <c r="DW700" s="55"/>
      <c r="DX700" s="55"/>
      <c r="DY700" s="55"/>
      <c r="DZ700" s="55"/>
      <c r="EA700" s="55"/>
      <c r="EB700" s="55"/>
      <c r="EC700" s="55"/>
      <c r="ED700" s="55"/>
      <c r="EE700" s="55"/>
      <c r="EF700" s="55"/>
      <c r="EG700" s="55"/>
      <c r="EH700" s="55"/>
      <c r="EI700" s="55"/>
      <c r="EJ700" s="55"/>
      <c r="EK700" s="55"/>
      <c r="EL700" s="55"/>
      <c r="EM700" s="55"/>
      <c r="EN700" s="55"/>
      <c r="EO700" s="55"/>
      <c r="EP700" s="55"/>
      <c r="EQ700" s="55"/>
      <c r="ER700" s="55"/>
      <c r="ES700" s="55"/>
      <c r="ET700" s="55"/>
      <c r="EU700" s="55"/>
      <c r="EV700" s="55"/>
      <c r="EW700" s="55"/>
      <c r="EX700" s="55"/>
      <c r="EY700" s="55"/>
      <c r="EZ700" s="55"/>
      <c r="FA700" s="55"/>
      <c r="FB700" s="55"/>
      <c r="FC700" s="55"/>
      <c r="FD700" s="55"/>
      <c r="FE700" s="55"/>
      <c r="FF700" s="55"/>
      <c r="FG700" s="55"/>
      <c r="FH700" s="55"/>
      <c r="FI700" s="55"/>
      <c r="FJ700" s="55"/>
      <c r="FK700" s="55"/>
      <c r="FL700" s="55"/>
      <c r="FM700" s="55"/>
      <c r="FN700" s="55"/>
      <c r="FO700" s="55"/>
      <c r="FP700" s="55"/>
      <c r="FQ700" s="55"/>
      <c r="FR700" s="55"/>
      <c r="FS700" s="55"/>
      <c r="FT700" s="55"/>
      <c r="FU700" s="55"/>
      <c r="FV700" s="55"/>
      <c r="FW700" s="55"/>
      <c r="FX700" s="55"/>
      <c r="FY700" s="55"/>
      <c r="FZ700" s="55"/>
      <c r="GA700" s="55"/>
      <c r="GB700" s="55"/>
      <c r="GC700" s="55"/>
      <c r="GD700" s="55"/>
      <c r="GE700" s="55"/>
      <c r="GF700" s="55"/>
      <c r="GG700" s="55"/>
      <c r="GH700" s="55"/>
      <c r="GI700" s="55"/>
      <c r="GJ700" s="55"/>
      <c r="GK700" s="55"/>
      <c r="GL700" s="55"/>
      <c r="GM700" s="55"/>
      <c r="GN700" s="55"/>
      <c r="GO700" s="55"/>
      <c r="GP700" s="55"/>
      <c r="GQ700" s="55"/>
      <c r="GR700" s="55"/>
      <c r="GS700" s="55"/>
      <c r="GT700" s="55"/>
      <c r="GU700" s="55"/>
      <c r="GV700" s="55"/>
      <c r="GW700" s="55"/>
      <c r="GX700" s="55"/>
      <c r="GY700" s="55"/>
      <c r="GZ700" s="55"/>
      <c r="HA700" s="55"/>
      <c r="HB700" s="55"/>
      <c r="HC700" s="55"/>
      <c r="HD700" s="55"/>
      <c r="HE700" s="55"/>
      <c r="HF700" s="55"/>
      <c r="HG700" s="55"/>
      <c r="HH700" s="55"/>
      <c r="HI700" s="55"/>
      <c r="HJ700" s="55"/>
      <c r="HK700" s="55"/>
      <c r="HL700" s="55"/>
      <c r="HM700" s="55"/>
      <c r="HN700" s="55"/>
      <c r="HO700" s="55"/>
      <c r="HP700" s="55"/>
      <c r="HQ700" s="55"/>
      <c r="HR700" s="55"/>
      <c r="HS700" s="55"/>
      <c r="HT700" s="55"/>
      <c r="HU700" s="55"/>
      <c r="HV700" s="55"/>
      <c r="HW700" s="55"/>
      <c r="HX700" s="55"/>
      <c r="HY700" s="55"/>
      <c r="HZ700" s="55"/>
      <c r="IA700" s="55"/>
      <c r="IB700" s="55"/>
      <c r="IC700" s="55"/>
      <c r="ID700" s="55"/>
      <c r="IE700" s="55"/>
      <c r="IF700" s="55"/>
      <c r="IG700" s="55"/>
      <c r="IH700" s="55"/>
      <c r="II700" s="55"/>
      <c r="IJ700" s="55"/>
      <c r="IK700" s="55"/>
      <c r="IL700" s="55"/>
      <c r="IM700" s="55"/>
      <c r="IN700" s="55"/>
      <c r="IO700" s="55"/>
      <c r="IP700" s="55"/>
      <c r="IQ700" s="55"/>
      <c r="IR700" s="55"/>
    </row>
    <row r="701" spans="1:252" ht="48" customHeight="1">
      <c r="A701" s="3" t="s">
        <v>2975</v>
      </c>
      <c r="B701" s="4" t="s">
        <v>478</v>
      </c>
      <c r="C701" s="4" t="s">
        <v>479</v>
      </c>
      <c r="D701" s="4" t="s">
        <v>2990</v>
      </c>
      <c r="E701" s="4" t="s">
        <v>2991</v>
      </c>
      <c r="F701" s="4" t="s">
        <v>2992</v>
      </c>
      <c r="G701" s="4" t="s">
        <v>2993</v>
      </c>
      <c r="H701" s="4" t="s">
        <v>2994</v>
      </c>
      <c r="I701" s="3"/>
      <c r="J701" s="3"/>
      <c r="K701" s="4" t="s">
        <v>482</v>
      </c>
      <c r="L701" s="4">
        <v>0</v>
      </c>
      <c r="M701" s="4">
        <v>231010000</v>
      </c>
      <c r="N701" s="33" t="s">
        <v>483</v>
      </c>
      <c r="O701" s="3" t="s">
        <v>1444</v>
      </c>
      <c r="P701" s="4" t="s">
        <v>483</v>
      </c>
      <c r="Q701" s="4" t="s">
        <v>485</v>
      </c>
      <c r="R701" s="4" t="s">
        <v>1936</v>
      </c>
      <c r="S701" s="12" t="s">
        <v>1345</v>
      </c>
      <c r="T701" s="4">
        <v>796</v>
      </c>
      <c r="U701" s="4" t="s">
        <v>834</v>
      </c>
      <c r="V701" s="4">
        <v>5</v>
      </c>
      <c r="W701" s="24">
        <v>1500</v>
      </c>
      <c r="X701" s="171">
        <f t="shared" si="38"/>
        <v>7500</v>
      </c>
      <c r="Y701" s="171">
        <f>X701*1.12</f>
        <v>8400</v>
      </c>
      <c r="Z701" s="172"/>
      <c r="AA701" s="168" t="s">
        <v>1318</v>
      </c>
      <c r="AB701" s="4"/>
      <c r="AD701" s="55"/>
      <c r="AE701" s="55"/>
      <c r="AF701" s="55"/>
      <c r="AG701" s="55"/>
      <c r="AH701" s="55"/>
      <c r="AI701" s="55"/>
      <c r="AJ701" s="55"/>
      <c r="AK701" s="55"/>
      <c r="AL701" s="55"/>
      <c r="AM701" s="55"/>
      <c r="AN701" s="55"/>
      <c r="AO701" s="55"/>
      <c r="AP701" s="55"/>
      <c r="AQ701" s="55"/>
      <c r="AR701" s="55"/>
      <c r="AS701" s="55"/>
      <c r="AT701" s="55"/>
      <c r="AU701" s="55"/>
      <c r="AV701" s="55"/>
      <c r="AW701" s="55"/>
      <c r="AX701" s="55"/>
      <c r="AY701" s="55"/>
      <c r="AZ701" s="55"/>
      <c r="BA701" s="55"/>
      <c r="BB701" s="55"/>
      <c r="BC701" s="55"/>
      <c r="BD701" s="55"/>
      <c r="BE701" s="55"/>
      <c r="BF701" s="55"/>
      <c r="BG701" s="55"/>
      <c r="BH701" s="55"/>
      <c r="BI701" s="55"/>
      <c r="BJ701" s="55"/>
      <c r="BK701" s="55"/>
      <c r="BL701" s="55"/>
      <c r="BM701" s="55"/>
      <c r="BN701" s="55"/>
      <c r="BO701" s="55"/>
      <c r="BP701" s="55"/>
      <c r="BQ701" s="55"/>
      <c r="BR701" s="55"/>
      <c r="BS701" s="55"/>
      <c r="BT701" s="55"/>
      <c r="BU701" s="55"/>
      <c r="BV701" s="55"/>
      <c r="BW701" s="55"/>
      <c r="BX701" s="55"/>
      <c r="BY701" s="55"/>
      <c r="BZ701" s="55"/>
      <c r="CA701" s="55"/>
      <c r="CB701" s="55"/>
      <c r="CC701" s="55"/>
      <c r="CD701" s="55"/>
      <c r="CE701" s="55"/>
      <c r="CF701" s="55"/>
      <c r="CG701" s="55"/>
      <c r="CH701" s="55"/>
      <c r="CI701" s="55"/>
      <c r="CJ701" s="55"/>
      <c r="CK701" s="55"/>
      <c r="CL701" s="55"/>
      <c r="CM701" s="55"/>
      <c r="CN701" s="55"/>
      <c r="CO701" s="55"/>
      <c r="CP701" s="55"/>
      <c r="CQ701" s="55"/>
      <c r="CR701" s="55"/>
      <c r="CS701" s="55"/>
      <c r="CT701" s="55"/>
      <c r="CU701" s="55"/>
      <c r="CV701" s="55"/>
      <c r="CW701" s="55"/>
      <c r="CX701" s="55"/>
      <c r="CY701" s="55"/>
      <c r="CZ701" s="55"/>
      <c r="DA701" s="55"/>
      <c r="DB701" s="55"/>
      <c r="DC701" s="55"/>
      <c r="DD701" s="55"/>
      <c r="DE701" s="55"/>
      <c r="DF701" s="55"/>
      <c r="DG701" s="55"/>
      <c r="DH701" s="55"/>
      <c r="DI701" s="55"/>
      <c r="DJ701" s="55"/>
      <c r="DK701" s="55"/>
      <c r="DL701" s="55"/>
      <c r="DM701" s="55"/>
      <c r="DN701" s="55"/>
      <c r="DO701" s="55"/>
      <c r="DP701" s="55"/>
      <c r="DQ701" s="55"/>
      <c r="DR701" s="55"/>
      <c r="DS701" s="55"/>
      <c r="DT701" s="55"/>
      <c r="DU701" s="55"/>
      <c r="DV701" s="55"/>
      <c r="DW701" s="55"/>
      <c r="DX701" s="55"/>
      <c r="DY701" s="55"/>
      <c r="DZ701" s="55"/>
      <c r="EA701" s="55"/>
      <c r="EB701" s="55"/>
      <c r="EC701" s="55"/>
      <c r="ED701" s="55"/>
      <c r="EE701" s="55"/>
      <c r="EF701" s="55"/>
      <c r="EG701" s="55"/>
      <c r="EH701" s="55"/>
      <c r="EI701" s="55"/>
      <c r="EJ701" s="55"/>
      <c r="EK701" s="55"/>
      <c r="EL701" s="55"/>
      <c r="EM701" s="55"/>
      <c r="EN701" s="55"/>
      <c r="EO701" s="55"/>
      <c r="EP701" s="55"/>
      <c r="EQ701" s="55"/>
      <c r="ER701" s="55"/>
      <c r="ES701" s="55"/>
      <c r="ET701" s="55"/>
      <c r="EU701" s="55"/>
      <c r="EV701" s="55"/>
      <c r="EW701" s="55"/>
      <c r="EX701" s="55"/>
      <c r="EY701" s="55"/>
      <c r="EZ701" s="55"/>
      <c r="FA701" s="55"/>
      <c r="FB701" s="55"/>
      <c r="FC701" s="55"/>
      <c r="FD701" s="55"/>
      <c r="FE701" s="55"/>
      <c r="FF701" s="55"/>
      <c r="FG701" s="55"/>
      <c r="FH701" s="55"/>
      <c r="FI701" s="55"/>
      <c r="FJ701" s="55"/>
      <c r="FK701" s="55"/>
      <c r="FL701" s="55"/>
      <c r="FM701" s="55"/>
      <c r="FN701" s="55"/>
      <c r="FO701" s="55"/>
      <c r="FP701" s="55"/>
      <c r="FQ701" s="55"/>
      <c r="FR701" s="55"/>
      <c r="FS701" s="55"/>
      <c r="FT701" s="55"/>
      <c r="FU701" s="55"/>
      <c r="FV701" s="55"/>
      <c r="FW701" s="55"/>
      <c r="FX701" s="55"/>
      <c r="FY701" s="55"/>
      <c r="FZ701" s="55"/>
      <c r="GA701" s="55"/>
      <c r="GB701" s="55"/>
      <c r="GC701" s="55"/>
      <c r="GD701" s="55"/>
      <c r="GE701" s="55"/>
      <c r="GF701" s="55"/>
      <c r="GG701" s="55"/>
      <c r="GH701" s="55"/>
      <c r="GI701" s="55"/>
      <c r="GJ701" s="55"/>
      <c r="GK701" s="55"/>
      <c r="GL701" s="55"/>
      <c r="GM701" s="55"/>
      <c r="GN701" s="55"/>
      <c r="GO701" s="55"/>
      <c r="GP701" s="55"/>
      <c r="GQ701" s="55"/>
      <c r="GR701" s="55"/>
      <c r="GS701" s="55"/>
      <c r="GT701" s="55"/>
      <c r="GU701" s="55"/>
      <c r="GV701" s="55"/>
      <c r="GW701" s="55"/>
      <c r="GX701" s="55"/>
      <c r="GY701" s="55"/>
      <c r="GZ701" s="55"/>
      <c r="HA701" s="55"/>
      <c r="HB701" s="55"/>
      <c r="HC701" s="55"/>
      <c r="HD701" s="55"/>
      <c r="HE701" s="55"/>
      <c r="HF701" s="55"/>
      <c r="HG701" s="55"/>
      <c r="HH701" s="55"/>
      <c r="HI701" s="55"/>
      <c r="HJ701" s="55"/>
      <c r="HK701" s="55"/>
      <c r="HL701" s="55"/>
      <c r="HM701" s="55"/>
      <c r="HN701" s="55"/>
      <c r="HO701" s="55"/>
      <c r="HP701" s="55"/>
      <c r="HQ701" s="55"/>
      <c r="HR701" s="55"/>
      <c r="HS701" s="55"/>
      <c r="HT701" s="55"/>
      <c r="HU701" s="55"/>
      <c r="HV701" s="55"/>
      <c r="HW701" s="55"/>
      <c r="HX701" s="55"/>
      <c r="HY701" s="55"/>
      <c r="HZ701" s="55"/>
      <c r="IA701" s="55"/>
      <c r="IB701" s="55"/>
      <c r="IC701" s="55"/>
      <c r="ID701" s="55"/>
      <c r="IE701" s="55"/>
      <c r="IF701" s="55"/>
      <c r="IG701" s="55"/>
      <c r="IH701" s="55"/>
      <c r="II701" s="55"/>
      <c r="IJ701" s="55"/>
      <c r="IK701" s="55"/>
      <c r="IL701" s="55"/>
      <c r="IM701" s="55"/>
      <c r="IN701" s="55"/>
      <c r="IO701" s="55"/>
      <c r="IP701" s="55"/>
      <c r="IQ701" s="55"/>
      <c r="IR701" s="55"/>
    </row>
    <row r="702" spans="1:29" ht="81.75" customHeight="1">
      <c r="A702" s="3" t="s">
        <v>3030</v>
      </c>
      <c r="B702" s="4" t="s">
        <v>478</v>
      </c>
      <c r="C702" s="4" t="s">
        <v>479</v>
      </c>
      <c r="D702" s="4" t="s">
        <v>3031</v>
      </c>
      <c r="E702" s="4" t="s">
        <v>3033</v>
      </c>
      <c r="F702" s="3" t="s">
        <v>3032</v>
      </c>
      <c r="G702" s="3" t="s">
        <v>3034</v>
      </c>
      <c r="H702" s="3" t="s">
        <v>3035</v>
      </c>
      <c r="I702" s="3"/>
      <c r="J702" s="3"/>
      <c r="K702" s="4" t="s">
        <v>482</v>
      </c>
      <c r="L702" s="3">
        <v>0</v>
      </c>
      <c r="M702" s="12" t="s">
        <v>2462</v>
      </c>
      <c r="N702" s="4" t="s">
        <v>483</v>
      </c>
      <c r="O702" s="3" t="s">
        <v>1475</v>
      </c>
      <c r="P702" s="4" t="s">
        <v>483</v>
      </c>
      <c r="Q702" s="4" t="s">
        <v>485</v>
      </c>
      <c r="R702" s="4" t="s">
        <v>503</v>
      </c>
      <c r="S702" s="4" t="s">
        <v>496</v>
      </c>
      <c r="T702" s="15">
        <v>796</v>
      </c>
      <c r="U702" s="4" t="s">
        <v>834</v>
      </c>
      <c r="V702" s="3">
        <v>1</v>
      </c>
      <c r="W702" s="24">
        <v>40000</v>
      </c>
      <c r="X702" s="26">
        <f aca="true" t="shared" si="39" ref="X702:X707">V702*W702</f>
        <v>40000</v>
      </c>
      <c r="Y702" s="26">
        <f aca="true" t="shared" si="40" ref="Y702:Y710">X702*1.12</f>
        <v>44800.00000000001</v>
      </c>
      <c r="Z702" s="4"/>
      <c r="AA702" s="40" t="s">
        <v>1318</v>
      </c>
      <c r="AB702" s="4"/>
      <c r="AC702" s="129"/>
    </row>
    <row r="703" spans="1:29" ht="96" customHeight="1">
      <c r="A703" s="3" t="s">
        <v>3061</v>
      </c>
      <c r="B703" s="4" t="s">
        <v>478</v>
      </c>
      <c r="C703" s="4" t="s">
        <v>479</v>
      </c>
      <c r="D703" s="15" t="s">
        <v>3060</v>
      </c>
      <c r="E703" s="15" t="s">
        <v>36</v>
      </c>
      <c r="F703" s="4" t="s">
        <v>47</v>
      </c>
      <c r="G703" s="15" t="s">
        <v>38</v>
      </c>
      <c r="H703" s="3" t="s">
        <v>2</v>
      </c>
      <c r="I703" s="4" t="s">
        <v>205</v>
      </c>
      <c r="J703" s="4"/>
      <c r="K703" s="4" t="s">
        <v>491</v>
      </c>
      <c r="L703" s="3">
        <v>0</v>
      </c>
      <c r="M703" s="12" t="s">
        <v>2462</v>
      </c>
      <c r="N703" s="4" t="s">
        <v>483</v>
      </c>
      <c r="O703" s="3" t="s">
        <v>1475</v>
      </c>
      <c r="P703" s="4" t="s">
        <v>483</v>
      </c>
      <c r="Q703" s="4" t="s">
        <v>485</v>
      </c>
      <c r="R703" s="4" t="s">
        <v>503</v>
      </c>
      <c r="S703" s="4" t="s">
        <v>496</v>
      </c>
      <c r="T703" s="23">
        <v>5111</v>
      </c>
      <c r="U703" s="15" t="s">
        <v>600</v>
      </c>
      <c r="V703" s="14">
        <v>120</v>
      </c>
      <c r="W703" s="4">
        <v>250</v>
      </c>
      <c r="X703" s="26">
        <f t="shared" si="39"/>
        <v>30000</v>
      </c>
      <c r="Y703" s="26">
        <f t="shared" si="40"/>
        <v>33600</v>
      </c>
      <c r="Z703" s="4"/>
      <c r="AA703" s="4" t="s">
        <v>1318</v>
      </c>
      <c r="AB703" s="4"/>
      <c r="AC703" s="28"/>
    </row>
    <row r="704" spans="1:28" ht="127.5">
      <c r="A704" s="3" t="s">
        <v>3130</v>
      </c>
      <c r="B704" s="3" t="s">
        <v>478</v>
      </c>
      <c r="C704" s="3" t="s">
        <v>479</v>
      </c>
      <c r="D704" s="3" t="s">
        <v>670</v>
      </c>
      <c r="E704" s="3" t="s">
        <v>671</v>
      </c>
      <c r="F704" s="3" t="s">
        <v>654</v>
      </c>
      <c r="G704" s="15" t="s">
        <v>673</v>
      </c>
      <c r="H704" s="3" t="s">
        <v>3131</v>
      </c>
      <c r="I704" s="3" t="s">
        <v>3170</v>
      </c>
      <c r="J704" s="3"/>
      <c r="K704" s="4" t="s">
        <v>482</v>
      </c>
      <c r="L704" s="4">
        <v>0</v>
      </c>
      <c r="M704" s="12" t="s">
        <v>2462</v>
      </c>
      <c r="N704" s="4" t="s">
        <v>483</v>
      </c>
      <c r="O704" s="4" t="s">
        <v>1475</v>
      </c>
      <c r="P704" s="4" t="s">
        <v>483</v>
      </c>
      <c r="Q704" s="4" t="s">
        <v>485</v>
      </c>
      <c r="R704" s="4" t="s">
        <v>503</v>
      </c>
      <c r="S704" s="4" t="s">
        <v>486</v>
      </c>
      <c r="T704" s="4">
        <v>112</v>
      </c>
      <c r="U704" s="4" t="s">
        <v>512</v>
      </c>
      <c r="V704" s="4">
        <v>5</v>
      </c>
      <c r="W704" s="24">
        <v>1600</v>
      </c>
      <c r="X704" s="24">
        <f t="shared" si="39"/>
        <v>8000</v>
      </c>
      <c r="Y704" s="24">
        <f t="shared" si="40"/>
        <v>8960</v>
      </c>
      <c r="Z704" s="4"/>
      <c r="AA704" s="4" t="s">
        <v>1318</v>
      </c>
      <c r="AB704" s="4"/>
    </row>
    <row r="705" spans="1:28" ht="102">
      <c r="A705" s="3" t="s">
        <v>3145</v>
      </c>
      <c r="B705" s="3" t="s">
        <v>478</v>
      </c>
      <c r="C705" s="3" t="s">
        <v>479</v>
      </c>
      <c r="D705" s="3" t="s">
        <v>3148</v>
      </c>
      <c r="E705" s="3" t="s">
        <v>3149</v>
      </c>
      <c r="F705" s="3" t="s">
        <v>3150</v>
      </c>
      <c r="G705" s="15" t="s">
        <v>289</v>
      </c>
      <c r="H705" s="3" t="s">
        <v>1660</v>
      </c>
      <c r="I705" s="3"/>
      <c r="J705" s="3"/>
      <c r="K705" s="4" t="s">
        <v>482</v>
      </c>
      <c r="L705" s="4">
        <v>0</v>
      </c>
      <c r="M705" s="12" t="s">
        <v>2462</v>
      </c>
      <c r="N705" s="4" t="s">
        <v>483</v>
      </c>
      <c r="O705" s="4" t="s">
        <v>494</v>
      </c>
      <c r="P705" s="4" t="s">
        <v>483</v>
      </c>
      <c r="Q705" s="4" t="s">
        <v>485</v>
      </c>
      <c r="R705" s="4" t="s">
        <v>503</v>
      </c>
      <c r="S705" s="4" t="s">
        <v>496</v>
      </c>
      <c r="T705" s="4">
        <v>796</v>
      </c>
      <c r="U705" s="4" t="s">
        <v>834</v>
      </c>
      <c r="V705" s="4">
        <v>2</v>
      </c>
      <c r="W705" s="24">
        <v>71430</v>
      </c>
      <c r="X705" s="24">
        <f t="shared" si="39"/>
        <v>142860</v>
      </c>
      <c r="Y705" s="24">
        <f t="shared" si="40"/>
        <v>160003.2</v>
      </c>
      <c r="Z705" s="4"/>
      <c r="AA705" s="4" t="s">
        <v>1318</v>
      </c>
      <c r="AB705" s="4"/>
    </row>
    <row r="706" spans="1:28" ht="102">
      <c r="A706" s="3" t="s">
        <v>3146</v>
      </c>
      <c r="B706" s="3" t="s">
        <v>478</v>
      </c>
      <c r="C706" s="3" t="s">
        <v>479</v>
      </c>
      <c r="D706" s="3" t="s">
        <v>3151</v>
      </c>
      <c r="E706" s="3" t="s">
        <v>3153</v>
      </c>
      <c r="F706" s="3" t="s">
        <v>3152</v>
      </c>
      <c r="G706" s="15" t="s">
        <v>3155</v>
      </c>
      <c r="H706" s="3" t="s">
        <v>3154</v>
      </c>
      <c r="J706" s="3"/>
      <c r="K706" s="4" t="s">
        <v>482</v>
      </c>
      <c r="L706" s="4">
        <v>0</v>
      </c>
      <c r="M706" s="12" t="s">
        <v>2462</v>
      </c>
      <c r="N706" s="4" t="s">
        <v>483</v>
      </c>
      <c r="O706" s="4" t="s">
        <v>494</v>
      </c>
      <c r="P706" s="4" t="s">
        <v>483</v>
      </c>
      <c r="Q706" s="4" t="s">
        <v>485</v>
      </c>
      <c r="R706" s="4" t="s">
        <v>503</v>
      </c>
      <c r="S706" s="4" t="s">
        <v>496</v>
      </c>
      <c r="T706" s="4">
        <v>796</v>
      </c>
      <c r="U706" s="4" t="s">
        <v>834</v>
      </c>
      <c r="V706" s="4">
        <v>2</v>
      </c>
      <c r="W706" s="24">
        <v>6250</v>
      </c>
      <c r="X706" s="24">
        <f t="shared" si="39"/>
        <v>12500</v>
      </c>
      <c r="Y706" s="24">
        <f t="shared" si="40"/>
        <v>14000.000000000002</v>
      </c>
      <c r="Z706" s="4"/>
      <c r="AA706" s="4" t="s">
        <v>1318</v>
      </c>
      <c r="AB706" s="4"/>
    </row>
    <row r="707" spans="1:28" ht="102">
      <c r="A707" s="3" t="s">
        <v>3147</v>
      </c>
      <c r="B707" s="3" t="s">
        <v>478</v>
      </c>
      <c r="C707" s="3" t="s">
        <v>479</v>
      </c>
      <c r="D707" s="3" t="s">
        <v>31</v>
      </c>
      <c r="E707" s="3" t="s">
        <v>32</v>
      </c>
      <c r="F707" s="3" t="s">
        <v>1840</v>
      </c>
      <c r="G707" s="15" t="s">
        <v>289</v>
      </c>
      <c r="H707" s="3" t="s">
        <v>1660</v>
      </c>
      <c r="I707" s="3"/>
      <c r="J707" s="3"/>
      <c r="K707" s="4" t="s">
        <v>482</v>
      </c>
      <c r="L707" s="4">
        <v>0</v>
      </c>
      <c r="M707" s="12" t="s">
        <v>2462</v>
      </c>
      <c r="N707" s="4" t="s">
        <v>483</v>
      </c>
      <c r="O707" s="4" t="s">
        <v>494</v>
      </c>
      <c r="P707" s="4" t="s">
        <v>483</v>
      </c>
      <c r="Q707" s="4" t="s">
        <v>485</v>
      </c>
      <c r="R707" s="4" t="s">
        <v>503</v>
      </c>
      <c r="S707" s="4" t="s">
        <v>496</v>
      </c>
      <c r="T707" s="4">
        <v>796</v>
      </c>
      <c r="U707" s="4" t="s">
        <v>834</v>
      </c>
      <c r="V707" s="4">
        <v>2</v>
      </c>
      <c r="W707" s="24">
        <v>23215</v>
      </c>
      <c r="X707" s="24">
        <f t="shared" si="39"/>
        <v>46430</v>
      </c>
      <c r="Y707" s="24">
        <f t="shared" si="40"/>
        <v>52001.600000000006</v>
      </c>
      <c r="Z707" s="4"/>
      <c r="AA707" s="4" t="s">
        <v>1318</v>
      </c>
      <c r="AB707" s="4"/>
    </row>
    <row r="708" spans="1:28" ht="102">
      <c r="A708" s="3" t="s">
        <v>3161</v>
      </c>
      <c r="B708" s="3" t="s">
        <v>478</v>
      </c>
      <c r="C708" s="3" t="s">
        <v>479</v>
      </c>
      <c r="D708" s="3" t="s">
        <v>3162</v>
      </c>
      <c r="E708" s="3" t="s">
        <v>3163</v>
      </c>
      <c r="F708" s="3" t="s">
        <v>3164</v>
      </c>
      <c r="G708" s="15" t="s">
        <v>3165</v>
      </c>
      <c r="H708" s="3" t="s">
        <v>3166</v>
      </c>
      <c r="I708" s="3"/>
      <c r="J708" s="3"/>
      <c r="K708" s="4" t="s">
        <v>482</v>
      </c>
      <c r="L708" s="4">
        <v>0</v>
      </c>
      <c r="M708" s="12" t="s">
        <v>2462</v>
      </c>
      <c r="N708" s="4" t="s">
        <v>483</v>
      </c>
      <c r="O708" s="4" t="s">
        <v>1475</v>
      </c>
      <c r="P708" s="4" t="s">
        <v>483</v>
      </c>
      <c r="Q708" s="4" t="s">
        <v>485</v>
      </c>
      <c r="R708" s="4" t="s">
        <v>503</v>
      </c>
      <c r="S708" s="4" t="s">
        <v>486</v>
      </c>
      <c r="T708" s="4">
        <v>796</v>
      </c>
      <c r="U708" s="4" t="s">
        <v>834</v>
      </c>
      <c r="V708" s="4">
        <v>1</v>
      </c>
      <c r="W708" s="24">
        <v>23000</v>
      </c>
      <c r="X708" s="24">
        <f>V708*W708</f>
        <v>23000</v>
      </c>
      <c r="Y708" s="24">
        <f t="shared" si="40"/>
        <v>25760.000000000004</v>
      </c>
      <c r="Z708" s="4"/>
      <c r="AA708" s="4" t="s">
        <v>1318</v>
      </c>
      <c r="AB708" s="4"/>
    </row>
    <row r="709" spans="1:28" ht="102">
      <c r="A709" s="3" t="s">
        <v>3171</v>
      </c>
      <c r="B709" s="3" t="s">
        <v>478</v>
      </c>
      <c r="C709" s="3" t="s">
        <v>479</v>
      </c>
      <c r="D709" s="3" t="s">
        <v>3172</v>
      </c>
      <c r="E709" s="3" t="s">
        <v>327</v>
      </c>
      <c r="F709" s="3" t="s">
        <v>3173</v>
      </c>
      <c r="G709" s="15" t="s">
        <v>3175</v>
      </c>
      <c r="H709" s="3" t="s">
        <v>3174</v>
      </c>
      <c r="I709" s="3"/>
      <c r="J709" s="3"/>
      <c r="K709" s="4" t="s">
        <v>482</v>
      </c>
      <c r="L709" s="4">
        <v>0</v>
      </c>
      <c r="M709" s="12" t="s">
        <v>2462</v>
      </c>
      <c r="N709" s="4" t="s">
        <v>483</v>
      </c>
      <c r="O709" s="4" t="s">
        <v>1475</v>
      </c>
      <c r="P709" s="4" t="s">
        <v>483</v>
      </c>
      <c r="Q709" s="4" t="s">
        <v>485</v>
      </c>
      <c r="R709" s="4" t="s">
        <v>503</v>
      </c>
      <c r="S709" s="4" t="s">
        <v>486</v>
      </c>
      <c r="T709" s="4">
        <v>796</v>
      </c>
      <c r="U709" s="4" t="s">
        <v>834</v>
      </c>
      <c r="V709" s="4">
        <v>1</v>
      </c>
      <c r="W709" s="24">
        <v>7000</v>
      </c>
      <c r="X709" s="24">
        <f>V709*W709</f>
        <v>7000</v>
      </c>
      <c r="Y709" s="24">
        <f t="shared" si="40"/>
        <v>7840.000000000001</v>
      </c>
      <c r="Z709" s="4"/>
      <c r="AA709" s="4" t="s">
        <v>1318</v>
      </c>
      <c r="AB709" s="4"/>
    </row>
    <row r="710" spans="1:28" ht="69.75" customHeight="1">
      <c r="A710" s="3" t="s">
        <v>3176</v>
      </c>
      <c r="B710" s="3" t="s">
        <v>478</v>
      </c>
      <c r="C710" s="3" t="s">
        <v>479</v>
      </c>
      <c r="D710" s="3" t="s">
        <v>3177</v>
      </c>
      <c r="E710" s="3" t="s">
        <v>3178</v>
      </c>
      <c r="F710" s="3" t="s">
        <v>3179</v>
      </c>
      <c r="G710" s="15" t="s">
        <v>3180</v>
      </c>
      <c r="H710" s="3" t="s">
        <v>3181</v>
      </c>
      <c r="I710" s="3"/>
      <c r="J710" s="3"/>
      <c r="K710" s="4" t="s">
        <v>482</v>
      </c>
      <c r="L710" s="4">
        <v>0</v>
      </c>
      <c r="M710" s="12" t="s">
        <v>2462</v>
      </c>
      <c r="N710" s="4" t="s">
        <v>483</v>
      </c>
      <c r="O710" s="4" t="s">
        <v>1475</v>
      </c>
      <c r="P710" s="4" t="s">
        <v>483</v>
      </c>
      <c r="Q710" s="4" t="s">
        <v>485</v>
      </c>
      <c r="R710" s="4" t="s">
        <v>503</v>
      </c>
      <c r="S710" s="4" t="s">
        <v>486</v>
      </c>
      <c r="T710" s="4">
        <v>796</v>
      </c>
      <c r="U710" s="4" t="s">
        <v>834</v>
      </c>
      <c r="V710" s="4">
        <v>1</v>
      </c>
      <c r="W710" s="24">
        <v>215000</v>
      </c>
      <c r="X710" s="24">
        <v>0</v>
      </c>
      <c r="Y710" s="24">
        <f t="shared" si="40"/>
        <v>0</v>
      </c>
      <c r="Z710" s="4"/>
      <c r="AA710" s="4" t="s">
        <v>1318</v>
      </c>
      <c r="AB710" s="4">
        <v>7.11</v>
      </c>
    </row>
    <row r="711" spans="1:28" ht="69.75" customHeight="1">
      <c r="A711" s="3" t="s">
        <v>3220</v>
      </c>
      <c r="B711" s="3" t="s">
        <v>478</v>
      </c>
      <c r="C711" s="3" t="s">
        <v>479</v>
      </c>
      <c r="D711" s="3" t="s">
        <v>3177</v>
      </c>
      <c r="E711" s="3" t="s">
        <v>3178</v>
      </c>
      <c r="F711" s="3" t="s">
        <v>3179</v>
      </c>
      <c r="G711" s="15" t="s">
        <v>3180</v>
      </c>
      <c r="H711" s="3" t="s">
        <v>3181</v>
      </c>
      <c r="I711" s="3"/>
      <c r="J711" s="3"/>
      <c r="K711" s="4" t="s">
        <v>491</v>
      </c>
      <c r="L711" s="4">
        <v>0</v>
      </c>
      <c r="M711" s="12" t="s">
        <v>2462</v>
      </c>
      <c r="N711" s="4" t="s">
        <v>483</v>
      </c>
      <c r="O711" s="3" t="s">
        <v>1627</v>
      </c>
      <c r="P711" s="4" t="s">
        <v>483</v>
      </c>
      <c r="Q711" s="4" t="s">
        <v>485</v>
      </c>
      <c r="R711" s="4" t="s">
        <v>503</v>
      </c>
      <c r="S711" s="4" t="s">
        <v>486</v>
      </c>
      <c r="T711" s="4">
        <v>796</v>
      </c>
      <c r="U711" s="4" t="s">
        <v>834</v>
      </c>
      <c r="V711" s="4">
        <v>1</v>
      </c>
      <c r="W711" s="24">
        <v>215000</v>
      </c>
      <c r="X711" s="24">
        <v>0</v>
      </c>
      <c r="Y711" s="24">
        <f aca="true" t="shared" si="41" ref="Y711:Y730">X711*1.12</f>
        <v>0</v>
      </c>
      <c r="Z711" s="4"/>
      <c r="AA711" s="4" t="s">
        <v>1318</v>
      </c>
      <c r="AB711" s="4">
        <v>15</v>
      </c>
    </row>
    <row r="712" spans="1:28" ht="69.75" customHeight="1">
      <c r="A712" s="3" t="s">
        <v>3292</v>
      </c>
      <c r="B712" s="3" t="s">
        <v>478</v>
      </c>
      <c r="C712" s="3" t="s">
        <v>479</v>
      </c>
      <c r="D712" s="3" t="s">
        <v>3177</v>
      </c>
      <c r="E712" s="3" t="s">
        <v>3178</v>
      </c>
      <c r="F712" s="3" t="s">
        <v>3179</v>
      </c>
      <c r="G712" s="15" t="s">
        <v>3180</v>
      </c>
      <c r="H712" s="3" t="s">
        <v>3181</v>
      </c>
      <c r="I712" s="3"/>
      <c r="J712" s="3"/>
      <c r="K712" s="4" t="s">
        <v>491</v>
      </c>
      <c r="L712" s="4">
        <v>0</v>
      </c>
      <c r="M712" s="12" t="s">
        <v>2462</v>
      </c>
      <c r="N712" s="4" t="s">
        <v>483</v>
      </c>
      <c r="O712" s="3" t="s">
        <v>1627</v>
      </c>
      <c r="P712" s="4" t="s">
        <v>483</v>
      </c>
      <c r="Q712" s="4" t="s">
        <v>485</v>
      </c>
      <c r="R712" s="4" t="s">
        <v>503</v>
      </c>
      <c r="S712" s="4" t="s">
        <v>496</v>
      </c>
      <c r="T712" s="4">
        <v>796</v>
      </c>
      <c r="U712" s="4" t="s">
        <v>834</v>
      </c>
      <c r="V712" s="4">
        <v>1</v>
      </c>
      <c r="W712" s="24">
        <v>215000</v>
      </c>
      <c r="X712" s="24">
        <f aca="true" t="shared" si="42" ref="X712:X728">V712*W712</f>
        <v>215000</v>
      </c>
      <c r="Y712" s="24">
        <f t="shared" si="41"/>
        <v>240800.00000000003</v>
      </c>
      <c r="Z712" s="4"/>
      <c r="AA712" s="4" t="s">
        <v>1318</v>
      </c>
      <c r="AB712" s="4"/>
    </row>
    <row r="713" spans="1:29" ht="96" customHeight="1">
      <c r="A713" s="3" t="s">
        <v>3242</v>
      </c>
      <c r="B713" s="4" t="s">
        <v>478</v>
      </c>
      <c r="C713" s="4" t="s">
        <v>479</v>
      </c>
      <c r="D713" s="84" t="s">
        <v>578</v>
      </c>
      <c r="E713" s="10" t="s">
        <v>580</v>
      </c>
      <c r="F713" s="10" t="s">
        <v>579</v>
      </c>
      <c r="G713" s="10" t="s">
        <v>581</v>
      </c>
      <c r="H713" s="10" t="s">
        <v>582</v>
      </c>
      <c r="I713" s="3" t="s">
        <v>583</v>
      </c>
      <c r="J713" s="3"/>
      <c r="K713" s="4" t="s">
        <v>482</v>
      </c>
      <c r="L713" s="3">
        <v>100</v>
      </c>
      <c r="M713" s="12" t="s">
        <v>2462</v>
      </c>
      <c r="N713" s="4" t="s">
        <v>483</v>
      </c>
      <c r="O713" s="3" t="s">
        <v>499</v>
      </c>
      <c r="P713" s="4" t="s">
        <v>483</v>
      </c>
      <c r="Q713" s="4" t="s">
        <v>485</v>
      </c>
      <c r="R713" s="13" t="s">
        <v>3256</v>
      </c>
      <c r="S713" s="40" t="s">
        <v>496</v>
      </c>
      <c r="T713" s="86" t="s">
        <v>586</v>
      </c>
      <c r="U713" s="86" t="s">
        <v>587</v>
      </c>
      <c r="V713" s="87">
        <v>500</v>
      </c>
      <c r="W713" s="173">
        <v>109933</v>
      </c>
      <c r="X713" s="52">
        <f t="shared" si="42"/>
        <v>54966500</v>
      </c>
      <c r="Y713" s="52">
        <f t="shared" si="41"/>
        <v>61562480.00000001</v>
      </c>
      <c r="Z713" s="4"/>
      <c r="AA713" s="40" t="s">
        <v>1318</v>
      </c>
      <c r="AB713" s="30"/>
      <c r="AC713" s="129"/>
    </row>
    <row r="714" spans="1:29" ht="96" customHeight="1">
      <c r="A714" s="3" t="s">
        <v>3271</v>
      </c>
      <c r="B714" s="4" t="s">
        <v>478</v>
      </c>
      <c r="C714" s="4" t="s">
        <v>479</v>
      </c>
      <c r="D714" s="84" t="s">
        <v>3272</v>
      </c>
      <c r="E714" s="10" t="s">
        <v>2644</v>
      </c>
      <c r="F714" s="10" t="s">
        <v>2645</v>
      </c>
      <c r="G714" s="10" t="s">
        <v>3273</v>
      </c>
      <c r="H714" s="10" t="s">
        <v>3274</v>
      </c>
      <c r="I714" s="3" t="s">
        <v>3275</v>
      </c>
      <c r="J714" s="3"/>
      <c r="K714" s="4" t="s">
        <v>491</v>
      </c>
      <c r="L714" s="3">
        <v>0</v>
      </c>
      <c r="M714" s="12" t="s">
        <v>2462</v>
      </c>
      <c r="N714" s="4" t="s">
        <v>483</v>
      </c>
      <c r="O714" s="3" t="s">
        <v>1627</v>
      </c>
      <c r="P714" s="4" t="s">
        <v>483</v>
      </c>
      <c r="Q714" s="4" t="s">
        <v>485</v>
      </c>
      <c r="R714" s="13" t="s">
        <v>495</v>
      </c>
      <c r="S714" s="40" t="s">
        <v>496</v>
      </c>
      <c r="T714" s="86">
        <v>796</v>
      </c>
      <c r="U714" s="86" t="s">
        <v>834</v>
      </c>
      <c r="V714" s="87">
        <v>1</v>
      </c>
      <c r="W714" s="173">
        <v>1515000</v>
      </c>
      <c r="X714" s="52">
        <f t="shared" si="42"/>
        <v>1515000</v>
      </c>
      <c r="Y714" s="52">
        <f t="shared" si="41"/>
        <v>1696800.0000000002</v>
      </c>
      <c r="Z714" s="4"/>
      <c r="AA714" s="40" t="s">
        <v>1318</v>
      </c>
      <c r="AB714" s="30"/>
      <c r="AC714" s="129"/>
    </row>
    <row r="715" spans="1:29" ht="96" customHeight="1">
      <c r="A715" s="3" t="s">
        <v>3278</v>
      </c>
      <c r="B715" s="4" t="s">
        <v>478</v>
      </c>
      <c r="C715" s="4" t="s">
        <v>479</v>
      </c>
      <c r="D715" s="84" t="s">
        <v>3279</v>
      </c>
      <c r="E715" s="10" t="s">
        <v>3280</v>
      </c>
      <c r="F715" s="10" t="s">
        <v>3281</v>
      </c>
      <c r="G715" s="10" t="s">
        <v>3282</v>
      </c>
      <c r="H715" s="10" t="s">
        <v>3283</v>
      </c>
      <c r="I715" s="3" t="s">
        <v>3284</v>
      </c>
      <c r="J715" s="3"/>
      <c r="K715" s="4" t="s">
        <v>482</v>
      </c>
      <c r="L715" s="3">
        <v>0</v>
      </c>
      <c r="M715" s="12" t="s">
        <v>2462</v>
      </c>
      <c r="N715" s="4" t="s">
        <v>483</v>
      </c>
      <c r="O715" s="3" t="s">
        <v>1627</v>
      </c>
      <c r="P715" s="4" t="s">
        <v>483</v>
      </c>
      <c r="Q715" s="4" t="s">
        <v>485</v>
      </c>
      <c r="R715" s="13" t="s">
        <v>503</v>
      </c>
      <c r="S715" s="4" t="s">
        <v>496</v>
      </c>
      <c r="T715" s="86">
        <v>796</v>
      </c>
      <c r="U715" s="86" t="s">
        <v>834</v>
      </c>
      <c r="V715" s="87">
        <v>1</v>
      </c>
      <c r="W715" s="173">
        <v>434000</v>
      </c>
      <c r="X715" s="52">
        <v>0</v>
      </c>
      <c r="Y715" s="52">
        <f t="shared" si="41"/>
        <v>0</v>
      </c>
      <c r="Z715" s="4"/>
      <c r="AA715" s="4" t="s">
        <v>1318</v>
      </c>
      <c r="AB715" s="30">
        <v>7</v>
      </c>
      <c r="AC715" s="129"/>
    </row>
    <row r="716" spans="1:29" ht="96" customHeight="1">
      <c r="A716" s="3" t="s">
        <v>3350</v>
      </c>
      <c r="B716" s="4" t="s">
        <v>478</v>
      </c>
      <c r="C716" s="4" t="s">
        <v>479</v>
      </c>
      <c r="D716" s="84" t="s">
        <v>3279</v>
      </c>
      <c r="E716" s="10" t="s">
        <v>3280</v>
      </c>
      <c r="F716" s="10" t="s">
        <v>3281</v>
      </c>
      <c r="G716" s="10" t="s">
        <v>3282</v>
      </c>
      <c r="H716" s="10" t="s">
        <v>3283</v>
      </c>
      <c r="I716" s="3" t="s">
        <v>3284</v>
      </c>
      <c r="J716" s="3"/>
      <c r="K716" s="4" t="s">
        <v>491</v>
      </c>
      <c r="L716" s="3">
        <v>0</v>
      </c>
      <c r="M716" s="12" t="s">
        <v>2462</v>
      </c>
      <c r="N716" s="4" t="s">
        <v>483</v>
      </c>
      <c r="O716" s="3" t="s">
        <v>1627</v>
      </c>
      <c r="P716" s="4" t="s">
        <v>483</v>
      </c>
      <c r="Q716" s="4" t="s">
        <v>485</v>
      </c>
      <c r="R716" s="13" t="s">
        <v>503</v>
      </c>
      <c r="S716" s="4" t="s">
        <v>496</v>
      </c>
      <c r="T716" s="86">
        <v>796</v>
      </c>
      <c r="U716" s="86" t="s">
        <v>834</v>
      </c>
      <c r="V716" s="87">
        <v>1</v>
      </c>
      <c r="W716" s="173">
        <v>0</v>
      </c>
      <c r="X716" s="52">
        <f>V716*W716</f>
        <v>0</v>
      </c>
      <c r="Y716" s="52">
        <f t="shared" si="41"/>
        <v>0</v>
      </c>
      <c r="Z716" s="4"/>
      <c r="AA716" s="4" t="s">
        <v>1318</v>
      </c>
      <c r="AB716" s="30" t="s">
        <v>3054</v>
      </c>
      <c r="AC716" s="129"/>
    </row>
    <row r="717" spans="1:29" ht="96" customHeight="1">
      <c r="A717" s="3" t="s">
        <v>3536</v>
      </c>
      <c r="B717" s="4" t="s">
        <v>478</v>
      </c>
      <c r="C717" s="4" t="s">
        <v>479</v>
      </c>
      <c r="D717" s="84" t="s">
        <v>3279</v>
      </c>
      <c r="E717" s="10" t="s">
        <v>3280</v>
      </c>
      <c r="F717" s="10" t="s">
        <v>3281</v>
      </c>
      <c r="G717" s="10" t="s">
        <v>3282</v>
      </c>
      <c r="H717" s="10" t="s">
        <v>3283</v>
      </c>
      <c r="I717" s="3" t="s">
        <v>3284</v>
      </c>
      <c r="J717" s="3"/>
      <c r="K717" s="4" t="s">
        <v>482</v>
      </c>
      <c r="L717" s="3">
        <v>0</v>
      </c>
      <c r="M717" s="12" t="s">
        <v>2462</v>
      </c>
      <c r="N717" s="4" t="s">
        <v>483</v>
      </c>
      <c r="O717" s="3" t="s">
        <v>1642</v>
      </c>
      <c r="P717" s="4" t="s">
        <v>483</v>
      </c>
      <c r="Q717" s="4" t="s">
        <v>485</v>
      </c>
      <c r="R717" s="13" t="s">
        <v>503</v>
      </c>
      <c r="S717" s="16" t="s">
        <v>1899</v>
      </c>
      <c r="T717" s="86">
        <v>796</v>
      </c>
      <c r="U717" s="86" t="s">
        <v>834</v>
      </c>
      <c r="V717" s="87">
        <v>1</v>
      </c>
      <c r="W717" s="173">
        <v>434000</v>
      </c>
      <c r="X717" s="52">
        <f>V717*W717</f>
        <v>434000</v>
      </c>
      <c r="Y717" s="52">
        <f>X717*1.12</f>
        <v>486080.00000000006</v>
      </c>
      <c r="Z717" s="4"/>
      <c r="AA717" s="4" t="s">
        <v>1318</v>
      </c>
      <c r="AB717" s="30"/>
      <c r="AC717" s="129"/>
    </row>
    <row r="718" spans="1:29" ht="96" customHeight="1">
      <c r="A718" s="3" t="s">
        <v>3300</v>
      </c>
      <c r="B718" s="4" t="s">
        <v>478</v>
      </c>
      <c r="C718" s="4" t="s">
        <v>479</v>
      </c>
      <c r="D718" s="4" t="s">
        <v>3301</v>
      </c>
      <c r="E718" s="4" t="s">
        <v>3302</v>
      </c>
      <c r="F718" s="4" t="s">
        <v>3302</v>
      </c>
      <c r="G718" s="10" t="s">
        <v>3303</v>
      </c>
      <c r="H718" s="10" t="s">
        <v>3304</v>
      </c>
      <c r="I718" s="3"/>
      <c r="J718" s="3"/>
      <c r="K718" s="4" t="s">
        <v>482</v>
      </c>
      <c r="L718" s="4">
        <v>0</v>
      </c>
      <c r="M718" s="3">
        <v>231010000</v>
      </c>
      <c r="N718" s="4" t="s">
        <v>483</v>
      </c>
      <c r="O718" s="3" t="s">
        <v>3305</v>
      </c>
      <c r="P718" s="4" t="s">
        <v>483</v>
      </c>
      <c r="Q718" s="4" t="s">
        <v>485</v>
      </c>
      <c r="R718" s="12" t="s">
        <v>1344</v>
      </c>
      <c r="S718" s="16" t="s">
        <v>1899</v>
      </c>
      <c r="T718" s="12">
        <v>796</v>
      </c>
      <c r="U718" s="11" t="s">
        <v>493</v>
      </c>
      <c r="V718" s="87">
        <v>1</v>
      </c>
      <c r="W718" s="173">
        <v>42550</v>
      </c>
      <c r="X718" s="52">
        <f t="shared" si="42"/>
        <v>42550</v>
      </c>
      <c r="Y718" s="52">
        <f t="shared" si="41"/>
        <v>47656.00000000001</v>
      </c>
      <c r="Z718" s="4"/>
      <c r="AA718" s="4" t="s">
        <v>1318</v>
      </c>
      <c r="AB718" s="30"/>
      <c r="AC718" s="129"/>
    </row>
    <row r="719" spans="1:29" ht="140.25">
      <c r="A719" s="3" t="s">
        <v>3306</v>
      </c>
      <c r="B719" s="4" t="s">
        <v>478</v>
      </c>
      <c r="C719" s="4" t="s">
        <v>479</v>
      </c>
      <c r="D719" s="20" t="s">
        <v>601</v>
      </c>
      <c r="E719" s="9" t="s">
        <v>602</v>
      </c>
      <c r="F719" s="10" t="s">
        <v>602</v>
      </c>
      <c r="G719" s="9" t="s">
        <v>604</v>
      </c>
      <c r="H719" s="10" t="s">
        <v>603</v>
      </c>
      <c r="I719" s="3"/>
      <c r="J719" s="3"/>
      <c r="K719" s="4" t="s">
        <v>482</v>
      </c>
      <c r="L719" s="3">
        <v>99.5</v>
      </c>
      <c r="M719" s="12" t="s">
        <v>2462</v>
      </c>
      <c r="N719" s="4" t="s">
        <v>483</v>
      </c>
      <c r="O719" s="3" t="s">
        <v>501</v>
      </c>
      <c r="P719" s="4" t="s">
        <v>483</v>
      </c>
      <c r="Q719" s="4" t="s">
        <v>485</v>
      </c>
      <c r="R719" s="4" t="s">
        <v>1256</v>
      </c>
      <c r="S719" s="4" t="s">
        <v>486</v>
      </c>
      <c r="T719" s="9" t="s">
        <v>228</v>
      </c>
      <c r="U719" s="9" t="s">
        <v>229</v>
      </c>
      <c r="V719" s="3">
        <v>16000</v>
      </c>
      <c r="W719" s="178">
        <v>77.678</v>
      </c>
      <c r="X719" s="26">
        <f t="shared" si="42"/>
        <v>1242848</v>
      </c>
      <c r="Y719" s="26">
        <f t="shared" si="41"/>
        <v>1391989.7600000002</v>
      </c>
      <c r="Z719" s="40" t="s">
        <v>489</v>
      </c>
      <c r="AA719" s="40" t="s">
        <v>1318</v>
      </c>
      <c r="AB719" s="30"/>
      <c r="AC719" s="129"/>
    </row>
    <row r="720" spans="1:29" ht="78.75" customHeight="1">
      <c r="A720" s="3" t="s">
        <v>3307</v>
      </c>
      <c r="B720" s="4" t="s">
        <v>478</v>
      </c>
      <c r="C720" s="4" t="s">
        <v>479</v>
      </c>
      <c r="D720" s="20" t="s">
        <v>601</v>
      </c>
      <c r="E720" s="9" t="s">
        <v>602</v>
      </c>
      <c r="F720" s="10" t="s">
        <v>602</v>
      </c>
      <c r="G720" s="9" t="s">
        <v>604</v>
      </c>
      <c r="H720" s="10" t="s">
        <v>603</v>
      </c>
      <c r="I720" s="3"/>
      <c r="J720" s="3"/>
      <c r="K720" s="4" t="s">
        <v>482</v>
      </c>
      <c r="L720" s="3">
        <v>99.5</v>
      </c>
      <c r="M720" s="12" t="s">
        <v>2462</v>
      </c>
      <c r="N720" s="4" t="s">
        <v>483</v>
      </c>
      <c r="O720" s="3" t="s">
        <v>499</v>
      </c>
      <c r="P720" s="4" t="s">
        <v>483</v>
      </c>
      <c r="Q720" s="4" t="s">
        <v>485</v>
      </c>
      <c r="R720" s="4" t="s">
        <v>1256</v>
      </c>
      <c r="S720" s="4" t="s">
        <v>486</v>
      </c>
      <c r="T720" s="9" t="s">
        <v>228</v>
      </c>
      <c r="U720" s="9" t="s">
        <v>229</v>
      </c>
      <c r="V720" s="3">
        <v>69000</v>
      </c>
      <c r="W720" s="178">
        <v>79.5</v>
      </c>
      <c r="X720" s="26">
        <v>0</v>
      </c>
      <c r="Y720" s="26">
        <f t="shared" si="41"/>
        <v>0</v>
      </c>
      <c r="Z720" s="40" t="s">
        <v>489</v>
      </c>
      <c r="AA720" s="40" t="s">
        <v>1318</v>
      </c>
      <c r="AB720" s="30" t="s">
        <v>2569</v>
      </c>
      <c r="AC720" s="129"/>
    </row>
    <row r="721" spans="1:29" ht="68.25" customHeight="1">
      <c r="A721" s="3" t="s">
        <v>3521</v>
      </c>
      <c r="B721" s="4" t="s">
        <v>478</v>
      </c>
      <c r="C721" s="4" t="s">
        <v>479</v>
      </c>
      <c r="D721" s="20" t="s">
        <v>601</v>
      </c>
      <c r="E721" s="9" t="s">
        <v>602</v>
      </c>
      <c r="F721" s="10" t="s">
        <v>602</v>
      </c>
      <c r="G721" s="9" t="s">
        <v>604</v>
      </c>
      <c r="H721" s="10" t="s">
        <v>603</v>
      </c>
      <c r="I721" s="3"/>
      <c r="J721" s="3"/>
      <c r="K721" s="4" t="s">
        <v>482</v>
      </c>
      <c r="L721" s="3">
        <v>99.5</v>
      </c>
      <c r="M721" s="12" t="s">
        <v>2462</v>
      </c>
      <c r="N721" s="4" t="s">
        <v>483</v>
      </c>
      <c r="O721" s="3" t="s">
        <v>499</v>
      </c>
      <c r="P721" s="4" t="s">
        <v>483</v>
      </c>
      <c r="Q721" s="4" t="s">
        <v>485</v>
      </c>
      <c r="R721" s="4" t="s">
        <v>1256</v>
      </c>
      <c r="S721" s="4" t="s">
        <v>486</v>
      </c>
      <c r="T721" s="9" t="s">
        <v>228</v>
      </c>
      <c r="U721" s="9" t="s">
        <v>229</v>
      </c>
      <c r="V721" s="3">
        <v>13000</v>
      </c>
      <c r="W721" s="178">
        <v>79.5</v>
      </c>
      <c r="X721" s="26">
        <v>0</v>
      </c>
      <c r="Y721" s="26">
        <f t="shared" si="41"/>
        <v>0</v>
      </c>
      <c r="Z721" s="40" t="s">
        <v>489</v>
      </c>
      <c r="AA721" s="40" t="s">
        <v>1318</v>
      </c>
      <c r="AB721" s="30" t="s">
        <v>2569</v>
      </c>
      <c r="AC721" s="129"/>
    </row>
    <row r="722" spans="1:29" ht="60.75" customHeight="1">
      <c r="A722" s="3" t="s">
        <v>3578</v>
      </c>
      <c r="B722" s="4" t="s">
        <v>478</v>
      </c>
      <c r="C722" s="4" t="s">
        <v>479</v>
      </c>
      <c r="D722" s="20" t="s">
        <v>601</v>
      </c>
      <c r="E722" s="9" t="s">
        <v>602</v>
      </c>
      <c r="F722" s="10" t="s">
        <v>602</v>
      </c>
      <c r="G722" s="9" t="s">
        <v>604</v>
      </c>
      <c r="H722" s="10" t="s">
        <v>603</v>
      </c>
      <c r="I722" s="3"/>
      <c r="J722" s="3"/>
      <c r="K722" s="4" t="s">
        <v>482</v>
      </c>
      <c r="L722" s="3">
        <v>99.5</v>
      </c>
      <c r="M722" s="12" t="s">
        <v>2462</v>
      </c>
      <c r="N722" s="4" t="s">
        <v>483</v>
      </c>
      <c r="O722" s="3" t="s">
        <v>499</v>
      </c>
      <c r="P722" s="4" t="s">
        <v>483</v>
      </c>
      <c r="Q722" s="4" t="s">
        <v>485</v>
      </c>
      <c r="R722" s="4" t="s">
        <v>1256</v>
      </c>
      <c r="S722" s="4" t="s">
        <v>486</v>
      </c>
      <c r="T722" s="9" t="s">
        <v>228</v>
      </c>
      <c r="U722" s="9" t="s">
        <v>229</v>
      </c>
      <c r="V722" s="3">
        <v>9000</v>
      </c>
      <c r="W722" s="178">
        <v>79.5</v>
      </c>
      <c r="X722" s="26">
        <f>V722*W722</f>
        <v>715500</v>
      </c>
      <c r="Y722" s="26">
        <f t="shared" si="41"/>
        <v>801360.0000000001</v>
      </c>
      <c r="Z722" s="40" t="s">
        <v>489</v>
      </c>
      <c r="AA722" s="40" t="s">
        <v>1318</v>
      </c>
      <c r="AB722" s="30"/>
      <c r="AC722" s="129"/>
    </row>
    <row r="723" spans="1:29" ht="140.25">
      <c r="A723" s="3" t="s">
        <v>3308</v>
      </c>
      <c r="B723" s="4" t="s">
        <v>478</v>
      </c>
      <c r="C723" s="4" t="s">
        <v>479</v>
      </c>
      <c r="D723" s="20" t="s">
        <v>605</v>
      </c>
      <c r="E723" s="9" t="s">
        <v>602</v>
      </c>
      <c r="F723" s="10" t="s">
        <v>602</v>
      </c>
      <c r="G723" s="10" t="s">
        <v>607</v>
      </c>
      <c r="H723" s="10" t="s">
        <v>606</v>
      </c>
      <c r="I723" s="3"/>
      <c r="J723" s="3"/>
      <c r="K723" s="4" t="s">
        <v>482</v>
      </c>
      <c r="L723" s="3">
        <v>99.5</v>
      </c>
      <c r="M723" s="12" t="s">
        <v>2462</v>
      </c>
      <c r="N723" s="4" t="s">
        <v>483</v>
      </c>
      <c r="O723" s="3" t="s">
        <v>501</v>
      </c>
      <c r="P723" s="4" t="s">
        <v>483</v>
      </c>
      <c r="Q723" s="4" t="s">
        <v>485</v>
      </c>
      <c r="R723" s="4" t="s">
        <v>1256</v>
      </c>
      <c r="S723" s="4" t="s">
        <v>486</v>
      </c>
      <c r="T723" s="12">
        <v>112</v>
      </c>
      <c r="U723" s="9" t="s">
        <v>229</v>
      </c>
      <c r="V723" s="3">
        <v>10500</v>
      </c>
      <c r="W723" s="178">
        <v>88.5</v>
      </c>
      <c r="X723" s="26">
        <f t="shared" si="42"/>
        <v>929250</v>
      </c>
      <c r="Y723" s="26">
        <f t="shared" si="41"/>
        <v>1040760.0000000001</v>
      </c>
      <c r="Z723" s="40" t="s">
        <v>489</v>
      </c>
      <c r="AA723" s="40" t="s">
        <v>1318</v>
      </c>
      <c r="AB723" s="30"/>
      <c r="AC723" s="129"/>
    </row>
    <row r="724" spans="1:29" ht="67.5" customHeight="1">
      <c r="A724" s="3" t="s">
        <v>3309</v>
      </c>
      <c r="B724" s="4" t="s">
        <v>478</v>
      </c>
      <c r="C724" s="4" t="s">
        <v>479</v>
      </c>
      <c r="D724" s="20" t="s">
        <v>605</v>
      </c>
      <c r="E724" s="9" t="s">
        <v>602</v>
      </c>
      <c r="F724" s="10" t="s">
        <v>602</v>
      </c>
      <c r="G724" s="10" t="s">
        <v>607</v>
      </c>
      <c r="H724" s="10" t="s">
        <v>606</v>
      </c>
      <c r="I724" s="3"/>
      <c r="J724" s="3"/>
      <c r="K724" s="4" t="s">
        <v>482</v>
      </c>
      <c r="L724" s="3">
        <v>99.5</v>
      </c>
      <c r="M724" s="12" t="s">
        <v>2462</v>
      </c>
      <c r="N724" s="4" t="s">
        <v>483</v>
      </c>
      <c r="O724" s="3" t="s">
        <v>499</v>
      </c>
      <c r="P724" s="4" t="s">
        <v>483</v>
      </c>
      <c r="Q724" s="4" t="s">
        <v>485</v>
      </c>
      <c r="R724" s="4" t="s">
        <v>1256</v>
      </c>
      <c r="S724" s="4" t="s">
        <v>486</v>
      </c>
      <c r="T724" s="12">
        <v>112</v>
      </c>
      <c r="U724" s="9" t="s">
        <v>229</v>
      </c>
      <c r="V724" s="3">
        <v>38170</v>
      </c>
      <c r="W724" s="178">
        <v>96.5</v>
      </c>
      <c r="X724" s="26">
        <v>0</v>
      </c>
      <c r="Y724" s="26">
        <f>X724*1.12</f>
        <v>0</v>
      </c>
      <c r="Z724" s="4" t="s">
        <v>489</v>
      </c>
      <c r="AA724" s="4" t="s">
        <v>1318</v>
      </c>
      <c r="AB724" s="30" t="s">
        <v>2569</v>
      </c>
      <c r="AC724" s="129"/>
    </row>
    <row r="725" spans="1:29" ht="61.5" customHeight="1">
      <c r="A725" s="3" t="s">
        <v>3520</v>
      </c>
      <c r="B725" s="4" t="s">
        <v>478</v>
      </c>
      <c r="C725" s="4" t="s">
        <v>479</v>
      </c>
      <c r="D725" s="20" t="s">
        <v>605</v>
      </c>
      <c r="E725" s="9" t="s">
        <v>602</v>
      </c>
      <c r="F725" s="10" t="s">
        <v>602</v>
      </c>
      <c r="G725" s="10" t="s">
        <v>607</v>
      </c>
      <c r="H725" s="10" t="s">
        <v>606</v>
      </c>
      <c r="I725" s="3"/>
      <c r="J725" s="3"/>
      <c r="K725" s="4" t="s">
        <v>482</v>
      </c>
      <c r="L725" s="3">
        <v>99.5</v>
      </c>
      <c r="M725" s="12" t="s">
        <v>2462</v>
      </c>
      <c r="N725" s="4" t="s">
        <v>483</v>
      </c>
      <c r="O725" s="3" t="s">
        <v>499</v>
      </c>
      <c r="P725" s="4" t="s">
        <v>483</v>
      </c>
      <c r="Q725" s="4" t="s">
        <v>485</v>
      </c>
      <c r="R725" s="4" t="s">
        <v>1256</v>
      </c>
      <c r="S725" s="4" t="s">
        <v>486</v>
      </c>
      <c r="T725" s="12">
        <v>112</v>
      </c>
      <c r="U725" s="9" t="s">
        <v>229</v>
      </c>
      <c r="V725" s="3">
        <v>8000</v>
      </c>
      <c r="W725" s="178">
        <v>96.5</v>
      </c>
      <c r="X725" s="26">
        <f>V725*W725</f>
        <v>772000</v>
      </c>
      <c r="Y725" s="26">
        <f>X725*1.12</f>
        <v>864640.0000000001</v>
      </c>
      <c r="Z725" s="4" t="s">
        <v>489</v>
      </c>
      <c r="AA725" s="4" t="s">
        <v>1318</v>
      </c>
      <c r="AB725" s="30"/>
      <c r="AC725" s="129"/>
    </row>
    <row r="726" spans="1:29" ht="96" customHeight="1">
      <c r="A726" s="3" t="s">
        <v>3312</v>
      </c>
      <c r="B726" s="4" t="s">
        <v>478</v>
      </c>
      <c r="C726" s="4" t="s">
        <v>479</v>
      </c>
      <c r="D726" s="84" t="s">
        <v>578</v>
      </c>
      <c r="E726" s="10" t="s">
        <v>580</v>
      </c>
      <c r="F726" s="10" t="s">
        <v>579</v>
      </c>
      <c r="G726" s="10" t="s">
        <v>581</v>
      </c>
      <c r="H726" s="10" t="s">
        <v>582</v>
      </c>
      <c r="I726" s="3" t="s">
        <v>583</v>
      </c>
      <c r="J726" s="3"/>
      <c r="K726" s="4" t="s">
        <v>482</v>
      </c>
      <c r="L726" s="3">
        <v>100</v>
      </c>
      <c r="M726" s="12" t="s">
        <v>2462</v>
      </c>
      <c r="N726" s="4" t="s">
        <v>483</v>
      </c>
      <c r="O726" s="3" t="s">
        <v>1627</v>
      </c>
      <c r="P726" s="4" t="s">
        <v>483</v>
      </c>
      <c r="Q726" s="4" t="s">
        <v>485</v>
      </c>
      <c r="R726" s="13" t="s">
        <v>3340</v>
      </c>
      <c r="S726" s="40" t="s">
        <v>496</v>
      </c>
      <c r="T726" s="86" t="s">
        <v>586</v>
      </c>
      <c r="U726" s="86" t="s">
        <v>587</v>
      </c>
      <c r="V726" s="87">
        <v>550</v>
      </c>
      <c r="W726" s="173">
        <v>109933</v>
      </c>
      <c r="X726" s="52">
        <f t="shared" si="42"/>
        <v>60463150</v>
      </c>
      <c r="Y726" s="52">
        <f t="shared" si="41"/>
        <v>67718728</v>
      </c>
      <c r="Z726" s="4"/>
      <c r="AA726" s="4" t="s">
        <v>1318</v>
      </c>
      <c r="AB726" s="4"/>
      <c r="AC726" s="129"/>
    </row>
    <row r="727" spans="1:29" ht="96" customHeight="1">
      <c r="A727" s="3" t="s">
        <v>3313</v>
      </c>
      <c r="B727" s="4" t="s">
        <v>478</v>
      </c>
      <c r="C727" s="4" t="s">
        <v>479</v>
      </c>
      <c r="D727" s="84" t="s">
        <v>3314</v>
      </c>
      <c r="E727" s="10" t="s">
        <v>3315</v>
      </c>
      <c r="F727" s="10" t="s">
        <v>3316</v>
      </c>
      <c r="G727" s="10" t="s">
        <v>3317</v>
      </c>
      <c r="H727" s="10" t="s">
        <v>3318</v>
      </c>
      <c r="I727" s="3"/>
      <c r="J727" s="3"/>
      <c r="K727" s="4" t="s">
        <v>491</v>
      </c>
      <c r="L727" s="3">
        <v>0</v>
      </c>
      <c r="M727" s="12" t="s">
        <v>2462</v>
      </c>
      <c r="N727" s="4" t="s">
        <v>483</v>
      </c>
      <c r="O727" s="3" t="s">
        <v>1627</v>
      </c>
      <c r="P727" s="4" t="s">
        <v>483</v>
      </c>
      <c r="Q727" s="4" t="s">
        <v>485</v>
      </c>
      <c r="R727" s="13" t="s">
        <v>495</v>
      </c>
      <c r="S727" s="40" t="s">
        <v>496</v>
      </c>
      <c r="T727" s="86">
        <v>796</v>
      </c>
      <c r="U727" s="86" t="s">
        <v>834</v>
      </c>
      <c r="V727" s="87">
        <v>36</v>
      </c>
      <c r="W727" s="173">
        <v>3335</v>
      </c>
      <c r="X727" s="52">
        <f t="shared" si="42"/>
        <v>120060</v>
      </c>
      <c r="Y727" s="52">
        <f t="shared" si="41"/>
        <v>134467.2</v>
      </c>
      <c r="Z727" s="4"/>
      <c r="AA727" s="4" t="s">
        <v>1318</v>
      </c>
      <c r="AB727" s="4"/>
      <c r="AC727" s="129"/>
    </row>
    <row r="728" spans="1:29" ht="96" customHeight="1">
      <c r="A728" s="3" t="s">
        <v>3319</v>
      </c>
      <c r="B728" s="4" t="s">
        <v>478</v>
      </c>
      <c r="C728" s="4" t="s">
        <v>479</v>
      </c>
      <c r="D728" s="84" t="s">
        <v>3320</v>
      </c>
      <c r="E728" s="10" t="s">
        <v>3321</v>
      </c>
      <c r="F728" s="10" t="s">
        <v>3322</v>
      </c>
      <c r="G728" s="10" t="s">
        <v>3321</v>
      </c>
      <c r="H728" s="10" t="s">
        <v>3322</v>
      </c>
      <c r="I728" s="3" t="s">
        <v>3339</v>
      </c>
      <c r="J728" s="3"/>
      <c r="K728" s="4" t="s">
        <v>491</v>
      </c>
      <c r="L728" s="3">
        <v>0</v>
      </c>
      <c r="M728" s="12" t="s">
        <v>2462</v>
      </c>
      <c r="N728" s="4" t="s">
        <v>483</v>
      </c>
      <c r="O728" s="3" t="s">
        <v>1627</v>
      </c>
      <c r="P728" s="4" t="s">
        <v>483</v>
      </c>
      <c r="Q728" s="4" t="s">
        <v>485</v>
      </c>
      <c r="R728" s="13" t="s">
        <v>495</v>
      </c>
      <c r="S728" s="4" t="s">
        <v>3323</v>
      </c>
      <c r="T728" s="86">
        <v>796</v>
      </c>
      <c r="U728" s="86" t="s">
        <v>834</v>
      </c>
      <c r="V728" s="87">
        <v>1</v>
      </c>
      <c r="W728" s="173">
        <v>368000</v>
      </c>
      <c r="X728" s="52">
        <f t="shared" si="42"/>
        <v>368000</v>
      </c>
      <c r="Y728" s="52">
        <f t="shared" si="41"/>
        <v>412160.00000000006</v>
      </c>
      <c r="Z728" s="4"/>
      <c r="AA728" s="4" t="s">
        <v>1318</v>
      </c>
      <c r="AB728" s="4"/>
      <c r="AC728" s="129"/>
    </row>
    <row r="729" spans="1:29" ht="96" customHeight="1">
      <c r="A729" s="3" t="s">
        <v>3325</v>
      </c>
      <c r="B729" s="4" t="s">
        <v>478</v>
      </c>
      <c r="C729" s="4" t="s">
        <v>479</v>
      </c>
      <c r="D729" s="84" t="s">
        <v>3324</v>
      </c>
      <c r="E729" s="10" t="s">
        <v>3326</v>
      </c>
      <c r="F729" s="10" t="s">
        <v>3327</v>
      </c>
      <c r="G729" s="10" t="s">
        <v>3328</v>
      </c>
      <c r="H729" s="10" t="s">
        <v>3329</v>
      </c>
      <c r="I729" s="3" t="s">
        <v>3341</v>
      </c>
      <c r="J729" s="3"/>
      <c r="K729" s="4" t="s">
        <v>491</v>
      </c>
      <c r="L729" s="3">
        <v>0</v>
      </c>
      <c r="M729" s="12" t="s">
        <v>2462</v>
      </c>
      <c r="N729" s="4" t="s">
        <v>483</v>
      </c>
      <c r="O729" s="3" t="s">
        <v>1627</v>
      </c>
      <c r="P729" s="4" t="s">
        <v>483</v>
      </c>
      <c r="Q729" s="4" t="s">
        <v>485</v>
      </c>
      <c r="R729" s="13" t="s">
        <v>495</v>
      </c>
      <c r="S729" s="4" t="s">
        <v>496</v>
      </c>
      <c r="T729" s="86">
        <v>796</v>
      </c>
      <c r="U729" s="86" t="s">
        <v>834</v>
      </c>
      <c r="V729" s="87">
        <v>14</v>
      </c>
      <c r="W729" s="173">
        <v>13585</v>
      </c>
      <c r="X729" s="52">
        <v>0</v>
      </c>
      <c r="Y729" s="52">
        <f t="shared" si="41"/>
        <v>0</v>
      </c>
      <c r="Z729" s="4"/>
      <c r="AA729" s="4" t="s">
        <v>1318</v>
      </c>
      <c r="AB729" s="4" t="s">
        <v>3577</v>
      </c>
      <c r="AC729" s="129"/>
    </row>
    <row r="730" spans="1:29" ht="96" customHeight="1">
      <c r="A730" s="3" t="s">
        <v>3569</v>
      </c>
      <c r="B730" s="4" t="s">
        <v>478</v>
      </c>
      <c r="C730" s="4" t="s">
        <v>479</v>
      </c>
      <c r="D730" s="84" t="s">
        <v>3324</v>
      </c>
      <c r="E730" s="10" t="s">
        <v>3326</v>
      </c>
      <c r="F730" s="10" t="s">
        <v>3327</v>
      </c>
      <c r="G730" s="10" t="s">
        <v>3328</v>
      </c>
      <c r="H730" s="10" t="s">
        <v>3329</v>
      </c>
      <c r="I730" s="3" t="s">
        <v>3341</v>
      </c>
      <c r="J730" s="3"/>
      <c r="K730" s="4" t="s">
        <v>491</v>
      </c>
      <c r="L730" s="3">
        <v>0</v>
      </c>
      <c r="M730" s="12" t="s">
        <v>2462</v>
      </c>
      <c r="N730" s="4" t="s">
        <v>483</v>
      </c>
      <c r="O730" s="10" t="s">
        <v>1355</v>
      </c>
      <c r="P730" s="4" t="s">
        <v>483</v>
      </c>
      <c r="Q730" s="4" t="s">
        <v>485</v>
      </c>
      <c r="R730" s="13" t="s">
        <v>503</v>
      </c>
      <c r="S730" s="4" t="s">
        <v>496</v>
      </c>
      <c r="T730" s="86">
        <v>796</v>
      </c>
      <c r="U730" s="86" t="s">
        <v>834</v>
      </c>
      <c r="V730" s="87">
        <v>14</v>
      </c>
      <c r="W730" s="173">
        <v>18600</v>
      </c>
      <c r="X730" s="52">
        <f>W730*V730</f>
        <v>260400</v>
      </c>
      <c r="Y730" s="52">
        <f t="shared" si="41"/>
        <v>291648</v>
      </c>
      <c r="Z730" s="4"/>
      <c r="AA730" s="4" t="s">
        <v>1318</v>
      </c>
      <c r="AB730" s="4"/>
      <c r="AC730" s="129"/>
    </row>
    <row r="731" spans="1:29" ht="89.25">
      <c r="A731" s="3" t="s">
        <v>3330</v>
      </c>
      <c r="B731" s="4" t="s">
        <v>478</v>
      </c>
      <c r="C731" s="4" t="s">
        <v>479</v>
      </c>
      <c r="D731" s="103" t="s">
        <v>292</v>
      </c>
      <c r="E731" s="10" t="s">
        <v>290</v>
      </c>
      <c r="F731" s="10" t="s">
        <v>290</v>
      </c>
      <c r="G731" s="10" t="s">
        <v>294</v>
      </c>
      <c r="H731" s="10" t="s">
        <v>291</v>
      </c>
      <c r="I731" s="3"/>
      <c r="J731" s="4"/>
      <c r="K731" s="4" t="s">
        <v>482</v>
      </c>
      <c r="L731" s="4">
        <v>0</v>
      </c>
      <c r="M731" s="3">
        <v>231010000</v>
      </c>
      <c r="N731" s="4" t="s">
        <v>483</v>
      </c>
      <c r="O731" s="3" t="s">
        <v>1627</v>
      </c>
      <c r="P731" s="4" t="s">
        <v>483</v>
      </c>
      <c r="Q731" s="4" t="s">
        <v>485</v>
      </c>
      <c r="R731" s="12" t="s">
        <v>1344</v>
      </c>
      <c r="S731" s="4" t="s">
        <v>3053</v>
      </c>
      <c r="T731" s="4">
        <v>796</v>
      </c>
      <c r="U731" s="4" t="s">
        <v>493</v>
      </c>
      <c r="V731" s="3">
        <v>10</v>
      </c>
      <c r="W731" s="41">
        <v>1790</v>
      </c>
      <c r="X731" s="47">
        <f aca="true" t="shared" si="43" ref="X731:X748">W731*V731</f>
        <v>17900</v>
      </c>
      <c r="Y731" s="26">
        <f aca="true" t="shared" si="44" ref="Y731:Y752">X731*1.12</f>
        <v>20048.000000000004</v>
      </c>
      <c r="Z731" s="4"/>
      <c r="AA731" s="4" t="s">
        <v>1318</v>
      </c>
      <c r="AB731" s="4"/>
      <c r="AC731" s="130"/>
    </row>
    <row r="732" spans="1:29" ht="119.25" customHeight="1">
      <c r="A732" s="3" t="s">
        <v>3334</v>
      </c>
      <c r="B732" s="4" t="s">
        <v>478</v>
      </c>
      <c r="C732" s="4" t="s">
        <v>479</v>
      </c>
      <c r="D732" s="103" t="s">
        <v>3354</v>
      </c>
      <c r="E732" s="10" t="s">
        <v>3355</v>
      </c>
      <c r="F732" s="10" t="s">
        <v>3356</v>
      </c>
      <c r="G732" s="10" t="s">
        <v>3357</v>
      </c>
      <c r="H732" s="10" t="s">
        <v>3358</v>
      </c>
      <c r="I732" s="3" t="s">
        <v>3370</v>
      </c>
      <c r="J732" s="4"/>
      <c r="K732" s="4" t="s">
        <v>491</v>
      </c>
      <c r="L732" s="4">
        <v>0</v>
      </c>
      <c r="M732" s="3">
        <v>231010000</v>
      </c>
      <c r="N732" s="4" t="s">
        <v>483</v>
      </c>
      <c r="O732" s="3" t="s">
        <v>1627</v>
      </c>
      <c r="P732" s="4" t="s">
        <v>483</v>
      </c>
      <c r="Q732" s="4" t="s">
        <v>485</v>
      </c>
      <c r="R732" s="12" t="s">
        <v>1344</v>
      </c>
      <c r="S732" s="4" t="s">
        <v>496</v>
      </c>
      <c r="T732" s="4">
        <v>796</v>
      </c>
      <c r="U732" s="4" t="s">
        <v>493</v>
      </c>
      <c r="V732" s="3">
        <v>1</v>
      </c>
      <c r="W732" s="41">
        <v>125950</v>
      </c>
      <c r="X732" s="47">
        <f t="shared" si="43"/>
        <v>125950</v>
      </c>
      <c r="Y732" s="26">
        <f t="shared" si="44"/>
        <v>141064</v>
      </c>
      <c r="Z732" s="4"/>
      <c r="AA732" s="4" t="s">
        <v>1318</v>
      </c>
      <c r="AB732" s="4"/>
      <c r="AC732" s="130"/>
    </row>
    <row r="733" spans="1:29" ht="90.75" customHeight="1">
      <c r="A733" s="3" t="s">
        <v>3342</v>
      </c>
      <c r="B733" s="4" t="s">
        <v>478</v>
      </c>
      <c r="C733" s="4" t="s">
        <v>479</v>
      </c>
      <c r="D733" s="103" t="s">
        <v>3360</v>
      </c>
      <c r="E733" s="10" t="s">
        <v>3361</v>
      </c>
      <c r="F733" s="10" t="s">
        <v>3362</v>
      </c>
      <c r="G733" s="10" t="s">
        <v>3363</v>
      </c>
      <c r="H733" s="10" t="s">
        <v>3364</v>
      </c>
      <c r="I733" s="3" t="s">
        <v>3443</v>
      </c>
      <c r="J733" s="4"/>
      <c r="K733" s="4" t="s">
        <v>491</v>
      </c>
      <c r="L733" s="4">
        <v>0</v>
      </c>
      <c r="M733" s="3">
        <v>231010000</v>
      </c>
      <c r="N733" s="4" t="s">
        <v>483</v>
      </c>
      <c r="O733" s="3" t="s">
        <v>1627</v>
      </c>
      <c r="P733" s="4" t="s">
        <v>483</v>
      </c>
      <c r="Q733" s="4" t="s">
        <v>485</v>
      </c>
      <c r="R733" s="12" t="s">
        <v>1344</v>
      </c>
      <c r="S733" s="4" t="s">
        <v>496</v>
      </c>
      <c r="T733" s="4">
        <v>796</v>
      </c>
      <c r="U733" s="4" t="s">
        <v>493</v>
      </c>
      <c r="V733" s="3">
        <v>10</v>
      </c>
      <c r="W733" s="41">
        <v>1645</v>
      </c>
      <c r="X733" s="47">
        <f t="shared" si="43"/>
        <v>16450</v>
      </c>
      <c r="Y733" s="26">
        <f t="shared" si="44"/>
        <v>18424</v>
      </c>
      <c r="Z733" s="4"/>
      <c r="AA733" s="4" t="s">
        <v>1318</v>
      </c>
      <c r="AB733" s="4"/>
      <c r="AC733" s="130"/>
    </row>
    <row r="734" spans="1:29" ht="90.75" customHeight="1">
      <c r="A734" s="3" t="s">
        <v>3359</v>
      </c>
      <c r="B734" s="4" t="s">
        <v>478</v>
      </c>
      <c r="C734" s="4" t="s">
        <v>479</v>
      </c>
      <c r="D734" s="103" t="s">
        <v>3365</v>
      </c>
      <c r="E734" s="10" t="s">
        <v>3366</v>
      </c>
      <c r="F734" s="10" t="s">
        <v>3156</v>
      </c>
      <c r="G734" s="10" t="s">
        <v>3367</v>
      </c>
      <c r="H734" s="10" t="s">
        <v>3368</v>
      </c>
      <c r="I734" s="3" t="s">
        <v>3369</v>
      </c>
      <c r="J734" s="4"/>
      <c r="K734" s="4" t="s">
        <v>491</v>
      </c>
      <c r="L734" s="4">
        <v>0</v>
      </c>
      <c r="M734" s="3">
        <v>231010000</v>
      </c>
      <c r="N734" s="4" t="s">
        <v>483</v>
      </c>
      <c r="O734" s="3" t="s">
        <v>1627</v>
      </c>
      <c r="P734" s="4" t="s">
        <v>483</v>
      </c>
      <c r="Q734" s="4" t="s">
        <v>485</v>
      </c>
      <c r="R734" s="12" t="s">
        <v>1344</v>
      </c>
      <c r="S734" s="4" t="s">
        <v>496</v>
      </c>
      <c r="T734" s="4">
        <v>796</v>
      </c>
      <c r="U734" s="4" t="s">
        <v>493</v>
      </c>
      <c r="V734" s="3">
        <v>20</v>
      </c>
      <c r="W734" s="41">
        <v>17220</v>
      </c>
      <c r="X734" s="47">
        <f t="shared" si="43"/>
        <v>344400</v>
      </c>
      <c r="Y734" s="26">
        <f t="shared" si="44"/>
        <v>385728.00000000006</v>
      </c>
      <c r="Z734" s="4"/>
      <c r="AA734" s="4" t="s">
        <v>1318</v>
      </c>
      <c r="AB734" s="4"/>
      <c r="AC734" s="130"/>
    </row>
    <row r="735" spans="1:29" ht="90.75" customHeight="1">
      <c r="A735" s="3" t="s">
        <v>3371</v>
      </c>
      <c r="B735" s="4" t="s">
        <v>478</v>
      </c>
      <c r="C735" s="4" t="s">
        <v>479</v>
      </c>
      <c r="D735" s="103" t="s">
        <v>421</v>
      </c>
      <c r="E735" s="10" t="s">
        <v>1857</v>
      </c>
      <c r="F735" s="10" t="s">
        <v>1854</v>
      </c>
      <c r="G735" s="10" t="s">
        <v>1855</v>
      </c>
      <c r="H735" s="10" t="s">
        <v>1856</v>
      </c>
      <c r="I735" s="3"/>
      <c r="J735" s="4"/>
      <c r="K735" s="4" t="s">
        <v>491</v>
      </c>
      <c r="L735" s="4">
        <v>0</v>
      </c>
      <c r="M735" s="3">
        <v>231010000</v>
      </c>
      <c r="N735" s="4" t="s">
        <v>483</v>
      </c>
      <c r="O735" s="3" t="s">
        <v>1627</v>
      </c>
      <c r="P735" s="4" t="s">
        <v>483</v>
      </c>
      <c r="Q735" s="4" t="s">
        <v>485</v>
      </c>
      <c r="R735" s="12" t="s">
        <v>1344</v>
      </c>
      <c r="S735" s="4" t="s">
        <v>496</v>
      </c>
      <c r="T735" s="4">
        <v>796</v>
      </c>
      <c r="U735" s="4" t="s">
        <v>493</v>
      </c>
      <c r="V735" s="3">
        <v>20</v>
      </c>
      <c r="W735" s="41">
        <v>1500</v>
      </c>
      <c r="X735" s="47">
        <f t="shared" si="43"/>
        <v>30000</v>
      </c>
      <c r="Y735" s="26">
        <f t="shared" si="44"/>
        <v>33600</v>
      </c>
      <c r="Z735" s="4"/>
      <c r="AA735" s="4" t="s">
        <v>1318</v>
      </c>
      <c r="AB735" s="4"/>
      <c r="AC735" s="130"/>
    </row>
    <row r="736" spans="1:29" ht="90.75" customHeight="1">
      <c r="A736" s="3" t="s">
        <v>3372</v>
      </c>
      <c r="B736" s="4" t="s">
        <v>478</v>
      </c>
      <c r="C736" s="4" t="s">
        <v>479</v>
      </c>
      <c r="D736" s="103" t="s">
        <v>3411</v>
      </c>
      <c r="E736" s="10" t="s">
        <v>3412</v>
      </c>
      <c r="F736" s="10" t="s">
        <v>3413</v>
      </c>
      <c r="G736" s="10" t="s">
        <v>3414</v>
      </c>
      <c r="H736" s="10" t="s">
        <v>3415</v>
      </c>
      <c r="I736" s="3" t="s">
        <v>3416</v>
      </c>
      <c r="J736" s="4"/>
      <c r="K736" s="4" t="s">
        <v>491</v>
      </c>
      <c r="L736" s="4">
        <v>0</v>
      </c>
      <c r="M736" s="3">
        <v>231010000</v>
      </c>
      <c r="N736" s="4" t="s">
        <v>483</v>
      </c>
      <c r="O736" s="3" t="s">
        <v>1627</v>
      </c>
      <c r="P736" s="4" t="s">
        <v>483</v>
      </c>
      <c r="Q736" s="4" t="s">
        <v>485</v>
      </c>
      <c r="R736" s="12" t="s">
        <v>1344</v>
      </c>
      <c r="S736" s="4" t="s">
        <v>496</v>
      </c>
      <c r="T736" s="4">
        <v>6</v>
      </c>
      <c r="U736" s="4" t="s">
        <v>593</v>
      </c>
      <c r="V736" s="3">
        <v>20</v>
      </c>
      <c r="W736" s="41">
        <v>1000</v>
      </c>
      <c r="X736" s="47">
        <f t="shared" si="43"/>
        <v>20000</v>
      </c>
      <c r="Y736" s="26">
        <f t="shared" si="44"/>
        <v>22400.000000000004</v>
      </c>
      <c r="Z736" s="4"/>
      <c r="AA736" s="4" t="s">
        <v>1318</v>
      </c>
      <c r="AB736" s="4"/>
      <c r="AC736" s="130"/>
    </row>
    <row r="737" spans="1:29" ht="90.75" customHeight="1">
      <c r="A737" s="3" t="s">
        <v>3373</v>
      </c>
      <c r="B737" s="4" t="s">
        <v>478</v>
      </c>
      <c r="C737" s="4" t="s">
        <v>479</v>
      </c>
      <c r="D737" s="103" t="s">
        <v>3375</v>
      </c>
      <c r="E737" s="10" t="s">
        <v>417</v>
      </c>
      <c r="F737" s="10" t="s">
        <v>3376</v>
      </c>
      <c r="G737" s="10" t="s">
        <v>3377</v>
      </c>
      <c r="H737" s="10" t="s">
        <v>3378</v>
      </c>
      <c r="I737" s="3"/>
      <c r="J737" s="4"/>
      <c r="K737" s="4" t="s">
        <v>491</v>
      </c>
      <c r="L737" s="4">
        <v>0</v>
      </c>
      <c r="M737" s="3">
        <v>231010000</v>
      </c>
      <c r="N737" s="4" t="s">
        <v>483</v>
      </c>
      <c r="O737" s="3" t="s">
        <v>1627</v>
      </c>
      <c r="P737" s="4" t="s">
        <v>483</v>
      </c>
      <c r="Q737" s="4" t="s">
        <v>485</v>
      </c>
      <c r="R737" s="12" t="s">
        <v>1344</v>
      </c>
      <c r="S737" s="4" t="s">
        <v>496</v>
      </c>
      <c r="T737" s="4">
        <v>796</v>
      </c>
      <c r="U737" s="4" t="s">
        <v>493</v>
      </c>
      <c r="V737" s="3">
        <v>20</v>
      </c>
      <c r="W737" s="41">
        <v>500</v>
      </c>
      <c r="X737" s="47">
        <f t="shared" si="43"/>
        <v>10000</v>
      </c>
      <c r="Y737" s="26">
        <f t="shared" si="44"/>
        <v>11200.000000000002</v>
      </c>
      <c r="Z737" s="4"/>
      <c r="AA737" s="4" t="s">
        <v>1318</v>
      </c>
      <c r="AB737" s="4"/>
      <c r="AC737" s="130"/>
    </row>
    <row r="738" spans="1:29" ht="90.75" customHeight="1">
      <c r="A738" s="3" t="s">
        <v>3374</v>
      </c>
      <c r="B738" s="4" t="s">
        <v>478</v>
      </c>
      <c r="C738" s="4" t="s">
        <v>479</v>
      </c>
      <c r="D738" s="103" t="s">
        <v>3379</v>
      </c>
      <c r="E738" s="10" t="s">
        <v>3380</v>
      </c>
      <c r="F738" s="10" t="s">
        <v>3381</v>
      </c>
      <c r="G738" s="10" t="s">
        <v>3380</v>
      </c>
      <c r="H738" s="10" t="s">
        <v>3381</v>
      </c>
      <c r="I738" s="3" t="s">
        <v>3444</v>
      </c>
      <c r="J738" s="4"/>
      <c r="K738" s="4" t="s">
        <v>491</v>
      </c>
      <c r="L738" s="4">
        <v>0</v>
      </c>
      <c r="M738" s="3">
        <v>231010000</v>
      </c>
      <c r="N738" s="4" t="s">
        <v>483</v>
      </c>
      <c r="O738" s="3" t="s">
        <v>1627</v>
      </c>
      <c r="P738" s="4" t="s">
        <v>483</v>
      </c>
      <c r="Q738" s="4" t="s">
        <v>485</v>
      </c>
      <c r="R738" s="12" t="s">
        <v>1344</v>
      </c>
      <c r="S738" s="4" t="s">
        <v>496</v>
      </c>
      <c r="T738" s="4">
        <v>796</v>
      </c>
      <c r="U738" s="4" t="s">
        <v>493</v>
      </c>
      <c r="V738" s="3">
        <v>1</v>
      </c>
      <c r="W738" s="41">
        <v>58195</v>
      </c>
      <c r="X738" s="47">
        <f t="shared" si="43"/>
        <v>58195</v>
      </c>
      <c r="Y738" s="26">
        <f t="shared" si="44"/>
        <v>65178.40000000001</v>
      </c>
      <c r="Z738" s="4"/>
      <c r="AA738" s="4" t="s">
        <v>1318</v>
      </c>
      <c r="AB738" s="4"/>
      <c r="AC738" s="130"/>
    </row>
    <row r="739" spans="1:29" ht="90.75" customHeight="1">
      <c r="A739" s="3" t="s">
        <v>3382</v>
      </c>
      <c r="B739" s="4" t="s">
        <v>478</v>
      </c>
      <c r="C739" s="4" t="s">
        <v>479</v>
      </c>
      <c r="D739" s="103" t="s">
        <v>3386</v>
      </c>
      <c r="E739" s="10" t="s">
        <v>3387</v>
      </c>
      <c r="F739" s="10"/>
      <c r="G739" s="10" t="s">
        <v>3388</v>
      </c>
      <c r="H739" s="10"/>
      <c r="I739" s="10" t="s">
        <v>3445</v>
      </c>
      <c r="J739" s="4"/>
      <c r="K739" s="4" t="s">
        <v>491</v>
      </c>
      <c r="L739" s="4">
        <v>0</v>
      </c>
      <c r="M739" s="3">
        <v>231010000</v>
      </c>
      <c r="N739" s="4" t="s">
        <v>483</v>
      </c>
      <c r="O739" s="3" t="s">
        <v>1627</v>
      </c>
      <c r="P739" s="4" t="s">
        <v>483</v>
      </c>
      <c r="Q739" s="4" t="s">
        <v>485</v>
      </c>
      <c r="R739" s="12" t="s">
        <v>1344</v>
      </c>
      <c r="S739" s="4" t="s">
        <v>496</v>
      </c>
      <c r="T739" s="4">
        <v>796</v>
      </c>
      <c r="U739" s="4" t="s">
        <v>493</v>
      </c>
      <c r="V739" s="3">
        <v>2</v>
      </c>
      <c r="W739" s="41">
        <v>17000</v>
      </c>
      <c r="X739" s="47">
        <f t="shared" si="43"/>
        <v>34000</v>
      </c>
      <c r="Y739" s="26">
        <f t="shared" si="44"/>
        <v>38080</v>
      </c>
      <c r="Z739" s="4"/>
      <c r="AA739" s="4" t="s">
        <v>1318</v>
      </c>
      <c r="AB739" s="4"/>
      <c r="AC739" s="130"/>
    </row>
    <row r="740" spans="1:29" ht="90.75" customHeight="1">
      <c r="A740" s="3" t="s">
        <v>3383</v>
      </c>
      <c r="B740" s="4" t="s">
        <v>478</v>
      </c>
      <c r="C740" s="4" t="s">
        <v>479</v>
      </c>
      <c r="D740" s="103" t="s">
        <v>3389</v>
      </c>
      <c r="E740" s="10" t="s">
        <v>2557</v>
      </c>
      <c r="F740" s="10" t="s">
        <v>2557</v>
      </c>
      <c r="G740" s="10" t="s">
        <v>3390</v>
      </c>
      <c r="H740" s="10" t="s">
        <v>3391</v>
      </c>
      <c r="I740" s="3"/>
      <c r="J740" s="4"/>
      <c r="K740" s="4" t="s">
        <v>491</v>
      </c>
      <c r="L740" s="4">
        <v>0</v>
      </c>
      <c r="M740" s="3">
        <v>231010000</v>
      </c>
      <c r="N740" s="4" t="s">
        <v>483</v>
      </c>
      <c r="O740" s="3" t="s">
        <v>1627</v>
      </c>
      <c r="P740" s="4" t="s">
        <v>483</v>
      </c>
      <c r="Q740" s="4" t="s">
        <v>485</v>
      </c>
      <c r="R740" s="12" t="s">
        <v>1344</v>
      </c>
      <c r="S740" s="4" t="s">
        <v>496</v>
      </c>
      <c r="T740" s="4">
        <v>796</v>
      </c>
      <c r="U740" s="4" t="s">
        <v>493</v>
      </c>
      <c r="V740" s="3">
        <v>4</v>
      </c>
      <c r="W740" s="41">
        <v>1000</v>
      </c>
      <c r="X740" s="47">
        <f t="shared" si="43"/>
        <v>4000</v>
      </c>
      <c r="Y740" s="26">
        <f t="shared" si="44"/>
        <v>4480</v>
      </c>
      <c r="Z740" s="4"/>
      <c r="AA740" s="4" t="s">
        <v>1318</v>
      </c>
      <c r="AB740" s="4"/>
      <c r="AC740" s="130"/>
    </row>
    <row r="741" spans="1:29" ht="90.75" customHeight="1">
      <c r="A741" s="3" t="s">
        <v>3384</v>
      </c>
      <c r="B741" s="4" t="s">
        <v>478</v>
      </c>
      <c r="C741" s="4" t="s">
        <v>479</v>
      </c>
      <c r="D741" s="103" t="s">
        <v>3392</v>
      </c>
      <c r="E741" s="10" t="s">
        <v>3393</v>
      </c>
      <c r="F741" s="10" t="s">
        <v>3394</v>
      </c>
      <c r="G741" s="10" t="s">
        <v>3395</v>
      </c>
      <c r="H741" s="10" t="s">
        <v>3396</v>
      </c>
      <c r="I741" s="3" t="s">
        <v>3446</v>
      </c>
      <c r="J741" s="4"/>
      <c r="K741" s="4" t="s">
        <v>491</v>
      </c>
      <c r="L741" s="4">
        <v>0</v>
      </c>
      <c r="M741" s="3">
        <v>231010000</v>
      </c>
      <c r="N741" s="4" t="s">
        <v>483</v>
      </c>
      <c r="O741" s="3" t="s">
        <v>1627</v>
      </c>
      <c r="P741" s="4" t="s">
        <v>483</v>
      </c>
      <c r="Q741" s="4" t="s">
        <v>485</v>
      </c>
      <c r="R741" s="12" t="s">
        <v>1344</v>
      </c>
      <c r="S741" s="4" t="s">
        <v>496</v>
      </c>
      <c r="T741" s="4">
        <v>796</v>
      </c>
      <c r="U741" s="4" t="s">
        <v>493</v>
      </c>
      <c r="V741" s="3">
        <v>10</v>
      </c>
      <c r="W741" s="41">
        <v>5485</v>
      </c>
      <c r="X741" s="47">
        <f t="shared" si="43"/>
        <v>54850</v>
      </c>
      <c r="Y741" s="26">
        <f t="shared" si="44"/>
        <v>61432.00000000001</v>
      </c>
      <c r="Z741" s="4"/>
      <c r="AA741" s="4" t="s">
        <v>1318</v>
      </c>
      <c r="AB741" s="4"/>
      <c r="AC741" s="130"/>
    </row>
    <row r="742" spans="1:29" ht="90.75" customHeight="1">
      <c r="A742" s="3" t="s">
        <v>3385</v>
      </c>
      <c r="B742" s="4" t="s">
        <v>478</v>
      </c>
      <c r="C742" s="4" t="s">
        <v>479</v>
      </c>
      <c r="D742" s="103" t="s">
        <v>3397</v>
      </c>
      <c r="E742" s="10" t="s">
        <v>3398</v>
      </c>
      <c r="F742" s="10" t="s">
        <v>3398</v>
      </c>
      <c r="G742" s="10" t="s">
        <v>3400</v>
      </c>
      <c r="H742" s="10" t="s">
        <v>3399</v>
      </c>
      <c r="I742" s="3" t="s">
        <v>3447</v>
      </c>
      <c r="J742" s="4"/>
      <c r="K742" s="4" t="s">
        <v>491</v>
      </c>
      <c r="L742" s="4">
        <v>0</v>
      </c>
      <c r="M742" s="3">
        <v>231010000</v>
      </c>
      <c r="N742" s="4" t="s">
        <v>483</v>
      </c>
      <c r="O742" s="3" t="s">
        <v>1627</v>
      </c>
      <c r="P742" s="4" t="s">
        <v>483</v>
      </c>
      <c r="Q742" s="4" t="s">
        <v>485</v>
      </c>
      <c r="R742" s="12" t="s">
        <v>1344</v>
      </c>
      <c r="S742" s="4" t="s">
        <v>496</v>
      </c>
      <c r="T742" s="4">
        <v>796</v>
      </c>
      <c r="U742" s="4" t="s">
        <v>493</v>
      </c>
      <c r="V742" s="3">
        <v>1</v>
      </c>
      <c r="W742" s="41">
        <v>38760</v>
      </c>
      <c r="X742" s="47">
        <f t="shared" si="43"/>
        <v>38760</v>
      </c>
      <c r="Y742" s="26">
        <f t="shared" si="44"/>
        <v>43411.200000000004</v>
      </c>
      <c r="Z742" s="4"/>
      <c r="AA742" s="4" t="s">
        <v>1318</v>
      </c>
      <c r="AB742" s="4"/>
      <c r="AC742" s="130"/>
    </row>
    <row r="743" spans="1:29" ht="90.75" customHeight="1">
      <c r="A743" s="3" t="s">
        <v>3402</v>
      </c>
      <c r="B743" s="4" t="s">
        <v>478</v>
      </c>
      <c r="C743" s="4" t="s">
        <v>479</v>
      </c>
      <c r="D743" s="103" t="s">
        <v>3401</v>
      </c>
      <c r="E743" s="10" t="s">
        <v>3405</v>
      </c>
      <c r="F743" s="10" t="s">
        <v>3406</v>
      </c>
      <c r="G743" s="10" t="s">
        <v>3407</v>
      </c>
      <c r="H743" s="10" t="s">
        <v>3408</v>
      </c>
      <c r="I743" s="3" t="s">
        <v>3448</v>
      </c>
      <c r="J743" s="4"/>
      <c r="K743" s="4" t="s">
        <v>491</v>
      </c>
      <c r="L743" s="4">
        <v>0</v>
      </c>
      <c r="M743" s="3">
        <v>231010000</v>
      </c>
      <c r="N743" s="4" t="s">
        <v>483</v>
      </c>
      <c r="O743" s="3" t="s">
        <v>1627</v>
      </c>
      <c r="P743" s="4" t="s">
        <v>483</v>
      </c>
      <c r="Q743" s="4" t="s">
        <v>485</v>
      </c>
      <c r="R743" s="12" t="s">
        <v>1344</v>
      </c>
      <c r="S743" s="4" t="s">
        <v>496</v>
      </c>
      <c r="T743" s="4">
        <v>796</v>
      </c>
      <c r="U743" s="4" t="s">
        <v>493</v>
      </c>
      <c r="V743" s="3">
        <v>4</v>
      </c>
      <c r="W743" s="41">
        <v>1000</v>
      </c>
      <c r="X743" s="47">
        <f t="shared" si="43"/>
        <v>4000</v>
      </c>
      <c r="Y743" s="26">
        <f t="shared" si="44"/>
        <v>4480</v>
      </c>
      <c r="Z743" s="4"/>
      <c r="AA743" s="4" t="s">
        <v>1318</v>
      </c>
      <c r="AB743" s="4"/>
      <c r="AC743" s="130"/>
    </row>
    <row r="744" spans="1:29" ht="90.75" customHeight="1">
      <c r="A744" s="3" t="s">
        <v>3403</v>
      </c>
      <c r="B744" s="4" t="s">
        <v>478</v>
      </c>
      <c r="C744" s="4" t="s">
        <v>479</v>
      </c>
      <c r="D744" s="103" t="s">
        <v>3457</v>
      </c>
      <c r="E744" s="10" t="s">
        <v>3409</v>
      </c>
      <c r="F744" s="10" t="s">
        <v>3410</v>
      </c>
      <c r="G744" s="10" t="s">
        <v>3458</v>
      </c>
      <c r="H744" s="10" t="s">
        <v>3459</v>
      </c>
      <c r="I744" s="3"/>
      <c r="J744" s="4"/>
      <c r="K744" s="4" t="s">
        <v>491</v>
      </c>
      <c r="L744" s="4">
        <v>0</v>
      </c>
      <c r="M744" s="3">
        <v>231010000</v>
      </c>
      <c r="N744" s="4" t="s">
        <v>483</v>
      </c>
      <c r="O744" s="3" t="s">
        <v>1627</v>
      </c>
      <c r="P744" s="4" t="s">
        <v>483</v>
      </c>
      <c r="Q744" s="4" t="s">
        <v>485</v>
      </c>
      <c r="R744" s="12" t="s">
        <v>1344</v>
      </c>
      <c r="S744" s="4" t="s">
        <v>496</v>
      </c>
      <c r="T744" s="4">
        <v>796</v>
      </c>
      <c r="U744" s="4" t="s">
        <v>493</v>
      </c>
      <c r="V744" s="3">
        <v>5</v>
      </c>
      <c r="W744" s="41">
        <v>1500</v>
      </c>
      <c r="X744" s="47">
        <f t="shared" si="43"/>
        <v>7500</v>
      </c>
      <c r="Y744" s="26">
        <f t="shared" si="44"/>
        <v>8400</v>
      </c>
      <c r="Z744" s="4"/>
      <c r="AA744" s="4" t="s">
        <v>1318</v>
      </c>
      <c r="AB744" s="4"/>
      <c r="AC744" s="130"/>
    </row>
    <row r="745" spans="1:29" ht="90.75" customHeight="1">
      <c r="A745" s="3" t="s">
        <v>3404</v>
      </c>
      <c r="B745" s="4" t="s">
        <v>478</v>
      </c>
      <c r="C745" s="4" t="s">
        <v>479</v>
      </c>
      <c r="D745" s="103" t="s">
        <v>3421</v>
      </c>
      <c r="E745" s="10" t="s">
        <v>3422</v>
      </c>
      <c r="F745" s="10" t="s">
        <v>3423</v>
      </c>
      <c r="G745" s="10" t="s">
        <v>3424</v>
      </c>
      <c r="H745" s="10" t="s">
        <v>3425</v>
      </c>
      <c r="I745" s="3" t="s">
        <v>3426</v>
      </c>
      <c r="J745" s="4"/>
      <c r="K745" s="4" t="s">
        <v>491</v>
      </c>
      <c r="L745" s="4">
        <v>0</v>
      </c>
      <c r="M745" s="3">
        <v>231010000</v>
      </c>
      <c r="N745" s="4" t="s">
        <v>483</v>
      </c>
      <c r="O745" s="3" t="s">
        <v>1627</v>
      </c>
      <c r="P745" s="4" t="s">
        <v>483</v>
      </c>
      <c r="Q745" s="4" t="s">
        <v>485</v>
      </c>
      <c r="R745" s="12" t="s">
        <v>1344</v>
      </c>
      <c r="S745" s="4" t="s">
        <v>496</v>
      </c>
      <c r="T745" s="4">
        <v>6</v>
      </c>
      <c r="U745" s="4" t="s">
        <v>3428</v>
      </c>
      <c r="V745" s="3">
        <v>4100</v>
      </c>
      <c r="W745" s="41">
        <v>21</v>
      </c>
      <c r="X745" s="47">
        <v>0</v>
      </c>
      <c r="Y745" s="26">
        <f t="shared" si="44"/>
        <v>0</v>
      </c>
      <c r="Z745" s="4"/>
      <c r="AA745" s="4" t="s">
        <v>1318</v>
      </c>
      <c r="AB745" s="4" t="s">
        <v>2838</v>
      </c>
      <c r="AC745" s="130"/>
    </row>
    <row r="746" spans="1:29" ht="90.75" customHeight="1">
      <c r="A746" s="3" t="s">
        <v>3417</v>
      </c>
      <c r="B746" s="4" t="s">
        <v>478</v>
      </c>
      <c r="C746" s="4" t="s">
        <v>479</v>
      </c>
      <c r="D746" s="103" t="s">
        <v>3430</v>
      </c>
      <c r="E746" s="10" t="s">
        <v>3431</v>
      </c>
      <c r="F746" s="10" t="s">
        <v>3431</v>
      </c>
      <c r="G746" s="10" t="s">
        <v>3433</v>
      </c>
      <c r="H746" s="10" t="s">
        <v>3432</v>
      </c>
      <c r="I746" s="3" t="s">
        <v>3427</v>
      </c>
      <c r="J746" s="4"/>
      <c r="K746" s="4" t="s">
        <v>491</v>
      </c>
      <c r="L746" s="4">
        <v>0</v>
      </c>
      <c r="M746" s="3">
        <v>231010000</v>
      </c>
      <c r="N746" s="4" t="s">
        <v>483</v>
      </c>
      <c r="O746" s="3" t="s">
        <v>1627</v>
      </c>
      <c r="P746" s="4" t="s">
        <v>483</v>
      </c>
      <c r="Q746" s="4" t="s">
        <v>485</v>
      </c>
      <c r="R746" s="12" t="s">
        <v>1344</v>
      </c>
      <c r="S746" s="4" t="s">
        <v>496</v>
      </c>
      <c r="T746" s="4">
        <v>166</v>
      </c>
      <c r="U746" s="4" t="s">
        <v>502</v>
      </c>
      <c r="V746" s="3">
        <v>4000</v>
      </c>
      <c r="W746" s="41">
        <v>175</v>
      </c>
      <c r="X746" s="47">
        <f t="shared" si="43"/>
        <v>700000</v>
      </c>
      <c r="Y746" s="26">
        <f t="shared" si="44"/>
        <v>784000.0000000001</v>
      </c>
      <c r="Z746" s="4"/>
      <c r="AA746" s="4" t="s">
        <v>1318</v>
      </c>
      <c r="AB746" s="4"/>
      <c r="AC746" s="130"/>
    </row>
    <row r="747" spans="1:29" ht="90.75" customHeight="1">
      <c r="A747" s="3" t="s">
        <v>3418</v>
      </c>
      <c r="B747" s="4" t="s">
        <v>478</v>
      </c>
      <c r="C747" s="4" t="s">
        <v>479</v>
      </c>
      <c r="D747" s="103" t="s">
        <v>3449</v>
      </c>
      <c r="E747" s="10" t="s">
        <v>3450</v>
      </c>
      <c r="F747" s="10" t="s">
        <v>3451</v>
      </c>
      <c r="G747" s="10" t="s">
        <v>3452</v>
      </c>
      <c r="H747" s="10" t="s">
        <v>3453</v>
      </c>
      <c r="I747" s="3" t="s">
        <v>3454</v>
      </c>
      <c r="J747" s="4"/>
      <c r="K747" s="4" t="s">
        <v>491</v>
      </c>
      <c r="L747" s="4">
        <v>0</v>
      </c>
      <c r="M747" s="3">
        <v>231010000</v>
      </c>
      <c r="N747" s="4" t="s">
        <v>483</v>
      </c>
      <c r="O747" s="3" t="s">
        <v>1627</v>
      </c>
      <c r="P747" s="4" t="s">
        <v>483</v>
      </c>
      <c r="Q747" s="4" t="s">
        <v>485</v>
      </c>
      <c r="R747" s="12" t="s">
        <v>1344</v>
      </c>
      <c r="S747" s="4" t="s">
        <v>496</v>
      </c>
      <c r="T747" s="4">
        <v>166</v>
      </c>
      <c r="U747" s="4" t="s">
        <v>502</v>
      </c>
      <c r="V747" s="3">
        <v>6000</v>
      </c>
      <c r="W747" s="41">
        <v>266.66</v>
      </c>
      <c r="X747" s="47">
        <f t="shared" si="43"/>
        <v>1599960.0000000002</v>
      </c>
      <c r="Y747" s="26">
        <f t="shared" si="44"/>
        <v>1791955.2000000004</v>
      </c>
      <c r="Z747" s="4"/>
      <c r="AA747" s="4" t="s">
        <v>1318</v>
      </c>
      <c r="AB747" s="4"/>
      <c r="AC747" s="130"/>
    </row>
    <row r="748" spans="1:29" ht="90.75" customHeight="1">
      <c r="A748" s="3" t="s">
        <v>3419</v>
      </c>
      <c r="B748" s="4" t="s">
        <v>478</v>
      </c>
      <c r="C748" s="4" t="s">
        <v>479</v>
      </c>
      <c r="D748" s="103" t="s">
        <v>3365</v>
      </c>
      <c r="E748" s="10" t="s">
        <v>3366</v>
      </c>
      <c r="F748" s="10" t="s">
        <v>3156</v>
      </c>
      <c r="G748" s="10" t="s">
        <v>3367</v>
      </c>
      <c r="H748" s="10" t="s">
        <v>3368</v>
      </c>
      <c r="I748" s="3" t="s">
        <v>3455</v>
      </c>
      <c r="J748" s="4"/>
      <c r="K748" s="4" t="s">
        <v>491</v>
      </c>
      <c r="L748" s="4">
        <v>0</v>
      </c>
      <c r="M748" s="3">
        <v>231010000</v>
      </c>
      <c r="N748" s="4" t="s">
        <v>483</v>
      </c>
      <c r="O748" s="3" t="s">
        <v>1627</v>
      </c>
      <c r="P748" s="4" t="s">
        <v>483</v>
      </c>
      <c r="Q748" s="4" t="s">
        <v>485</v>
      </c>
      <c r="R748" s="12" t="s">
        <v>1344</v>
      </c>
      <c r="S748" s="4" t="s">
        <v>496</v>
      </c>
      <c r="T748" s="4">
        <v>796</v>
      </c>
      <c r="U748" s="4" t="s">
        <v>493</v>
      </c>
      <c r="V748" s="3">
        <v>5</v>
      </c>
      <c r="W748" s="41">
        <v>17220</v>
      </c>
      <c r="X748" s="47">
        <f t="shared" si="43"/>
        <v>86100</v>
      </c>
      <c r="Y748" s="26">
        <f t="shared" si="44"/>
        <v>96432.00000000001</v>
      </c>
      <c r="Z748" s="4"/>
      <c r="AA748" s="4" t="s">
        <v>1318</v>
      </c>
      <c r="AB748" s="4"/>
      <c r="AC748" s="130"/>
    </row>
    <row r="749" spans="1:29" ht="96" customHeight="1">
      <c r="A749" s="3" t="s">
        <v>3429</v>
      </c>
      <c r="B749" s="4" t="s">
        <v>478</v>
      </c>
      <c r="C749" s="4" t="s">
        <v>479</v>
      </c>
      <c r="D749" s="84" t="s">
        <v>3331</v>
      </c>
      <c r="E749" s="10" t="s">
        <v>3332</v>
      </c>
      <c r="F749" s="10"/>
      <c r="G749" s="10" t="s">
        <v>3333</v>
      </c>
      <c r="H749" s="10" t="s">
        <v>3338</v>
      </c>
      <c r="I749" s="3"/>
      <c r="J749" s="3"/>
      <c r="K749" s="4" t="s">
        <v>491</v>
      </c>
      <c r="L749" s="3">
        <v>0</v>
      </c>
      <c r="M749" s="12" t="s">
        <v>2462</v>
      </c>
      <c r="N749" s="4" t="s">
        <v>483</v>
      </c>
      <c r="O749" s="3" t="s">
        <v>1627</v>
      </c>
      <c r="P749" s="4" t="s">
        <v>483</v>
      </c>
      <c r="Q749" s="4" t="s">
        <v>485</v>
      </c>
      <c r="R749" s="13" t="s">
        <v>503</v>
      </c>
      <c r="S749" s="4" t="s">
        <v>496</v>
      </c>
      <c r="T749" s="86">
        <v>839</v>
      </c>
      <c r="U749" s="86" t="s">
        <v>40</v>
      </c>
      <c r="V749" s="87">
        <v>1</v>
      </c>
      <c r="W749" s="173">
        <v>109760</v>
      </c>
      <c r="X749" s="52">
        <v>0</v>
      </c>
      <c r="Y749" s="52">
        <f t="shared" si="44"/>
        <v>0</v>
      </c>
      <c r="Z749" s="4"/>
      <c r="AA749" s="4" t="s">
        <v>1318</v>
      </c>
      <c r="AB749" s="4" t="s">
        <v>3054</v>
      </c>
      <c r="AC749" s="129"/>
    </row>
    <row r="750" spans="1:29" ht="96" customHeight="1">
      <c r="A750" s="3" t="s">
        <v>3480</v>
      </c>
      <c r="B750" s="4" t="s">
        <v>478</v>
      </c>
      <c r="C750" s="4" t="s">
        <v>479</v>
      </c>
      <c r="D750" s="84" t="s">
        <v>3331</v>
      </c>
      <c r="E750" s="10" t="s">
        <v>3332</v>
      </c>
      <c r="F750" s="10"/>
      <c r="G750" s="10" t="s">
        <v>3333</v>
      </c>
      <c r="H750" s="10" t="s">
        <v>3338</v>
      </c>
      <c r="I750" s="3"/>
      <c r="J750" s="3"/>
      <c r="K750" s="4" t="s">
        <v>482</v>
      </c>
      <c r="L750" s="3">
        <v>0</v>
      </c>
      <c r="M750" s="12" t="s">
        <v>2462</v>
      </c>
      <c r="N750" s="4" t="s">
        <v>483</v>
      </c>
      <c r="O750" s="3" t="s">
        <v>1642</v>
      </c>
      <c r="P750" s="4" t="s">
        <v>483</v>
      </c>
      <c r="Q750" s="4" t="s">
        <v>485</v>
      </c>
      <c r="R750" s="13" t="s">
        <v>503</v>
      </c>
      <c r="S750" s="4" t="s">
        <v>486</v>
      </c>
      <c r="T750" s="86">
        <v>839</v>
      </c>
      <c r="U750" s="86" t="s">
        <v>40</v>
      </c>
      <c r="V750" s="87">
        <v>1</v>
      </c>
      <c r="W750" s="173">
        <v>109760</v>
      </c>
      <c r="X750" s="52">
        <f>V750*W750</f>
        <v>109760</v>
      </c>
      <c r="Y750" s="52">
        <f t="shared" si="44"/>
        <v>122931.20000000001</v>
      </c>
      <c r="Z750" s="4"/>
      <c r="AA750" s="4" t="s">
        <v>1318</v>
      </c>
      <c r="AB750" s="4"/>
      <c r="AC750" s="129"/>
    </row>
    <row r="751" spans="1:29" ht="96" customHeight="1">
      <c r="A751" s="3" t="s">
        <v>3456</v>
      </c>
      <c r="B751" s="4" t="s">
        <v>478</v>
      </c>
      <c r="C751" s="4" t="s">
        <v>479</v>
      </c>
      <c r="D751" s="84" t="s">
        <v>3335</v>
      </c>
      <c r="E751" s="10" t="s">
        <v>3336</v>
      </c>
      <c r="F751" s="10"/>
      <c r="G751" s="10" t="s">
        <v>3337</v>
      </c>
      <c r="H751" s="10" t="s">
        <v>3442</v>
      </c>
      <c r="I751" s="3"/>
      <c r="J751" s="3"/>
      <c r="K751" s="4" t="s">
        <v>491</v>
      </c>
      <c r="L751" s="3">
        <v>0</v>
      </c>
      <c r="M751" s="12" t="s">
        <v>2462</v>
      </c>
      <c r="N751" s="4" t="s">
        <v>483</v>
      </c>
      <c r="O751" s="3" t="s">
        <v>1627</v>
      </c>
      <c r="P751" s="4" t="s">
        <v>483</v>
      </c>
      <c r="Q751" s="4" t="s">
        <v>485</v>
      </c>
      <c r="R751" s="13" t="s">
        <v>503</v>
      </c>
      <c r="S751" s="4" t="s">
        <v>496</v>
      </c>
      <c r="T751" s="86">
        <v>839</v>
      </c>
      <c r="U751" s="86" t="s">
        <v>40</v>
      </c>
      <c r="V751" s="87">
        <v>1</v>
      </c>
      <c r="W751" s="173">
        <v>39200</v>
      </c>
      <c r="X751" s="52">
        <v>0</v>
      </c>
      <c r="Y751" s="52">
        <f t="shared" si="44"/>
        <v>0</v>
      </c>
      <c r="Z751" s="4"/>
      <c r="AA751" s="4" t="s">
        <v>1318</v>
      </c>
      <c r="AB751" s="4" t="s">
        <v>3054</v>
      </c>
      <c r="AC751" s="129"/>
    </row>
    <row r="752" spans="1:29" ht="96" customHeight="1">
      <c r="A752" s="3" t="s">
        <v>3481</v>
      </c>
      <c r="B752" s="4" t="s">
        <v>478</v>
      </c>
      <c r="C752" s="4" t="s">
        <v>479</v>
      </c>
      <c r="D752" s="84" t="s">
        <v>3335</v>
      </c>
      <c r="E752" s="10" t="s">
        <v>3336</v>
      </c>
      <c r="F752" s="10"/>
      <c r="G752" s="10" t="s">
        <v>3337</v>
      </c>
      <c r="H752" s="10" t="s">
        <v>3442</v>
      </c>
      <c r="I752" s="3"/>
      <c r="J752" s="3"/>
      <c r="K752" s="4" t="s">
        <v>482</v>
      </c>
      <c r="L752" s="3">
        <v>0</v>
      </c>
      <c r="M752" s="12" t="s">
        <v>2462</v>
      </c>
      <c r="N752" s="4" t="s">
        <v>483</v>
      </c>
      <c r="O752" s="3" t="s">
        <v>1642</v>
      </c>
      <c r="P752" s="4" t="s">
        <v>483</v>
      </c>
      <c r="Q752" s="4" t="s">
        <v>485</v>
      </c>
      <c r="R752" s="13" t="s">
        <v>503</v>
      </c>
      <c r="S752" s="4" t="s">
        <v>486</v>
      </c>
      <c r="T752" s="86">
        <v>839</v>
      </c>
      <c r="U752" s="86" t="s">
        <v>40</v>
      </c>
      <c r="V752" s="87">
        <v>1</v>
      </c>
      <c r="W752" s="173">
        <v>39200</v>
      </c>
      <c r="X752" s="52">
        <f>V752*W752</f>
        <v>39200</v>
      </c>
      <c r="Y752" s="52">
        <f t="shared" si="44"/>
        <v>43904.00000000001</v>
      </c>
      <c r="Z752" s="4"/>
      <c r="AA752" s="4" t="s">
        <v>1318</v>
      </c>
      <c r="AB752" s="4"/>
      <c r="AC752" s="129"/>
    </row>
    <row r="753" spans="1:29" s="75" customFormat="1" ht="141.75" customHeight="1">
      <c r="A753" s="3" t="s">
        <v>3460</v>
      </c>
      <c r="B753" s="3" t="s">
        <v>478</v>
      </c>
      <c r="C753" s="3" t="s">
        <v>479</v>
      </c>
      <c r="D753" s="118" t="s">
        <v>3461</v>
      </c>
      <c r="E753" s="118" t="s">
        <v>702</v>
      </c>
      <c r="F753" s="118" t="s">
        <v>702</v>
      </c>
      <c r="G753" s="118" t="s">
        <v>3462</v>
      </c>
      <c r="H753" s="118" t="s">
        <v>3463</v>
      </c>
      <c r="I753" s="118"/>
      <c r="J753" s="118"/>
      <c r="K753" s="4" t="s">
        <v>482</v>
      </c>
      <c r="L753" s="4">
        <v>0</v>
      </c>
      <c r="M753" s="12" t="s">
        <v>2462</v>
      </c>
      <c r="N753" s="4" t="s">
        <v>483</v>
      </c>
      <c r="O753" s="4" t="s">
        <v>492</v>
      </c>
      <c r="P753" s="4" t="s">
        <v>483</v>
      </c>
      <c r="Q753" s="4" t="s">
        <v>485</v>
      </c>
      <c r="R753" s="4" t="s">
        <v>503</v>
      </c>
      <c r="S753" s="4" t="s">
        <v>486</v>
      </c>
      <c r="T753" s="4">
        <v>796</v>
      </c>
      <c r="U753" s="4" t="s">
        <v>493</v>
      </c>
      <c r="V753" s="4">
        <v>5</v>
      </c>
      <c r="W753" s="24">
        <v>26000</v>
      </c>
      <c r="X753" s="24">
        <f>V753*W753</f>
        <v>130000</v>
      </c>
      <c r="Y753" s="24">
        <f aca="true" t="shared" si="45" ref="Y753:Y777">X753*1.12</f>
        <v>145600</v>
      </c>
      <c r="Z753" s="4"/>
      <c r="AA753" s="4" t="s">
        <v>1318</v>
      </c>
      <c r="AB753" s="4"/>
      <c r="AC753" s="111"/>
    </row>
    <row r="754" spans="1:29" s="75" customFormat="1" ht="141.75" customHeight="1">
      <c r="A754" s="3" t="s">
        <v>3478</v>
      </c>
      <c r="B754" s="3" t="s">
        <v>478</v>
      </c>
      <c r="C754" s="3" t="s">
        <v>479</v>
      </c>
      <c r="D754" s="118" t="s">
        <v>3482</v>
      </c>
      <c r="E754" s="118" t="s">
        <v>3483</v>
      </c>
      <c r="F754" s="118" t="s">
        <v>3485</v>
      </c>
      <c r="G754" s="118" t="s">
        <v>3484</v>
      </c>
      <c r="H754" s="118" t="s">
        <v>3486</v>
      </c>
      <c r="I754" s="118"/>
      <c r="J754" s="118"/>
      <c r="K754" s="4" t="s">
        <v>482</v>
      </c>
      <c r="L754" s="4">
        <v>0</v>
      </c>
      <c r="M754" s="12" t="s">
        <v>2462</v>
      </c>
      <c r="N754" s="4" t="s">
        <v>483</v>
      </c>
      <c r="O754" s="4" t="s">
        <v>492</v>
      </c>
      <c r="P754" s="4" t="s">
        <v>483</v>
      </c>
      <c r="Q754" s="4" t="s">
        <v>485</v>
      </c>
      <c r="R754" s="4" t="s">
        <v>503</v>
      </c>
      <c r="S754" s="4" t="s">
        <v>486</v>
      </c>
      <c r="T754" s="4">
        <v>796</v>
      </c>
      <c r="U754" s="4" t="s">
        <v>493</v>
      </c>
      <c r="V754" s="4">
        <v>2</v>
      </c>
      <c r="W754" s="24">
        <v>10000</v>
      </c>
      <c r="X754" s="24">
        <f>V754*W754</f>
        <v>20000</v>
      </c>
      <c r="Y754" s="24">
        <f t="shared" si="45"/>
        <v>22400.000000000004</v>
      </c>
      <c r="Z754" s="4"/>
      <c r="AA754" s="4" t="s">
        <v>1318</v>
      </c>
      <c r="AB754" s="4"/>
      <c r="AC754" s="111"/>
    </row>
    <row r="755" spans="1:29" ht="76.5">
      <c r="A755" s="3" t="s">
        <v>3496</v>
      </c>
      <c r="B755" s="4" t="s">
        <v>478</v>
      </c>
      <c r="C755" s="4" t="s">
        <v>479</v>
      </c>
      <c r="D755" s="9" t="s">
        <v>3497</v>
      </c>
      <c r="E755" s="10" t="s">
        <v>3498</v>
      </c>
      <c r="F755" s="10" t="s">
        <v>3499</v>
      </c>
      <c r="G755" s="10" t="s">
        <v>3500</v>
      </c>
      <c r="H755" s="10" t="s">
        <v>3501</v>
      </c>
      <c r="I755" s="13" t="s">
        <v>3504</v>
      </c>
      <c r="J755" s="4"/>
      <c r="K755" s="4" t="s">
        <v>482</v>
      </c>
      <c r="L755" s="4">
        <v>0</v>
      </c>
      <c r="M755" s="12" t="s">
        <v>2462</v>
      </c>
      <c r="N755" s="4" t="s">
        <v>483</v>
      </c>
      <c r="O755" s="4" t="s">
        <v>492</v>
      </c>
      <c r="P755" s="4" t="s">
        <v>483</v>
      </c>
      <c r="Q755" s="4" t="s">
        <v>485</v>
      </c>
      <c r="R755" s="4" t="s">
        <v>3502</v>
      </c>
      <c r="S755" s="4" t="s">
        <v>486</v>
      </c>
      <c r="T755" s="20">
        <v>5111</v>
      </c>
      <c r="U755" s="4" t="s">
        <v>3503</v>
      </c>
      <c r="V755" s="24">
        <v>100</v>
      </c>
      <c r="W755" s="24">
        <v>41</v>
      </c>
      <c r="X755" s="14">
        <f>V755*W755</f>
        <v>4100</v>
      </c>
      <c r="Y755" s="14">
        <f t="shared" si="45"/>
        <v>4592</v>
      </c>
      <c r="Z755" s="4"/>
      <c r="AA755" s="4" t="s">
        <v>1318</v>
      </c>
      <c r="AB755" s="10"/>
      <c r="AC755" s="28"/>
    </row>
    <row r="756" spans="1:29" ht="90.75" customHeight="1">
      <c r="A756" s="3" t="s">
        <v>3505</v>
      </c>
      <c r="B756" s="4" t="s">
        <v>478</v>
      </c>
      <c r="C756" s="4" t="s">
        <v>479</v>
      </c>
      <c r="D756" s="103" t="s">
        <v>3421</v>
      </c>
      <c r="E756" s="10" t="s">
        <v>3422</v>
      </c>
      <c r="F756" s="10" t="s">
        <v>3423</v>
      </c>
      <c r="G756" s="10" t="s">
        <v>3424</v>
      </c>
      <c r="H756" s="10" t="s">
        <v>3425</v>
      </c>
      <c r="I756" s="3"/>
      <c r="J756" s="4"/>
      <c r="K756" s="4" t="s">
        <v>482</v>
      </c>
      <c r="L756" s="4">
        <v>0</v>
      </c>
      <c r="M756" s="3">
        <v>231010000</v>
      </c>
      <c r="N756" s="4" t="s">
        <v>483</v>
      </c>
      <c r="O756" s="3" t="s">
        <v>1642</v>
      </c>
      <c r="P756" s="4" t="s">
        <v>483</v>
      </c>
      <c r="Q756" s="4" t="s">
        <v>485</v>
      </c>
      <c r="R756" s="12" t="s">
        <v>1344</v>
      </c>
      <c r="S756" s="4" t="s">
        <v>486</v>
      </c>
      <c r="T756" s="4">
        <v>6</v>
      </c>
      <c r="U756" s="4" t="s">
        <v>3428</v>
      </c>
      <c r="V756" s="3">
        <v>4100</v>
      </c>
      <c r="W756" s="41">
        <v>150</v>
      </c>
      <c r="X756" s="47">
        <f>W756*V756</f>
        <v>615000</v>
      </c>
      <c r="Y756" s="26">
        <f t="shared" si="45"/>
        <v>688800.0000000001</v>
      </c>
      <c r="Z756" s="4"/>
      <c r="AA756" s="4" t="s">
        <v>1318</v>
      </c>
      <c r="AB756" s="4"/>
      <c r="AC756" s="130"/>
    </row>
    <row r="757" spans="1:29" ht="90.75" customHeight="1">
      <c r="A757" s="3" t="s">
        <v>3506</v>
      </c>
      <c r="B757" s="4" t="s">
        <v>478</v>
      </c>
      <c r="C757" s="4" t="s">
        <v>479</v>
      </c>
      <c r="D757" s="103" t="s">
        <v>3507</v>
      </c>
      <c r="E757" s="10" t="s">
        <v>3508</v>
      </c>
      <c r="F757" s="10" t="s">
        <v>3509</v>
      </c>
      <c r="G757" s="10" t="s">
        <v>3510</v>
      </c>
      <c r="H757" s="10" t="s">
        <v>3511</v>
      </c>
      <c r="I757" s="3" t="s">
        <v>3512</v>
      </c>
      <c r="J757" s="4"/>
      <c r="K757" s="4" t="s">
        <v>482</v>
      </c>
      <c r="L757" s="4">
        <v>0</v>
      </c>
      <c r="M757" s="3">
        <v>231010000</v>
      </c>
      <c r="N757" s="4" t="s">
        <v>483</v>
      </c>
      <c r="O757" s="3" t="s">
        <v>1642</v>
      </c>
      <c r="P757" s="4" t="s">
        <v>483</v>
      </c>
      <c r="Q757" s="4" t="s">
        <v>485</v>
      </c>
      <c r="R757" s="12" t="s">
        <v>1344</v>
      </c>
      <c r="S757" s="4" t="s">
        <v>486</v>
      </c>
      <c r="T757" s="4">
        <v>796</v>
      </c>
      <c r="U757" s="4" t="s">
        <v>834</v>
      </c>
      <c r="V757" s="3">
        <v>1</v>
      </c>
      <c r="W757" s="41">
        <v>35000</v>
      </c>
      <c r="X757" s="47">
        <v>0</v>
      </c>
      <c r="Y757" s="26">
        <f t="shared" si="45"/>
        <v>0</v>
      </c>
      <c r="Z757" s="4"/>
      <c r="AA757" s="4" t="s">
        <v>1318</v>
      </c>
      <c r="AB757" s="4" t="s">
        <v>3543</v>
      </c>
      <c r="AC757" s="130"/>
    </row>
    <row r="758" spans="1:29" ht="90.75" customHeight="1">
      <c r="A758" s="3" t="s">
        <v>3541</v>
      </c>
      <c r="B758" s="4" t="s">
        <v>478</v>
      </c>
      <c r="C758" s="4" t="s">
        <v>479</v>
      </c>
      <c r="D758" s="103" t="s">
        <v>3507</v>
      </c>
      <c r="E758" s="10" t="s">
        <v>3508</v>
      </c>
      <c r="F758" s="10" t="s">
        <v>3509</v>
      </c>
      <c r="G758" s="10" t="s">
        <v>3510</v>
      </c>
      <c r="H758" s="10" t="s">
        <v>3511</v>
      </c>
      <c r="I758" s="3" t="s">
        <v>3542</v>
      </c>
      <c r="J758" s="4"/>
      <c r="K758" s="4" t="s">
        <v>482</v>
      </c>
      <c r="L758" s="4">
        <v>0</v>
      </c>
      <c r="M758" s="3">
        <v>231010000</v>
      </c>
      <c r="N758" s="4" t="s">
        <v>483</v>
      </c>
      <c r="O758" s="3" t="s">
        <v>1642</v>
      </c>
      <c r="P758" s="4" t="s">
        <v>483</v>
      </c>
      <c r="Q758" s="4" t="s">
        <v>485</v>
      </c>
      <c r="R758" s="12" t="s">
        <v>1344</v>
      </c>
      <c r="S758" s="4" t="s">
        <v>486</v>
      </c>
      <c r="T758" s="4">
        <v>796</v>
      </c>
      <c r="U758" s="4" t="s">
        <v>834</v>
      </c>
      <c r="V758" s="3">
        <v>1</v>
      </c>
      <c r="W758" s="41">
        <v>100000</v>
      </c>
      <c r="X758" s="47">
        <f>W758*V758</f>
        <v>100000</v>
      </c>
      <c r="Y758" s="26">
        <f t="shared" si="45"/>
        <v>112000.00000000001</v>
      </c>
      <c r="Z758" s="4"/>
      <c r="AA758" s="4" t="s">
        <v>1318</v>
      </c>
      <c r="AB758" s="4"/>
      <c r="AC758" s="130"/>
    </row>
    <row r="759" spans="1:29" ht="90.75" customHeight="1">
      <c r="A759" s="3" t="s">
        <v>3516</v>
      </c>
      <c r="B759" s="3" t="s">
        <v>478</v>
      </c>
      <c r="C759" s="3" t="s">
        <v>479</v>
      </c>
      <c r="D759" s="118" t="s">
        <v>3513</v>
      </c>
      <c r="E759" s="118" t="s">
        <v>2691</v>
      </c>
      <c r="F759" s="118" t="s">
        <v>2692</v>
      </c>
      <c r="G759" s="118" t="s">
        <v>3514</v>
      </c>
      <c r="H759" s="118" t="s">
        <v>3515</v>
      </c>
      <c r="I759" s="3"/>
      <c r="J759" s="4"/>
      <c r="K759" s="4" t="s">
        <v>491</v>
      </c>
      <c r="L759" s="4">
        <v>50</v>
      </c>
      <c r="M759" s="12" t="s">
        <v>2462</v>
      </c>
      <c r="N759" s="4" t="s">
        <v>483</v>
      </c>
      <c r="O759" s="4" t="s">
        <v>1355</v>
      </c>
      <c r="P759" s="4" t="s">
        <v>483</v>
      </c>
      <c r="Q759" s="4" t="s">
        <v>485</v>
      </c>
      <c r="R759" s="4" t="s">
        <v>503</v>
      </c>
      <c r="S759" s="4" t="s">
        <v>486</v>
      </c>
      <c r="T759" s="16">
        <v>796</v>
      </c>
      <c r="U759" s="4" t="s">
        <v>834</v>
      </c>
      <c r="V759" s="3">
        <v>1</v>
      </c>
      <c r="W759" s="47">
        <v>5900000</v>
      </c>
      <c r="X759" s="47">
        <f>W759*V759</f>
        <v>5900000</v>
      </c>
      <c r="Y759" s="26">
        <f t="shared" si="45"/>
        <v>6608000.000000001</v>
      </c>
      <c r="Z759" s="4" t="s">
        <v>489</v>
      </c>
      <c r="AA759" s="4" t="s">
        <v>1318</v>
      </c>
      <c r="AB759" s="4"/>
      <c r="AC759" s="130"/>
    </row>
    <row r="760" spans="1:29" ht="75.75" customHeight="1">
      <c r="A760" s="3" t="s">
        <v>3517</v>
      </c>
      <c r="B760" s="4" t="s">
        <v>478</v>
      </c>
      <c r="C760" s="4" t="s">
        <v>479</v>
      </c>
      <c r="D760" s="20" t="s">
        <v>601</v>
      </c>
      <c r="E760" s="9" t="s">
        <v>602</v>
      </c>
      <c r="F760" s="10" t="s">
        <v>602</v>
      </c>
      <c r="G760" s="9" t="s">
        <v>604</v>
      </c>
      <c r="H760" s="10" t="s">
        <v>603</v>
      </c>
      <c r="I760" s="3"/>
      <c r="J760" s="3"/>
      <c r="K760" s="4" t="s">
        <v>482</v>
      </c>
      <c r="L760" s="3">
        <v>99.5</v>
      </c>
      <c r="M760" s="12" t="s">
        <v>2462</v>
      </c>
      <c r="N760" s="4" t="s">
        <v>483</v>
      </c>
      <c r="O760" s="3" t="s">
        <v>576</v>
      </c>
      <c r="P760" s="4" t="s">
        <v>483</v>
      </c>
      <c r="Q760" s="4" t="s">
        <v>485</v>
      </c>
      <c r="R760" s="4" t="s">
        <v>1256</v>
      </c>
      <c r="S760" s="4" t="s">
        <v>486</v>
      </c>
      <c r="T760" s="9" t="s">
        <v>228</v>
      </c>
      <c r="U760" s="9" t="s">
        <v>229</v>
      </c>
      <c r="V760" s="3">
        <v>13000</v>
      </c>
      <c r="W760" s="178">
        <v>79.5</v>
      </c>
      <c r="X760" s="26">
        <v>0</v>
      </c>
      <c r="Y760" s="26">
        <f t="shared" si="45"/>
        <v>0</v>
      </c>
      <c r="Z760" s="40" t="s">
        <v>489</v>
      </c>
      <c r="AA760" s="40" t="s">
        <v>1318</v>
      </c>
      <c r="AB760" s="4" t="s">
        <v>2569</v>
      </c>
      <c r="AC760" s="129"/>
    </row>
    <row r="761" spans="1:29" ht="75.75" customHeight="1">
      <c r="A761" s="3" t="s">
        <v>3579</v>
      </c>
      <c r="B761" s="4" t="s">
        <v>478</v>
      </c>
      <c r="C761" s="4" t="s">
        <v>479</v>
      </c>
      <c r="D761" s="20" t="s">
        <v>601</v>
      </c>
      <c r="E761" s="9" t="s">
        <v>602</v>
      </c>
      <c r="F761" s="10" t="s">
        <v>602</v>
      </c>
      <c r="G761" s="9" t="s">
        <v>604</v>
      </c>
      <c r="H761" s="10" t="s">
        <v>603</v>
      </c>
      <c r="I761" s="3"/>
      <c r="J761" s="3"/>
      <c r="K761" s="4" t="s">
        <v>482</v>
      </c>
      <c r="L761" s="3">
        <v>99.5</v>
      </c>
      <c r="M761" s="12" t="s">
        <v>2462</v>
      </c>
      <c r="N761" s="4" t="s">
        <v>483</v>
      </c>
      <c r="O761" s="3" t="s">
        <v>576</v>
      </c>
      <c r="P761" s="4" t="s">
        <v>483</v>
      </c>
      <c r="Q761" s="4" t="s">
        <v>485</v>
      </c>
      <c r="R761" s="4" t="s">
        <v>1256</v>
      </c>
      <c r="S761" s="4" t="s">
        <v>486</v>
      </c>
      <c r="T761" s="9" t="s">
        <v>228</v>
      </c>
      <c r="U761" s="9" t="s">
        <v>229</v>
      </c>
      <c r="V761" s="3">
        <v>60000</v>
      </c>
      <c r="W761" s="178">
        <v>79.5</v>
      </c>
      <c r="X761" s="26">
        <f>V761*W761</f>
        <v>4770000</v>
      </c>
      <c r="Y761" s="26">
        <f t="shared" si="45"/>
        <v>5342400.000000001</v>
      </c>
      <c r="Z761" s="40" t="s">
        <v>489</v>
      </c>
      <c r="AA761" s="40" t="s">
        <v>1318</v>
      </c>
      <c r="AB761" s="30"/>
      <c r="AC761" s="129"/>
    </row>
    <row r="762" spans="1:29" ht="83.25" customHeight="1">
      <c r="A762" s="3" t="s">
        <v>3518</v>
      </c>
      <c r="B762" s="4" t="s">
        <v>478</v>
      </c>
      <c r="C762" s="4" t="s">
        <v>479</v>
      </c>
      <c r="D762" s="20" t="s">
        <v>605</v>
      </c>
      <c r="E762" s="9" t="s">
        <v>602</v>
      </c>
      <c r="F762" s="10" t="s">
        <v>602</v>
      </c>
      <c r="G762" s="10" t="s">
        <v>607</v>
      </c>
      <c r="H762" s="10" t="s">
        <v>606</v>
      </c>
      <c r="I762" s="3"/>
      <c r="J762" s="3"/>
      <c r="K762" s="4" t="s">
        <v>482</v>
      </c>
      <c r="L762" s="3">
        <v>99.5</v>
      </c>
      <c r="M762" s="12" t="s">
        <v>2462</v>
      </c>
      <c r="N762" s="4" t="s">
        <v>483</v>
      </c>
      <c r="O762" s="3" t="s">
        <v>576</v>
      </c>
      <c r="P762" s="4" t="s">
        <v>483</v>
      </c>
      <c r="Q762" s="4" t="s">
        <v>485</v>
      </c>
      <c r="R762" s="4" t="s">
        <v>1256</v>
      </c>
      <c r="S762" s="4" t="s">
        <v>486</v>
      </c>
      <c r="T762" s="12">
        <v>112</v>
      </c>
      <c r="U762" s="9" t="s">
        <v>229</v>
      </c>
      <c r="V762" s="3">
        <v>83170</v>
      </c>
      <c r="W762" s="178">
        <v>96.5</v>
      </c>
      <c r="X762" s="26">
        <v>0</v>
      </c>
      <c r="Y762" s="26">
        <f t="shared" si="45"/>
        <v>0</v>
      </c>
      <c r="Z762" s="4" t="s">
        <v>489</v>
      </c>
      <c r="AA762" s="4" t="s">
        <v>1318</v>
      </c>
      <c r="AB762" s="4" t="s">
        <v>2569</v>
      </c>
      <c r="AC762" s="129"/>
    </row>
    <row r="763" spans="1:29" ht="83.25" customHeight="1">
      <c r="A763" s="3" t="s">
        <v>3583</v>
      </c>
      <c r="B763" s="4" t="s">
        <v>478</v>
      </c>
      <c r="C763" s="4" t="s">
        <v>479</v>
      </c>
      <c r="D763" s="20" t="s">
        <v>605</v>
      </c>
      <c r="E763" s="9" t="s">
        <v>602</v>
      </c>
      <c r="F763" s="10" t="s">
        <v>602</v>
      </c>
      <c r="G763" s="10" t="s">
        <v>607</v>
      </c>
      <c r="H763" s="10" t="s">
        <v>606</v>
      </c>
      <c r="I763" s="3"/>
      <c r="J763" s="3"/>
      <c r="K763" s="4" t="s">
        <v>482</v>
      </c>
      <c r="L763" s="3">
        <v>99.5</v>
      </c>
      <c r="M763" s="12" t="s">
        <v>2462</v>
      </c>
      <c r="N763" s="4" t="s">
        <v>483</v>
      </c>
      <c r="O763" s="3" t="s">
        <v>576</v>
      </c>
      <c r="P763" s="4" t="s">
        <v>483</v>
      </c>
      <c r="Q763" s="4" t="s">
        <v>485</v>
      </c>
      <c r="R763" s="4" t="s">
        <v>1256</v>
      </c>
      <c r="S763" s="4" t="s">
        <v>486</v>
      </c>
      <c r="T763" s="12">
        <v>112</v>
      </c>
      <c r="U763" s="9" t="s">
        <v>229</v>
      </c>
      <c r="V763" s="3">
        <v>30170</v>
      </c>
      <c r="W763" s="178">
        <v>96.5</v>
      </c>
      <c r="X763" s="26">
        <f>V763*W763</f>
        <v>2911405</v>
      </c>
      <c r="Y763" s="26">
        <f t="shared" si="45"/>
        <v>3260773.6</v>
      </c>
      <c r="Z763" s="4" t="s">
        <v>489</v>
      </c>
      <c r="AA763" s="4" t="s">
        <v>1318</v>
      </c>
      <c r="AB763" s="30"/>
      <c r="AC763" s="129"/>
    </row>
    <row r="764" spans="1:29" s="6" customFormat="1" ht="120.75" customHeight="1">
      <c r="A764" s="3" t="s">
        <v>3564</v>
      </c>
      <c r="B764" s="4" t="s">
        <v>478</v>
      </c>
      <c r="C764" s="4" t="s">
        <v>479</v>
      </c>
      <c r="D764" s="4" t="s">
        <v>3552</v>
      </c>
      <c r="E764" s="18" t="s">
        <v>3555</v>
      </c>
      <c r="F764" s="4" t="s">
        <v>3553</v>
      </c>
      <c r="G764" s="18" t="s">
        <v>3556</v>
      </c>
      <c r="H764" s="3" t="s">
        <v>3554</v>
      </c>
      <c r="I764" s="3"/>
      <c r="J764" s="3"/>
      <c r="K764" s="4" t="s">
        <v>491</v>
      </c>
      <c r="L764" s="4">
        <v>0</v>
      </c>
      <c r="M764" s="12" t="s">
        <v>2462</v>
      </c>
      <c r="N764" s="4" t="s">
        <v>483</v>
      </c>
      <c r="O764" s="10" t="s">
        <v>1355</v>
      </c>
      <c r="P764" s="4" t="s">
        <v>483</v>
      </c>
      <c r="Q764" s="4" t="s">
        <v>485</v>
      </c>
      <c r="R764" s="12" t="s">
        <v>1344</v>
      </c>
      <c r="S764" s="12" t="s">
        <v>1345</v>
      </c>
      <c r="T764" s="4">
        <v>796</v>
      </c>
      <c r="U764" s="4" t="s">
        <v>834</v>
      </c>
      <c r="V764" s="3">
        <v>1</v>
      </c>
      <c r="W764" s="4">
        <v>125893</v>
      </c>
      <c r="X764" s="26">
        <f>W764*V764</f>
        <v>125893</v>
      </c>
      <c r="Y764" s="26">
        <f t="shared" si="45"/>
        <v>141000.16</v>
      </c>
      <c r="Z764" s="4"/>
      <c r="AA764" s="40" t="s">
        <v>1318</v>
      </c>
      <c r="AB764" s="4"/>
      <c r="AC764" s="133"/>
    </row>
    <row r="765" spans="1:30" ht="75.75" customHeight="1">
      <c r="A765" s="3" t="s">
        <v>3565</v>
      </c>
      <c r="B765" s="4" t="s">
        <v>478</v>
      </c>
      <c r="C765" s="4" t="s">
        <v>479</v>
      </c>
      <c r="D765" s="20" t="s">
        <v>3551</v>
      </c>
      <c r="E765" s="18" t="s">
        <v>3557</v>
      </c>
      <c r="F765" s="4" t="s">
        <v>3557</v>
      </c>
      <c r="G765" s="18" t="s">
        <v>3558</v>
      </c>
      <c r="H765" s="3" t="s">
        <v>3559</v>
      </c>
      <c r="I765" s="3" t="s">
        <v>3581</v>
      </c>
      <c r="J765" s="3"/>
      <c r="K765" s="4" t="s">
        <v>491</v>
      </c>
      <c r="L765" s="3">
        <v>0</v>
      </c>
      <c r="M765" s="12" t="s">
        <v>2462</v>
      </c>
      <c r="N765" s="4" t="s">
        <v>483</v>
      </c>
      <c r="O765" s="10" t="s">
        <v>1355</v>
      </c>
      <c r="P765" s="4" t="s">
        <v>483</v>
      </c>
      <c r="Q765" s="4" t="s">
        <v>485</v>
      </c>
      <c r="R765" s="12" t="s">
        <v>1344</v>
      </c>
      <c r="S765" s="12" t="s">
        <v>1345</v>
      </c>
      <c r="T765" s="4">
        <v>797</v>
      </c>
      <c r="U765" s="4" t="s">
        <v>834</v>
      </c>
      <c r="V765" s="3">
        <v>1</v>
      </c>
      <c r="W765" s="53">
        <v>32143</v>
      </c>
      <c r="X765" s="26">
        <f>W765*V765</f>
        <v>32143</v>
      </c>
      <c r="Y765" s="26">
        <f t="shared" si="45"/>
        <v>36000.16</v>
      </c>
      <c r="Z765" s="4"/>
      <c r="AA765" s="4" t="s">
        <v>1318</v>
      </c>
      <c r="AB765" s="30"/>
      <c r="AC765" s="129"/>
      <c r="AD765" s="6"/>
    </row>
    <row r="766" spans="1:29" ht="90.75" customHeight="1">
      <c r="A766" s="3" t="s">
        <v>3566</v>
      </c>
      <c r="B766" s="4" t="s">
        <v>478</v>
      </c>
      <c r="C766" s="4" t="s">
        <v>479</v>
      </c>
      <c r="D766" s="103" t="s">
        <v>3360</v>
      </c>
      <c r="E766" s="10" t="s">
        <v>3361</v>
      </c>
      <c r="F766" s="10" t="s">
        <v>3362</v>
      </c>
      <c r="G766" s="10" t="s">
        <v>3363</v>
      </c>
      <c r="H766" s="10" t="s">
        <v>3364</v>
      </c>
      <c r="I766" s="3" t="s">
        <v>3563</v>
      </c>
      <c r="J766" s="4"/>
      <c r="K766" s="4" t="s">
        <v>482</v>
      </c>
      <c r="L766" s="4">
        <v>0</v>
      </c>
      <c r="M766" s="3">
        <v>231010000</v>
      </c>
      <c r="N766" s="4" t="s">
        <v>483</v>
      </c>
      <c r="O766" s="10" t="s">
        <v>1355</v>
      </c>
      <c r="P766" s="4" t="s">
        <v>483</v>
      </c>
      <c r="Q766" s="4" t="s">
        <v>485</v>
      </c>
      <c r="R766" s="12" t="s">
        <v>1344</v>
      </c>
      <c r="S766" s="4" t="s">
        <v>486</v>
      </c>
      <c r="T766" s="4">
        <v>796</v>
      </c>
      <c r="U766" s="4" t="s">
        <v>493</v>
      </c>
      <c r="V766" s="3">
        <v>10</v>
      </c>
      <c r="W766" s="41">
        <v>1415</v>
      </c>
      <c r="X766" s="47">
        <f>W766*V766</f>
        <v>14150</v>
      </c>
      <c r="Y766" s="26">
        <f t="shared" si="45"/>
        <v>15848.000000000002</v>
      </c>
      <c r="Z766" s="4"/>
      <c r="AA766" s="4" t="s">
        <v>1318</v>
      </c>
      <c r="AB766" s="4"/>
      <c r="AC766" s="130"/>
    </row>
    <row r="767" spans="1:29" ht="90.75" customHeight="1">
      <c r="A767" s="3" t="s">
        <v>3570</v>
      </c>
      <c r="B767" s="4" t="s">
        <v>478</v>
      </c>
      <c r="C767" s="4" t="s">
        <v>479</v>
      </c>
      <c r="D767" s="103" t="s">
        <v>3573</v>
      </c>
      <c r="E767" s="10" t="s">
        <v>3571</v>
      </c>
      <c r="F767" s="10" t="s">
        <v>3572</v>
      </c>
      <c r="G767" s="10" t="s">
        <v>3574</v>
      </c>
      <c r="H767" s="10" t="s">
        <v>3575</v>
      </c>
      <c r="I767" s="3"/>
      <c r="J767" s="4"/>
      <c r="K767" s="4" t="s">
        <v>482</v>
      </c>
      <c r="L767" s="4">
        <v>0</v>
      </c>
      <c r="M767" s="3">
        <v>231010000</v>
      </c>
      <c r="N767" s="4" t="s">
        <v>483</v>
      </c>
      <c r="O767" s="10" t="s">
        <v>1355</v>
      </c>
      <c r="P767" s="4" t="s">
        <v>483</v>
      </c>
      <c r="Q767" s="4" t="s">
        <v>485</v>
      </c>
      <c r="R767" s="12" t="s">
        <v>1344</v>
      </c>
      <c r="S767" s="4" t="s">
        <v>486</v>
      </c>
      <c r="T767" s="4">
        <v>796</v>
      </c>
      <c r="U767" s="4" t="s">
        <v>493</v>
      </c>
      <c r="V767" s="3">
        <v>3</v>
      </c>
      <c r="W767" s="41">
        <v>6000</v>
      </c>
      <c r="X767" s="47">
        <f>W767*V767</f>
        <v>18000</v>
      </c>
      <c r="Y767" s="26">
        <f t="shared" si="45"/>
        <v>20160.000000000004</v>
      </c>
      <c r="Z767" s="4"/>
      <c r="AA767" s="4" t="s">
        <v>1318</v>
      </c>
      <c r="AB767" s="4"/>
      <c r="AC767" s="130"/>
    </row>
    <row r="768" spans="1:29" s="68" customFormat="1" ht="105" customHeight="1">
      <c r="A768" s="3" t="s">
        <v>3576</v>
      </c>
      <c r="B768" s="4" t="s">
        <v>478</v>
      </c>
      <c r="C768" s="4" t="s">
        <v>479</v>
      </c>
      <c r="D768" s="4" t="s">
        <v>212</v>
      </c>
      <c r="E768" s="4" t="s">
        <v>213</v>
      </c>
      <c r="F768" s="4" t="s">
        <v>1460</v>
      </c>
      <c r="G768" s="4" t="s">
        <v>214</v>
      </c>
      <c r="H768" s="4" t="s">
        <v>3160</v>
      </c>
      <c r="I768" s="4" t="s">
        <v>215</v>
      </c>
      <c r="J768" s="4"/>
      <c r="K768" s="4" t="s">
        <v>491</v>
      </c>
      <c r="L768" s="3">
        <v>0</v>
      </c>
      <c r="M768" s="3">
        <v>231010000</v>
      </c>
      <c r="N768" s="4" t="s">
        <v>483</v>
      </c>
      <c r="O768" s="10" t="s">
        <v>1355</v>
      </c>
      <c r="P768" s="4" t="s">
        <v>483</v>
      </c>
      <c r="Q768" s="4" t="s">
        <v>485</v>
      </c>
      <c r="R768" s="4" t="s">
        <v>503</v>
      </c>
      <c r="S768" s="4" t="s">
        <v>496</v>
      </c>
      <c r="T768" s="12">
        <v>796</v>
      </c>
      <c r="U768" s="4" t="s">
        <v>493</v>
      </c>
      <c r="V768" s="3">
        <v>300</v>
      </c>
      <c r="W768" s="14">
        <v>1071</v>
      </c>
      <c r="X768" s="26">
        <f aca="true" t="shared" si="46" ref="X768:X775">V768*W768</f>
        <v>321300</v>
      </c>
      <c r="Y768" s="26">
        <f t="shared" si="45"/>
        <v>359856.00000000006</v>
      </c>
      <c r="Z768" s="3"/>
      <c r="AA768" s="4" t="s">
        <v>1318</v>
      </c>
      <c r="AB768" s="4"/>
      <c r="AC768" s="111"/>
    </row>
    <row r="769" spans="1:29" s="68" customFormat="1" ht="105" customHeight="1">
      <c r="A769" s="3" t="s">
        <v>3584</v>
      </c>
      <c r="B769" s="4" t="s">
        <v>478</v>
      </c>
      <c r="C769" s="4" t="s">
        <v>479</v>
      </c>
      <c r="D769" s="4" t="s">
        <v>3586</v>
      </c>
      <c r="E769" s="4" t="s">
        <v>671</v>
      </c>
      <c r="F769" s="4" t="s">
        <v>654</v>
      </c>
      <c r="G769" s="4" t="s">
        <v>3587</v>
      </c>
      <c r="H769" s="4" t="s">
        <v>3588</v>
      </c>
      <c r="I769" s="4"/>
      <c r="J769" s="4"/>
      <c r="K769" s="4" t="s">
        <v>482</v>
      </c>
      <c r="L769" s="3">
        <v>0</v>
      </c>
      <c r="M769" s="3">
        <v>231010000</v>
      </c>
      <c r="N769" s="4" t="s">
        <v>483</v>
      </c>
      <c r="O769" s="10" t="s">
        <v>576</v>
      </c>
      <c r="P769" s="4" t="s">
        <v>483</v>
      </c>
      <c r="Q769" s="4" t="s">
        <v>485</v>
      </c>
      <c r="R769" s="4" t="s">
        <v>503</v>
      </c>
      <c r="S769" s="4" t="s">
        <v>486</v>
      </c>
      <c r="T769" s="12" t="s">
        <v>228</v>
      </c>
      <c r="U769" s="4" t="s">
        <v>229</v>
      </c>
      <c r="V769" s="3">
        <v>6</v>
      </c>
      <c r="W769" s="14">
        <v>893</v>
      </c>
      <c r="X769" s="26">
        <f t="shared" si="46"/>
        <v>5358</v>
      </c>
      <c r="Y769" s="26">
        <f t="shared" si="45"/>
        <v>6000.960000000001</v>
      </c>
      <c r="Z769" s="3"/>
      <c r="AA769" s="4" t="s">
        <v>1318</v>
      </c>
      <c r="AB769" s="4"/>
      <c r="AC769" s="111"/>
    </row>
    <row r="770" spans="1:29" s="68" customFormat="1" ht="105" customHeight="1">
      <c r="A770" s="3" t="s">
        <v>3585</v>
      </c>
      <c r="B770" s="4" t="s">
        <v>478</v>
      </c>
      <c r="C770" s="4" t="s">
        <v>479</v>
      </c>
      <c r="D770" s="4" t="s">
        <v>3589</v>
      </c>
      <c r="E770" s="4" t="s">
        <v>3590</v>
      </c>
      <c r="F770" s="4" t="s">
        <v>3591</v>
      </c>
      <c r="G770" s="4" t="s">
        <v>3592</v>
      </c>
      <c r="H770" s="4" t="s">
        <v>3593</v>
      </c>
      <c r="I770" s="4"/>
      <c r="J770" s="4"/>
      <c r="K770" s="4" t="s">
        <v>482</v>
      </c>
      <c r="L770" s="3">
        <v>0</v>
      </c>
      <c r="M770" s="3">
        <v>231010000</v>
      </c>
      <c r="N770" s="4" t="s">
        <v>483</v>
      </c>
      <c r="O770" s="10" t="s">
        <v>576</v>
      </c>
      <c r="P770" s="4" t="s">
        <v>483</v>
      </c>
      <c r="Q770" s="4" t="s">
        <v>485</v>
      </c>
      <c r="R770" s="4" t="s">
        <v>503</v>
      </c>
      <c r="S770" s="4" t="s">
        <v>486</v>
      </c>
      <c r="T770" s="12">
        <v>796</v>
      </c>
      <c r="U770" s="4" t="s">
        <v>493</v>
      </c>
      <c r="V770" s="3">
        <v>6</v>
      </c>
      <c r="W770" s="14">
        <v>179</v>
      </c>
      <c r="X770" s="26">
        <f t="shared" si="46"/>
        <v>1074</v>
      </c>
      <c r="Y770" s="26">
        <f t="shared" si="45"/>
        <v>1202.88</v>
      </c>
      <c r="Z770" s="3"/>
      <c r="AA770" s="4" t="s">
        <v>1318</v>
      </c>
      <c r="AB770" s="4"/>
      <c r="AC770" s="111"/>
    </row>
    <row r="771" spans="1:29" s="68" customFormat="1" ht="105" customHeight="1">
      <c r="A771" s="3" t="s">
        <v>3594</v>
      </c>
      <c r="B771" s="4" t="s">
        <v>478</v>
      </c>
      <c r="C771" s="4" t="s">
        <v>479</v>
      </c>
      <c r="D771" s="4" t="s">
        <v>3596</v>
      </c>
      <c r="E771" s="4" t="s">
        <v>3597</v>
      </c>
      <c r="F771" s="4" t="s">
        <v>3598</v>
      </c>
      <c r="G771" s="4" t="s">
        <v>3599</v>
      </c>
      <c r="H771" s="4" t="s">
        <v>3600</v>
      </c>
      <c r="I771" s="4"/>
      <c r="J771" s="4"/>
      <c r="K771" s="4" t="s">
        <v>482</v>
      </c>
      <c r="L771" s="3">
        <v>0</v>
      </c>
      <c r="M771" s="3">
        <v>231010000</v>
      </c>
      <c r="N771" s="4" t="s">
        <v>483</v>
      </c>
      <c r="O771" s="10" t="s">
        <v>576</v>
      </c>
      <c r="P771" s="4" t="s">
        <v>483</v>
      </c>
      <c r="Q771" s="4" t="s">
        <v>485</v>
      </c>
      <c r="R771" s="4" t="s">
        <v>503</v>
      </c>
      <c r="S771" s="4" t="s">
        <v>486</v>
      </c>
      <c r="T771" s="12">
        <v>796</v>
      </c>
      <c r="U771" s="4" t="s">
        <v>493</v>
      </c>
      <c r="V771" s="3">
        <v>1</v>
      </c>
      <c r="W771" s="14">
        <v>893</v>
      </c>
      <c r="X771" s="26">
        <f t="shared" si="46"/>
        <v>893</v>
      </c>
      <c r="Y771" s="26">
        <f t="shared" si="45"/>
        <v>1000.1600000000001</v>
      </c>
      <c r="Z771" s="3"/>
      <c r="AA771" s="4" t="s">
        <v>1318</v>
      </c>
      <c r="AB771" s="4"/>
      <c r="AC771" s="111"/>
    </row>
    <row r="772" spans="1:29" s="68" customFormat="1" ht="105" customHeight="1">
      <c r="A772" s="3" t="s">
        <v>3595</v>
      </c>
      <c r="B772" s="4" t="s">
        <v>478</v>
      </c>
      <c r="C772" s="4" t="s">
        <v>479</v>
      </c>
      <c r="D772" s="4" t="s">
        <v>3601</v>
      </c>
      <c r="E772" s="4" t="s">
        <v>3602</v>
      </c>
      <c r="F772" s="4" t="s">
        <v>3603</v>
      </c>
      <c r="G772" s="4" t="s">
        <v>3604</v>
      </c>
      <c r="H772" s="4" t="s">
        <v>3605</v>
      </c>
      <c r="I772" s="4"/>
      <c r="J772" s="4"/>
      <c r="K772" s="4" t="s">
        <v>482</v>
      </c>
      <c r="L772" s="3">
        <v>0</v>
      </c>
      <c r="M772" s="3">
        <v>231010000</v>
      </c>
      <c r="N772" s="4" t="s">
        <v>483</v>
      </c>
      <c r="O772" s="10" t="s">
        <v>576</v>
      </c>
      <c r="P772" s="4" t="s">
        <v>483</v>
      </c>
      <c r="Q772" s="4" t="s">
        <v>485</v>
      </c>
      <c r="R772" s="4" t="s">
        <v>503</v>
      </c>
      <c r="S772" s="4" t="s">
        <v>486</v>
      </c>
      <c r="T772" s="12">
        <v>796</v>
      </c>
      <c r="U772" s="4" t="s">
        <v>493</v>
      </c>
      <c r="V772" s="3">
        <v>1</v>
      </c>
      <c r="W772" s="14">
        <v>3572</v>
      </c>
      <c r="X772" s="26">
        <f t="shared" si="46"/>
        <v>3572</v>
      </c>
      <c r="Y772" s="26">
        <f t="shared" si="45"/>
        <v>4000.6400000000003</v>
      </c>
      <c r="Z772" s="3"/>
      <c r="AA772" s="4" t="s">
        <v>1318</v>
      </c>
      <c r="AB772" s="4"/>
      <c r="AC772" s="111"/>
    </row>
    <row r="773" spans="1:30" s="75" customFormat="1" ht="61.5" customHeight="1">
      <c r="A773" s="3" t="s">
        <v>3626</v>
      </c>
      <c r="B773" s="3" t="s">
        <v>478</v>
      </c>
      <c r="C773" s="3" t="s">
        <v>479</v>
      </c>
      <c r="D773" s="4" t="s">
        <v>3619</v>
      </c>
      <c r="E773" s="4" t="s">
        <v>1078</v>
      </c>
      <c r="F773" s="3" t="s">
        <v>1078</v>
      </c>
      <c r="G773" s="4" t="s">
        <v>3620</v>
      </c>
      <c r="H773" s="3" t="s">
        <v>3620</v>
      </c>
      <c r="I773" s="3"/>
      <c r="J773" s="3"/>
      <c r="K773" s="4" t="s">
        <v>482</v>
      </c>
      <c r="L773" s="4">
        <v>0</v>
      </c>
      <c r="M773" s="12" t="s">
        <v>2462</v>
      </c>
      <c r="N773" s="4" t="s">
        <v>483</v>
      </c>
      <c r="O773" s="10" t="s">
        <v>1355</v>
      </c>
      <c r="P773" s="4" t="s">
        <v>483</v>
      </c>
      <c r="Q773" s="4" t="s">
        <v>485</v>
      </c>
      <c r="R773" s="4" t="s">
        <v>503</v>
      </c>
      <c r="S773" s="59" t="s">
        <v>486</v>
      </c>
      <c r="T773" s="70" t="s">
        <v>250</v>
      </c>
      <c r="U773" s="70" t="s">
        <v>2989</v>
      </c>
      <c r="V773" s="4">
        <v>300</v>
      </c>
      <c r="W773" s="24">
        <v>211</v>
      </c>
      <c r="X773" s="24">
        <f t="shared" si="46"/>
        <v>63300</v>
      </c>
      <c r="Y773" s="24">
        <f t="shared" si="45"/>
        <v>70896</v>
      </c>
      <c r="Z773" s="4"/>
      <c r="AA773" s="4" t="s">
        <v>1318</v>
      </c>
      <c r="AB773" s="4"/>
      <c r="AC773" s="111"/>
      <c r="AD773" s="181"/>
    </row>
    <row r="774" spans="1:30" s="75" customFormat="1" ht="57.75" customHeight="1">
      <c r="A774" s="3" t="s">
        <v>3627</v>
      </c>
      <c r="B774" s="3" t="s">
        <v>478</v>
      </c>
      <c r="C774" s="3" t="s">
        <v>479</v>
      </c>
      <c r="D774" s="4" t="s">
        <v>3621</v>
      </c>
      <c r="E774" s="4" t="s">
        <v>3622</v>
      </c>
      <c r="F774" s="3" t="s">
        <v>3623</v>
      </c>
      <c r="G774" s="4" t="s">
        <v>3624</v>
      </c>
      <c r="H774" s="3" t="s">
        <v>3625</v>
      </c>
      <c r="I774" s="3"/>
      <c r="J774" s="3"/>
      <c r="K774" s="4" t="s">
        <v>482</v>
      </c>
      <c r="L774" s="4">
        <v>0</v>
      </c>
      <c r="M774" s="12" t="s">
        <v>2462</v>
      </c>
      <c r="N774" s="4" t="s">
        <v>483</v>
      </c>
      <c r="O774" s="10" t="s">
        <v>1355</v>
      </c>
      <c r="P774" s="4" t="s">
        <v>483</v>
      </c>
      <c r="Q774" s="4" t="s">
        <v>485</v>
      </c>
      <c r="R774" s="4" t="s">
        <v>503</v>
      </c>
      <c r="S774" s="59" t="s">
        <v>486</v>
      </c>
      <c r="T774" s="70" t="s">
        <v>175</v>
      </c>
      <c r="U774" s="70" t="s">
        <v>834</v>
      </c>
      <c r="V774" s="4">
        <v>1</v>
      </c>
      <c r="W774" s="24">
        <v>330</v>
      </c>
      <c r="X774" s="24">
        <f t="shared" si="46"/>
        <v>330</v>
      </c>
      <c r="Y774" s="24">
        <f t="shared" si="45"/>
        <v>369.6</v>
      </c>
      <c r="Z774" s="4"/>
      <c r="AA774" s="4" t="s">
        <v>1318</v>
      </c>
      <c r="AB774" s="4"/>
      <c r="AC774" s="111"/>
      <c r="AD774" s="181"/>
    </row>
    <row r="775" spans="1:30" s="75" customFormat="1" ht="51.75" customHeight="1">
      <c r="A775" s="3" t="s">
        <v>3628</v>
      </c>
      <c r="B775" s="3" t="s">
        <v>478</v>
      </c>
      <c r="C775" s="3" t="s">
        <v>479</v>
      </c>
      <c r="D775" s="4" t="s">
        <v>1224</v>
      </c>
      <c r="E775" s="4" t="s">
        <v>1003</v>
      </c>
      <c r="F775" s="3" t="s">
        <v>1003</v>
      </c>
      <c r="G775" s="4" t="s">
        <v>1227</v>
      </c>
      <c r="H775" s="3" t="s">
        <v>3135</v>
      </c>
      <c r="I775" s="3"/>
      <c r="J775" s="3"/>
      <c r="K775" s="4" t="s">
        <v>482</v>
      </c>
      <c r="L775" s="4">
        <v>0</v>
      </c>
      <c r="M775" s="12" t="s">
        <v>2462</v>
      </c>
      <c r="N775" s="4" t="s">
        <v>483</v>
      </c>
      <c r="O775" s="10" t="s">
        <v>1355</v>
      </c>
      <c r="P775" s="4" t="s">
        <v>483</v>
      </c>
      <c r="Q775" s="4" t="s">
        <v>485</v>
      </c>
      <c r="R775" s="4" t="s">
        <v>503</v>
      </c>
      <c r="S775" s="59" t="s">
        <v>486</v>
      </c>
      <c r="T775" s="70" t="s">
        <v>175</v>
      </c>
      <c r="U775" s="70" t="s">
        <v>834</v>
      </c>
      <c r="V775" s="4">
        <v>1</v>
      </c>
      <c r="W775" s="24">
        <v>1295</v>
      </c>
      <c r="X775" s="24">
        <f t="shared" si="46"/>
        <v>1295</v>
      </c>
      <c r="Y775" s="24">
        <f t="shared" si="45"/>
        <v>1450.4</v>
      </c>
      <c r="Z775" s="4"/>
      <c r="AA775" s="4" t="s">
        <v>1318</v>
      </c>
      <c r="AB775" s="4"/>
      <c r="AC775" s="111"/>
      <c r="AD775" s="181"/>
    </row>
    <row r="776" spans="1:29" ht="80.25" customHeight="1">
      <c r="A776" s="3" t="s">
        <v>3634</v>
      </c>
      <c r="B776" s="4" t="s">
        <v>478</v>
      </c>
      <c r="C776" s="4" t="s">
        <v>479</v>
      </c>
      <c r="D776" s="103" t="s">
        <v>3449</v>
      </c>
      <c r="E776" s="10" t="s">
        <v>3450</v>
      </c>
      <c r="F776" s="10" t="s">
        <v>3451</v>
      </c>
      <c r="G776" s="10" t="s">
        <v>3452</v>
      </c>
      <c r="H776" s="10" t="s">
        <v>3453</v>
      </c>
      <c r="I776" s="10" t="s">
        <v>3691</v>
      </c>
      <c r="J776" s="4"/>
      <c r="K776" s="4" t="s">
        <v>482</v>
      </c>
      <c r="L776" s="4">
        <v>0</v>
      </c>
      <c r="M776" s="3">
        <v>231010000</v>
      </c>
      <c r="N776" s="4" t="s">
        <v>483</v>
      </c>
      <c r="O776" s="3" t="s">
        <v>576</v>
      </c>
      <c r="P776" s="4" t="s">
        <v>483</v>
      </c>
      <c r="Q776" s="4" t="s">
        <v>485</v>
      </c>
      <c r="R776" s="12" t="s">
        <v>1344</v>
      </c>
      <c r="S776" s="59" t="s">
        <v>486</v>
      </c>
      <c r="T776" s="4">
        <v>166</v>
      </c>
      <c r="U776" s="4" t="s">
        <v>502</v>
      </c>
      <c r="V776" s="3">
        <v>5280</v>
      </c>
      <c r="W776" s="3">
        <v>333.34</v>
      </c>
      <c r="X776" s="47">
        <f>W776*V776</f>
        <v>1760035.2</v>
      </c>
      <c r="Y776" s="26">
        <f t="shared" si="45"/>
        <v>1971239.424</v>
      </c>
      <c r="Z776" s="4"/>
      <c r="AA776" s="4" t="s">
        <v>1318</v>
      </c>
      <c r="AB776" s="4"/>
      <c r="AC776" s="130"/>
    </row>
    <row r="777" spans="1:29" ht="50.25" customHeight="1">
      <c r="A777" s="3" t="s">
        <v>3637</v>
      </c>
      <c r="B777" s="4" t="s">
        <v>478</v>
      </c>
      <c r="C777" s="4" t="s">
        <v>479</v>
      </c>
      <c r="D777" s="103" t="s">
        <v>3573</v>
      </c>
      <c r="E777" s="10" t="s">
        <v>3571</v>
      </c>
      <c r="F777" s="10" t="s">
        <v>3572</v>
      </c>
      <c r="G777" s="10" t="s">
        <v>3574</v>
      </c>
      <c r="H777" s="10" t="s">
        <v>3575</v>
      </c>
      <c r="I777" s="182"/>
      <c r="J777" s="4"/>
      <c r="K777" s="4" t="s">
        <v>482</v>
      </c>
      <c r="L777" s="4">
        <v>0</v>
      </c>
      <c r="M777" s="3">
        <v>231010000</v>
      </c>
      <c r="N777" s="4" t="s">
        <v>483</v>
      </c>
      <c r="O777" s="10" t="s">
        <v>1355</v>
      </c>
      <c r="P777" s="4" t="s">
        <v>483</v>
      </c>
      <c r="Q777" s="4" t="s">
        <v>485</v>
      </c>
      <c r="R777" s="12" t="s">
        <v>1344</v>
      </c>
      <c r="S777" s="4" t="s">
        <v>486</v>
      </c>
      <c r="T777" s="4">
        <v>796</v>
      </c>
      <c r="U777" s="4" t="s">
        <v>493</v>
      </c>
      <c r="V777" s="3">
        <v>2</v>
      </c>
      <c r="W777" s="41">
        <v>6200</v>
      </c>
      <c r="X777" s="47">
        <f>W777*V777</f>
        <v>12400</v>
      </c>
      <c r="Y777" s="26">
        <f t="shared" si="45"/>
        <v>13888.000000000002</v>
      </c>
      <c r="Z777" s="4"/>
      <c r="AA777" s="4" t="s">
        <v>1318</v>
      </c>
      <c r="AB777" s="4"/>
      <c r="AC777" s="130"/>
    </row>
    <row r="778" spans="1:29" ht="68.25" customHeight="1">
      <c r="A778" s="3" t="s">
        <v>3656</v>
      </c>
      <c r="B778" s="4" t="s">
        <v>478</v>
      </c>
      <c r="C778" s="4" t="s">
        <v>479</v>
      </c>
      <c r="D778" s="103" t="s">
        <v>3657</v>
      </c>
      <c r="E778" s="10" t="s">
        <v>3658</v>
      </c>
      <c r="F778" s="10" t="s">
        <v>3660</v>
      </c>
      <c r="G778" s="10" t="s">
        <v>3659</v>
      </c>
      <c r="H778" s="10" t="s">
        <v>3661</v>
      </c>
      <c r="I778" s="3"/>
      <c r="J778" s="4"/>
      <c r="K778" s="4" t="s">
        <v>482</v>
      </c>
      <c r="L778" s="4">
        <v>0</v>
      </c>
      <c r="M778" s="3">
        <v>231010000</v>
      </c>
      <c r="N778" s="4" t="s">
        <v>483</v>
      </c>
      <c r="O778" s="10" t="s">
        <v>691</v>
      </c>
      <c r="P778" s="4" t="s">
        <v>483</v>
      </c>
      <c r="Q778" s="4" t="s">
        <v>485</v>
      </c>
      <c r="R778" s="12" t="s">
        <v>1344</v>
      </c>
      <c r="S778" s="4" t="s">
        <v>486</v>
      </c>
      <c r="T778" s="4">
        <v>796</v>
      </c>
      <c r="U778" s="4" t="s">
        <v>493</v>
      </c>
      <c r="V778" s="3">
        <v>2</v>
      </c>
      <c r="W778" s="41">
        <v>100000</v>
      </c>
      <c r="X778" s="47">
        <v>0</v>
      </c>
      <c r="Y778" s="26">
        <f>X778*1.12</f>
        <v>0</v>
      </c>
      <c r="Z778" s="4"/>
      <c r="AA778" s="4" t="s">
        <v>1318</v>
      </c>
      <c r="AB778" s="4" t="s">
        <v>3762</v>
      </c>
      <c r="AC778" s="130"/>
    </row>
    <row r="779" spans="1:29" ht="68.25" customHeight="1">
      <c r="A779" s="3" t="s">
        <v>3722</v>
      </c>
      <c r="B779" s="4" t="s">
        <v>478</v>
      </c>
      <c r="C779" s="4" t="s">
        <v>479</v>
      </c>
      <c r="D779" s="103" t="s">
        <v>3757</v>
      </c>
      <c r="E779" s="10" t="s">
        <v>3658</v>
      </c>
      <c r="F779" s="10" t="s">
        <v>3660</v>
      </c>
      <c r="G779" s="10" t="s">
        <v>3758</v>
      </c>
      <c r="H779" s="10" t="s">
        <v>3759</v>
      </c>
      <c r="I779" s="3" t="s">
        <v>3761</v>
      </c>
      <c r="J779" s="4"/>
      <c r="K779" s="4" t="s">
        <v>482</v>
      </c>
      <c r="L779" s="4">
        <v>0</v>
      </c>
      <c r="M779" s="3">
        <v>231010000</v>
      </c>
      <c r="N779" s="4" t="s">
        <v>483</v>
      </c>
      <c r="O779" s="10" t="s">
        <v>691</v>
      </c>
      <c r="P779" s="4" t="s">
        <v>483</v>
      </c>
      <c r="Q779" s="4" t="s">
        <v>485</v>
      </c>
      <c r="R779" s="12" t="s">
        <v>1344</v>
      </c>
      <c r="S779" s="4" t="s">
        <v>486</v>
      </c>
      <c r="T779" s="4">
        <v>796</v>
      </c>
      <c r="U779" s="4" t="s">
        <v>493</v>
      </c>
      <c r="V779" s="3">
        <v>2</v>
      </c>
      <c r="W779" s="41">
        <v>50000</v>
      </c>
      <c r="X779" s="47">
        <f>W779*V779</f>
        <v>100000</v>
      </c>
      <c r="Y779" s="26">
        <f>X779*1.12</f>
        <v>112000.00000000001</v>
      </c>
      <c r="Z779" s="4"/>
      <c r="AA779" s="4" t="s">
        <v>1318</v>
      </c>
      <c r="AB779" s="4"/>
      <c r="AC779" s="130"/>
    </row>
    <row r="780" spans="1:29" ht="56.25" customHeight="1">
      <c r="A780" s="3" t="s">
        <v>3673</v>
      </c>
      <c r="B780" s="4" t="s">
        <v>478</v>
      </c>
      <c r="C780" s="4" t="s">
        <v>479</v>
      </c>
      <c r="D780" s="103" t="s">
        <v>3676</v>
      </c>
      <c r="E780" s="10" t="s">
        <v>3674</v>
      </c>
      <c r="F780" s="10" t="s">
        <v>3675</v>
      </c>
      <c r="G780" s="10" t="s">
        <v>289</v>
      </c>
      <c r="H780" s="10" t="s">
        <v>1660</v>
      </c>
      <c r="I780" s="3"/>
      <c r="J780" s="4"/>
      <c r="K780" s="4" t="s">
        <v>482</v>
      </c>
      <c r="L780" s="4">
        <v>0</v>
      </c>
      <c r="M780" s="3">
        <v>231010000</v>
      </c>
      <c r="N780" s="4" t="s">
        <v>483</v>
      </c>
      <c r="O780" s="10" t="s">
        <v>691</v>
      </c>
      <c r="P780" s="4" t="s">
        <v>483</v>
      </c>
      <c r="Q780" s="4" t="s">
        <v>485</v>
      </c>
      <c r="R780" s="12" t="s">
        <v>1344</v>
      </c>
      <c r="S780" s="4" t="s">
        <v>486</v>
      </c>
      <c r="T780" s="4">
        <v>796</v>
      </c>
      <c r="U780" s="4" t="s">
        <v>493</v>
      </c>
      <c r="V780" s="3">
        <v>1</v>
      </c>
      <c r="W780" s="41">
        <v>25000</v>
      </c>
      <c r="X780" s="47">
        <f>W780*V780</f>
        <v>25000</v>
      </c>
      <c r="Y780" s="26">
        <f>X780*1.12</f>
        <v>28000.000000000004</v>
      </c>
      <c r="Z780" s="4"/>
      <c r="AA780" s="4" t="s">
        <v>1318</v>
      </c>
      <c r="AB780" s="4"/>
      <c r="AC780" s="130"/>
    </row>
    <row r="781" spans="1:28" ht="102">
      <c r="A781" s="3" t="s">
        <v>3699</v>
      </c>
      <c r="B781" s="3" t="s">
        <v>478</v>
      </c>
      <c r="C781" s="3" t="s">
        <v>479</v>
      </c>
      <c r="D781" s="3" t="s">
        <v>3719</v>
      </c>
      <c r="E781" s="3" t="s">
        <v>3658</v>
      </c>
      <c r="F781" s="3" t="s">
        <v>3660</v>
      </c>
      <c r="G781" s="3" t="s">
        <v>3720</v>
      </c>
      <c r="H781" s="3" t="s">
        <v>3721</v>
      </c>
      <c r="I781" s="3" t="s">
        <v>3760</v>
      </c>
      <c r="J781" s="3"/>
      <c r="K781" s="4" t="s">
        <v>482</v>
      </c>
      <c r="L781" s="33">
        <v>0</v>
      </c>
      <c r="M781" s="12" t="s">
        <v>2462</v>
      </c>
      <c r="N781" s="33" t="s">
        <v>483</v>
      </c>
      <c r="O781" s="3" t="s">
        <v>691</v>
      </c>
      <c r="P781" s="33" t="s">
        <v>483</v>
      </c>
      <c r="Q781" s="4" t="s">
        <v>485</v>
      </c>
      <c r="R781" s="33" t="s">
        <v>503</v>
      </c>
      <c r="S781" s="4" t="s">
        <v>3053</v>
      </c>
      <c r="T781" s="34" t="s">
        <v>319</v>
      </c>
      <c r="U781" s="3" t="s">
        <v>493</v>
      </c>
      <c r="V781" s="3">
        <v>2</v>
      </c>
      <c r="W781" s="113">
        <v>50000</v>
      </c>
      <c r="X781" s="26">
        <f>W781*V781</f>
        <v>100000</v>
      </c>
      <c r="Y781" s="26">
        <f>X781*1.12</f>
        <v>112000.00000000001</v>
      </c>
      <c r="Z781" s="33"/>
      <c r="AA781" s="4" t="s">
        <v>1318</v>
      </c>
      <c r="AB781" s="4"/>
    </row>
    <row r="782" spans="1:29" s="6" customFormat="1" ht="62.25" customHeight="1">
      <c r="A782" s="3" t="s">
        <v>3702</v>
      </c>
      <c r="B782" s="4" t="s">
        <v>478</v>
      </c>
      <c r="C782" s="4" t="s">
        <v>479</v>
      </c>
      <c r="D782" s="4" t="s">
        <v>3695</v>
      </c>
      <c r="E782" s="4" t="s">
        <v>3696</v>
      </c>
      <c r="F782" s="4" t="s">
        <v>3696</v>
      </c>
      <c r="G782" s="4" t="s">
        <v>3697</v>
      </c>
      <c r="H782" s="4" t="s">
        <v>3698</v>
      </c>
      <c r="I782" s="3"/>
      <c r="J782" s="3"/>
      <c r="K782" s="4" t="s">
        <v>482</v>
      </c>
      <c r="L782" s="4">
        <v>0</v>
      </c>
      <c r="M782" s="3">
        <v>231010000</v>
      </c>
      <c r="N782" s="4" t="s">
        <v>483</v>
      </c>
      <c r="O782" s="13" t="s">
        <v>691</v>
      </c>
      <c r="P782" s="4" t="s">
        <v>483</v>
      </c>
      <c r="Q782" s="4"/>
      <c r="R782" s="4" t="s">
        <v>503</v>
      </c>
      <c r="S782" s="4" t="s">
        <v>496</v>
      </c>
      <c r="T782" s="12" t="s">
        <v>175</v>
      </c>
      <c r="U782" s="4" t="s">
        <v>834</v>
      </c>
      <c r="V782" s="3">
        <v>52</v>
      </c>
      <c r="W782" s="24">
        <v>7590</v>
      </c>
      <c r="X782" s="26">
        <f>W782*V782</f>
        <v>394680</v>
      </c>
      <c r="Y782" s="26">
        <f aca="true" t="shared" si="47" ref="Y782:Y794">X782*1.12</f>
        <v>442041.60000000003</v>
      </c>
      <c r="Z782" s="4"/>
      <c r="AA782" s="4" t="s">
        <v>1318</v>
      </c>
      <c r="AB782" s="4"/>
      <c r="AC782" s="133"/>
    </row>
    <row r="783" spans="1:28" ht="58.5" customHeight="1">
      <c r="A783" s="3" t="s">
        <v>3703</v>
      </c>
      <c r="B783" s="4" t="s">
        <v>1182</v>
      </c>
      <c r="C783" s="4" t="s">
        <v>479</v>
      </c>
      <c r="D783" s="4" t="s">
        <v>1050</v>
      </c>
      <c r="E783" s="4" t="s">
        <v>1051</v>
      </c>
      <c r="F783" s="4" t="s">
        <v>1051</v>
      </c>
      <c r="G783" s="4" t="s">
        <v>1052</v>
      </c>
      <c r="H783" s="4" t="s">
        <v>1811</v>
      </c>
      <c r="I783" s="3" t="s">
        <v>3058</v>
      </c>
      <c r="J783" s="3"/>
      <c r="K783" s="4" t="s">
        <v>482</v>
      </c>
      <c r="L783" s="4">
        <v>0</v>
      </c>
      <c r="M783" s="4">
        <v>231010000</v>
      </c>
      <c r="N783" s="4" t="s">
        <v>483</v>
      </c>
      <c r="O783" s="3" t="s">
        <v>691</v>
      </c>
      <c r="P783" s="4" t="s">
        <v>483</v>
      </c>
      <c r="Q783" s="4" t="s">
        <v>485</v>
      </c>
      <c r="R783" s="4" t="s">
        <v>503</v>
      </c>
      <c r="S783" s="4" t="s">
        <v>3053</v>
      </c>
      <c r="T783" s="12" t="s">
        <v>175</v>
      </c>
      <c r="U783" s="4" t="s">
        <v>493</v>
      </c>
      <c r="V783" s="3">
        <v>15</v>
      </c>
      <c r="W783" s="24">
        <v>200</v>
      </c>
      <c r="X783" s="26">
        <f>V783*W783</f>
        <v>3000</v>
      </c>
      <c r="Y783" s="26">
        <f t="shared" si="47"/>
        <v>3360.0000000000005</v>
      </c>
      <c r="Z783" s="24"/>
      <c r="AA783" s="4" t="s">
        <v>1318</v>
      </c>
      <c r="AB783" s="4"/>
    </row>
    <row r="784" spans="1:28" ht="114" customHeight="1">
      <c r="A784" s="3" t="s">
        <v>3709</v>
      </c>
      <c r="B784" s="4" t="s">
        <v>1182</v>
      </c>
      <c r="C784" s="4" t="s">
        <v>479</v>
      </c>
      <c r="D784" s="4" t="s">
        <v>3704</v>
      </c>
      <c r="E784" s="4" t="s">
        <v>3705</v>
      </c>
      <c r="F784" s="4" t="s">
        <v>3706</v>
      </c>
      <c r="G784" s="4" t="s">
        <v>3707</v>
      </c>
      <c r="H784" s="4" t="s">
        <v>3708</v>
      </c>
      <c r="I784" s="3"/>
      <c r="J784" s="3"/>
      <c r="K784" s="4" t="s">
        <v>482</v>
      </c>
      <c r="L784" s="4">
        <v>0</v>
      </c>
      <c r="M784" s="4">
        <v>231010000</v>
      </c>
      <c r="N784" s="4" t="s">
        <v>483</v>
      </c>
      <c r="O784" s="3" t="s">
        <v>691</v>
      </c>
      <c r="P784" s="4" t="s">
        <v>483</v>
      </c>
      <c r="Q784" s="4" t="s">
        <v>485</v>
      </c>
      <c r="R784" s="4" t="s">
        <v>503</v>
      </c>
      <c r="S784" s="4" t="s">
        <v>3053</v>
      </c>
      <c r="T784" s="12" t="s">
        <v>175</v>
      </c>
      <c r="U784" s="4" t="s">
        <v>493</v>
      </c>
      <c r="V784" s="3">
        <v>12</v>
      </c>
      <c r="W784" s="24">
        <v>3700</v>
      </c>
      <c r="X784" s="26">
        <f>V784*W784</f>
        <v>44400</v>
      </c>
      <c r="Y784" s="26">
        <f t="shared" si="47"/>
        <v>49728.00000000001</v>
      </c>
      <c r="Z784" s="24"/>
      <c r="AA784" s="4" t="s">
        <v>1318</v>
      </c>
      <c r="AB784" s="4"/>
    </row>
    <row r="785" spans="1:28" ht="102">
      <c r="A785" s="3" t="s">
        <v>3710</v>
      </c>
      <c r="B785" s="3" t="s">
        <v>478</v>
      </c>
      <c r="C785" s="3" t="s">
        <v>479</v>
      </c>
      <c r="D785" s="3" t="s">
        <v>364</v>
      </c>
      <c r="E785" s="3" t="s">
        <v>365</v>
      </c>
      <c r="F785" s="3" t="s">
        <v>1657</v>
      </c>
      <c r="G785" s="3" t="s">
        <v>1656</v>
      </c>
      <c r="H785" s="3" t="s">
        <v>1655</v>
      </c>
      <c r="I785" s="3" t="s">
        <v>3712</v>
      </c>
      <c r="J785" s="3"/>
      <c r="K785" s="4" t="s">
        <v>482</v>
      </c>
      <c r="L785" s="4">
        <v>0</v>
      </c>
      <c r="M785" s="12" t="s">
        <v>2462</v>
      </c>
      <c r="N785" s="4" t="s">
        <v>483</v>
      </c>
      <c r="O785" s="3" t="s">
        <v>691</v>
      </c>
      <c r="P785" s="4" t="s">
        <v>483</v>
      </c>
      <c r="Q785" s="4" t="s">
        <v>485</v>
      </c>
      <c r="R785" s="4" t="s">
        <v>503</v>
      </c>
      <c r="S785" s="4" t="s">
        <v>3053</v>
      </c>
      <c r="T785" s="4" t="s">
        <v>319</v>
      </c>
      <c r="U785" s="4" t="s">
        <v>497</v>
      </c>
      <c r="V785" s="4">
        <v>2</v>
      </c>
      <c r="W785" s="24">
        <v>4500</v>
      </c>
      <c r="X785" s="24">
        <f aca="true" t="shared" si="48" ref="X785:X793">W785*V785</f>
        <v>9000</v>
      </c>
      <c r="Y785" s="24">
        <f t="shared" si="47"/>
        <v>10080.000000000002</v>
      </c>
      <c r="Z785" s="4"/>
      <c r="AA785" s="4" t="s">
        <v>1318</v>
      </c>
      <c r="AB785" s="4"/>
    </row>
    <row r="786" spans="1:28" ht="102">
      <c r="A786" s="3" t="s">
        <v>3713</v>
      </c>
      <c r="B786" s="3" t="s">
        <v>478</v>
      </c>
      <c r="C786" s="3" t="s">
        <v>479</v>
      </c>
      <c r="D786" s="3" t="s">
        <v>320</v>
      </c>
      <c r="E786" s="3" t="s">
        <v>321</v>
      </c>
      <c r="F786" s="3" t="s">
        <v>1831</v>
      </c>
      <c r="G786" s="3" t="s">
        <v>317</v>
      </c>
      <c r="H786" s="3" t="s">
        <v>1832</v>
      </c>
      <c r="I786" s="3" t="s">
        <v>3711</v>
      </c>
      <c r="J786" s="3"/>
      <c r="K786" s="4" t="s">
        <v>482</v>
      </c>
      <c r="L786" s="4">
        <v>0</v>
      </c>
      <c r="M786" s="12" t="s">
        <v>2462</v>
      </c>
      <c r="N786" s="4" t="s">
        <v>483</v>
      </c>
      <c r="O786" s="3" t="s">
        <v>691</v>
      </c>
      <c r="P786" s="4" t="s">
        <v>483</v>
      </c>
      <c r="Q786" s="4" t="s">
        <v>485</v>
      </c>
      <c r="R786" s="16" t="s">
        <v>503</v>
      </c>
      <c r="S786" s="4" t="s">
        <v>3053</v>
      </c>
      <c r="T786" s="12" t="s">
        <v>319</v>
      </c>
      <c r="U786" s="3" t="s">
        <v>497</v>
      </c>
      <c r="V786" s="3">
        <v>2</v>
      </c>
      <c r="W786" s="24">
        <v>3500</v>
      </c>
      <c r="X786" s="26">
        <f t="shared" si="48"/>
        <v>7000</v>
      </c>
      <c r="Y786" s="26">
        <f t="shared" si="47"/>
        <v>7840.000000000001</v>
      </c>
      <c r="Z786" s="4"/>
      <c r="AA786" s="4" t="s">
        <v>1318</v>
      </c>
      <c r="AB786" s="4"/>
    </row>
    <row r="787" spans="1:28" ht="102">
      <c r="A787" s="3" t="s">
        <v>3715</v>
      </c>
      <c r="B787" s="3" t="s">
        <v>478</v>
      </c>
      <c r="C787" s="3" t="s">
        <v>479</v>
      </c>
      <c r="D787" s="3" t="s">
        <v>3749</v>
      </c>
      <c r="E787" s="3" t="s">
        <v>818</v>
      </c>
      <c r="F787" s="3" t="s">
        <v>1668</v>
      </c>
      <c r="G787" s="3" t="s">
        <v>3750</v>
      </c>
      <c r="H787" s="3" t="s">
        <v>3751</v>
      </c>
      <c r="I787" s="3" t="s">
        <v>3714</v>
      </c>
      <c r="J787" s="3"/>
      <c r="K787" s="4" t="s">
        <v>482</v>
      </c>
      <c r="L787" s="4">
        <v>0</v>
      </c>
      <c r="M787" s="12" t="s">
        <v>2462</v>
      </c>
      <c r="N787" s="4" t="s">
        <v>483</v>
      </c>
      <c r="O787" s="3" t="s">
        <v>691</v>
      </c>
      <c r="P787" s="4" t="s">
        <v>483</v>
      </c>
      <c r="Q787" s="4" t="s">
        <v>485</v>
      </c>
      <c r="R787" s="4" t="s">
        <v>503</v>
      </c>
      <c r="S787" s="4" t="s">
        <v>3053</v>
      </c>
      <c r="T787" s="4">
        <v>796</v>
      </c>
      <c r="U787" s="4" t="s">
        <v>493</v>
      </c>
      <c r="V787" s="4">
        <v>1</v>
      </c>
      <c r="W787" s="24">
        <v>600</v>
      </c>
      <c r="X787" s="26">
        <f t="shared" si="48"/>
        <v>600</v>
      </c>
      <c r="Y787" s="24">
        <f t="shared" si="47"/>
        <v>672.0000000000001</v>
      </c>
      <c r="Z787" s="4"/>
      <c r="AA787" s="4" t="s">
        <v>1318</v>
      </c>
      <c r="AB787" s="4"/>
    </row>
    <row r="788" spans="1:28" ht="102">
      <c r="A788" s="3" t="s">
        <v>3718</v>
      </c>
      <c r="B788" s="3" t="s">
        <v>478</v>
      </c>
      <c r="C788" s="3" t="s">
        <v>479</v>
      </c>
      <c r="D788" s="3" t="s">
        <v>315</v>
      </c>
      <c r="E788" s="3" t="s">
        <v>316</v>
      </c>
      <c r="F788" s="3" t="s">
        <v>1830</v>
      </c>
      <c r="G788" s="3" t="s">
        <v>317</v>
      </c>
      <c r="H788" s="3" t="s">
        <v>313</v>
      </c>
      <c r="I788" s="3" t="s">
        <v>3716</v>
      </c>
      <c r="J788" s="3"/>
      <c r="K788" s="4" t="s">
        <v>482</v>
      </c>
      <c r="L788" s="33">
        <v>0</v>
      </c>
      <c r="M788" s="12" t="s">
        <v>2462</v>
      </c>
      <c r="N788" s="33" t="s">
        <v>483</v>
      </c>
      <c r="O788" s="3" t="s">
        <v>691</v>
      </c>
      <c r="P788" s="33" t="s">
        <v>483</v>
      </c>
      <c r="Q788" s="4" t="s">
        <v>485</v>
      </c>
      <c r="R788" s="33" t="s">
        <v>503</v>
      </c>
      <c r="S788" s="4" t="s">
        <v>3053</v>
      </c>
      <c r="T788" s="34" t="s">
        <v>319</v>
      </c>
      <c r="U788" s="3" t="s">
        <v>497</v>
      </c>
      <c r="V788" s="3">
        <v>1</v>
      </c>
      <c r="W788" s="113">
        <v>3500</v>
      </c>
      <c r="X788" s="26">
        <f t="shared" si="48"/>
        <v>3500</v>
      </c>
      <c r="Y788" s="26">
        <f t="shared" si="47"/>
        <v>3920.0000000000005</v>
      </c>
      <c r="Z788" s="33"/>
      <c r="AA788" s="4" t="s">
        <v>1318</v>
      </c>
      <c r="AB788" s="4"/>
    </row>
    <row r="789" spans="1:28" ht="127.5">
      <c r="A789" s="3" t="s">
        <v>3724</v>
      </c>
      <c r="B789" s="3" t="s">
        <v>478</v>
      </c>
      <c r="C789" s="3" t="s">
        <v>479</v>
      </c>
      <c r="D789" s="3" t="s">
        <v>3729</v>
      </c>
      <c r="E789" s="3" t="s">
        <v>3730</v>
      </c>
      <c r="F789" s="3" t="s">
        <v>3731</v>
      </c>
      <c r="G789" s="3" t="s">
        <v>3732</v>
      </c>
      <c r="H789" s="3" t="s">
        <v>3733</v>
      </c>
      <c r="I789" s="3" t="s">
        <v>3734</v>
      </c>
      <c r="J789" s="3"/>
      <c r="K789" s="4" t="s">
        <v>482</v>
      </c>
      <c r="L789" s="33">
        <v>0</v>
      </c>
      <c r="M789" s="12" t="s">
        <v>2462</v>
      </c>
      <c r="N789" s="33" t="s">
        <v>483</v>
      </c>
      <c r="O789" s="3" t="s">
        <v>691</v>
      </c>
      <c r="P789" s="33" t="s">
        <v>483</v>
      </c>
      <c r="Q789" s="4" t="s">
        <v>485</v>
      </c>
      <c r="R789" s="33" t="s">
        <v>503</v>
      </c>
      <c r="S789" s="4" t="s">
        <v>3053</v>
      </c>
      <c r="T789" s="34" t="s">
        <v>175</v>
      </c>
      <c r="U789" s="3" t="s">
        <v>493</v>
      </c>
      <c r="V789" s="3">
        <v>2</v>
      </c>
      <c r="W789" s="113">
        <v>18000</v>
      </c>
      <c r="X789" s="26">
        <f t="shared" si="48"/>
        <v>36000</v>
      </c>
      <c r="Y789" s="26">
        <f t="shared" si="47"/>
        <v>40320.00000000001</v>
      </c>
      <c r="Z789" s="33"/>
      <c r="AA789" s="4" t="s">
        <v>1318</v>
      </c>
      <c r="AB789" s="4"/>
    </row>
    <row r="790" spans="1:28" ht="111" customHeight="1">
      <c r="A790" s="3" t="s">
        <v>3725</v>
      </c>
      <c r="B790" s="3" t="s">
        <v>478</v>
      </c>
      <c r="C790" s="3" t="s">
        <v>479</v>
      </c>
      <c r="D790" s="3" t="s">
        <v>3735</v>
      </c>
      <c r="E790" s="3" t="s">
        <v>3736</v>
      </c>
      <c r="F790" s="3" t="s">
        <v>3737</v>
      </c>
      <c r="G790" s="3" t="s">
        <v>3738</v>
      </c>
      <c r="H790" s="3" t="s">
        <v>3739</v>
      </c>
      <c r="I790" s="3"/>
      <c r="J790" s="3"/>
      <c r="K790" s="4" t="s">
        <v>482</v>
      </c>
      <c r="L790" s="33">
        <v>0</v>
      </c>
      <c r="M790" s="12" t="s">
        <v>2462</v>
      </c>
      <c r="N790" s="33" t="s">
        <v>483</v>
      </c>
      <c r="O790" s="3" t="s">
        <v>691</v>
      </c>
      <c r="P790" s="33" t="s">
        <v>483</v>
      </c>
      <c r="Q790" s="4" t="s">
        <v>485</v>
      </c>
      <c r="R790" s="33" t="s">
        <v>503</v>
      </c>
      <c r="S790" s="4" t="s">
        <v>3053</v>
      </c>
      <c r="T790" s="34" t="s">
        <v>175</v>
      </c>
      <c r="U790" s="3" t="s">
        <v>493</v>
      </c>
      <c r="V790" s="3">
        <v>1</v>
      </c>
      <c r="W790" s="113">
        <v>450</v>
      </c>
      <c r="X790" s="26">
        <f t="shared" si="48"/>
        <v>450</v>
      </c>
      <c r="Y790" s="26">
        <f t="shared" si="47"/>
        <v>504.00000000000006</v>
      </c>
      <c r="Z790" s="33"/>
      <c r="AA790" s="4" t="s">
        <v>1318</v>
      </c>
      <c r="AB790" s="4"/>
    </row>
    <row r="791" spans="1:28" ht="111" customHeight="1">
      <c r="A791" s="3" t="s">
        <v>3726</v>
      </c>
      <c r="B791" s="3" t="s">
        <v>478</v>
      </c>
      <c r="C791" s="3" t="s">
        <v>479</v>
      </c>
      <c r="D791" s="3" t="s">
        <v>382</v>
      </c>
      <c r="E791" s="3" t="s">
        <v>384</v>
      </c>
      <c r="F791" s="3" t="s">
        <v>3740</v>
      </c>
      <c r="G791" s="3" t="s">
        <v>281</v>
      </c>
      <c r="H791" s="3" t="s">
        <v>1832</v>
      </c>
      <c r="I791" s="3" t="s">
        <v>3741</v>
      </c>
      <c r="J791" s="3"/>
      <c r="K791" s="4" t="s">
        <v>482</v>
      </c>
      <c r="L791" s="33">
        <v>0</v>
      </c>
      <c r="M791" s="12" t="s">
        <v>2462</v>
      </c>
      <c r="N791" s="33" t="s">
        <v>483</v>
      </c>
      <c r="O791" s="3" t="s">
        <v>691</v>
      </c>
      <c r="P791" s="33" t="s">
        <v>483</v>
      </c>
      <c r="Q791" s="4" t="s">
        <v>485</v>
      </c>
      <c r="R791" s="33" t="s">
        <v>503</v>
      </c>
      <c r="S791" s="4" t="s">
        <v>3053</v>
      </c>
      <c r="T791" s="34" t="s">
        <v>175</v>
      </c>
      <c r="U791" s="3" t="s">
        <v>493</v>
      </c>
      <c r="V791" s="3">
        <v>1</v>
      </c>
      <c r="W791" s="113">
        <v>8000</v>
      </c>
      <c r="X791" s="26">
        <f t="shared" si="48"/>
        <v>8000</v>
      </c>
      <c r="Y791" s="26">
        <f t="shared" si="47"/>
        <v>8960</v>
      </c>
      <c r="Z791" s="33"/>
      <c r="AA791" s="4" t="s">
        <v>1318</v>
      </c>
      <c r="AB791" s="4"/>
    </row>
    <row r="792" spans="1:28" ht="111" customHeight="1">
      <c r="A792" s="3" t="s">
        <v>3727</v>
      </c>
      <c r="B792" s="3" t="s">
        <v>478</v>
      </c>
      <c r="C792" s="3" t="s">
        <v>479</v>
      </c>
      <c r="D792" s="3" t="s">
        <v>3742</v>
      </c>
      <c r="E792" s="3" t="s">
        <v>3743</v>
      </c>
      <c r="F792" s="3" t="s">
        <v>3744</v>
      </c>
      <c r="G792" s="3" t="s">
        <v>3745</v>
      </c>
      <c r="H792" s="3" t="s">
        <v>3746</v>
      </c>
      <c r="I792" s="3" t="s">
        <v>3747</v>
      </c>
      <c r="J792" s="3"/>
      <c r="K792" s="4" t="s">
        <v>482</v>
      </c>
      <c r="L792" s="33">
        <v>0</v>
      </c>
      <c r="M792" s="12" t="s">
        <v>2462</v>
      </c>
      <c r="N792" s="33" t="s">
        <v>483</v>
      </c>
      <c r="O792" s="3" t="s">
        <v>691</v>
      </c>
      <c r="P792" s="33" t="s">
        <v>483</v>
      </c>
      <c r="Q792" s="4" t="s">
        <v>485</v>
      </c>
      <c r="R792" s="33" t="s">
        <v>503</v>
      </c>
      <c r="S792" s="4" t="s">
        <v>3053</v>
      </c>
      <c r="T792" s="34" t="s">
        <v>175</v>
      </c>
      <c r="U792" s="3" t="s">
        <v>493</v>
      </c>
      <c r="V792" s="3">
        <v>2</v>
      </c>
      <c r="W792" s="113">
        <v>1000</v>
      </c>
      <c r="X792" s="26">
        <f t="shared" si="48"/>
        <v>2000</v>
      </c>
      <c r="Y792" s="26">
        <f t="shared" si="47"/>
        <v>2240</v>
      </c>
      <c r="Z792" s="33"/>
      <c r="AA792" s="4" t="s">
        <v>1318</v>
      </c>
      <c r="AB792" s="4"/>
    </row>
    <row r="793" spans="1:28" ht="111" customHeight="1">
      <c r="A793" s="3" t="s">
        <v>3728</v>
      </c>
      <c r="B793" s="3" t="s">
        <v>478</v>
      </c>
      <c r="C793" s="3" t="s">
        <v>479</v>
      </c>
      <c r="D793" s="3" t="s">
        <v>3752</v>
      </c>
      <c r="E793" s="3" t="s">
        <v>3753</v>
      </c>
      <c r="F793" s="3" t="s">
        <v>3754</v>
      </c>
      <c r="G793" s="3" t="s">
        <v>289</v>
      </c>
      <c r="H793" s="3" t="s">
        <v>3755</v>
      </c>
      <c r="I793" s="3" t="s">
        <v>3756</v>
      </c>
      <c r="J793" s="3"/>
      <c r="K793" s="4" t="s">
        <v>482</v>
      </c>
      <c r="L793" s="33">
        <v>0</v>
      </c>
      <c r="M793" s="12" t="s">
        <v>2462</v>
      </c>
      <c r="N793" s="33" t="s">
        <v>483</v>
      </c>
      <c r="O793" s="3" t="s">
        <v>691</v>
      </c>
      <c r="P793" s="33" t="s">
        <v>483</v>
      </c>
      <c r="Q793" s="4" t="s">
        <v>485</v>
      </c>
      <c r="R793" s="33" t="s">
        <v>503</v>
      </c>
      <c r="S793" s="4" t="s">
        <v>3053</v>
      </c>
      <c r="T793" s="34" t="s">
        <v>175</v>
      </c>
      <c r="U793" s="3" t="s">
        <v>493</v>
      </c>
      <c r="V793" s="3">
        <v>1</v>
      </c>
      <c r="W793" s="113">
        <v>100</v>
      </c>
      <c r="X793" s="26">
        <f t="shared" si="48"/>
        <v>100</v>
      </c>
      <c r="Y793" s="26">
        <f t="shared" si="47"/>
        <v>112.00000000000001</v>
      </c>
      <c r="Z793" s="33"/>
      <c r="AA793" s="4" t="s">
        <v>1318</v>
      </c>
      <c r="AB793" s="4"/>
    </row>
    <row r="794" spans="1:28" ht="102">
      <c r="A794" s="3" t="s">
        <v>3748</v>
      </c>
      <c r="B794" s="3" t="s">
        <v>478</v>
      </c>
      <c r="C794" s="3" t="s">
        <v>479</v>
      </c>
      <c r="D794" s="3" t="s">
        <v>31</v>
      </c>
      <c r="E794" s="3" t="s">
        <v>32</v>
      </c>
      <c r="F794" s="3" t="s">
        <v>1840</v>
      </c>
      <c r="G794" s="3" t="s">
        <v>289</v>
      </c>
      <c r="H794" s="3" t="s">
        <v>0</v>
      </c>
      <c r="I794" s="3"/>
      <c r="J794" s="3"/>
      <c r="K794" s="4" t="s">
        <v>482</v>
      </c>
      <c r="L794" s="4">
        <v>0</v>
      </c>
      <c r="M794" s="12" t="s">
        <v>2462</v>
      </c>
      <c r="N794" s="4" t="s">
        <v>483</v>
      </c>
      <c r="O794" s="3" t="s">
        <v>691</v>
      </c>
      <c r="P794" s="4" t="s">
        <v>483</v>
      </c>
      <c r="Q794" s="4" t="s">
        <v>485</v>
      </c>
      <c r="R794" s="4" t="s">
        <v>503</v>
      </c>
      <c r="S794" s="4" t="s">
        <v>3053</v>
      </c>
      <c r="T794" s="4">
        <v>796</v>
      </c>
      <c r="U794" s="4" t="s">
        <v>493</v>
      </c>
      <c r="V794" s="4">
        <v>1</v>
      </c>
      <c r="W794" s="24">
        <v>5000</v>
      </c>
      <c r="X794" s="24">
        <f>V794*W794</f>
        <v>5000</v>
      </c>
      <c r="Y794" s="24">
        <f t="shared" si="47"/>
        <v>5600.000000000001</v>
      </c>
      <c r="Z794" s="4"/>
      <c r="AA794" s="4" t="s">
        <v>1318</v>
      </c>
      <c r="AB794" s="4"/>
    </row>
    <row r="795" spans="1:28" ht="102">
      <c r="A795" s="3" t="s">
        <v>3763</v>
      </c>
      <c r="B795" s="3" t="s">
        <v>478</v>
      </c>
      <c r="C795" s="3" t="s">
        <v>479</v>
      </c>
      <c r="D795" s="3" t="s">
        <v>3764</v>
      </c>
      <c r="E795" s="3" t="s">
        <v>3765</v>
      </c>
      <c r="F795" s="3" t="s">
        <v>3766</v>
      </c>
      <c r="G795" s="3" t="s">
        <v>3767</v>
      </c>
      <c r="H795" s="3" t="s">
        <v>3768</v>
      </c>
      <c r="I795" s="3" t="s">
        <v>3778</v>
      </c>
      <c r="J795" s="3"/>
      <c r="K795" s="4" t="s">
        <v>482</v>
      </c>
      <c r="L795" s="4">
        <v>0</v>
      </c>
      <c r="M795" s="12" t="s">
        <v>2462</v>
      </c>
      <c r="N795" s="4" t="s">
        <v>483</v>
      </c>
      <c r="O795" s="3" t="s">
        <v>691</v>
      </c>
      <c r="P795" s="4" t="s">
        <v>483</v>
      </c>
      <c r="Q795" s="4" t="s">
        <v>485</v>
      </c>
      <c r="R795" s="4" t="s">
        <v>503</v>
      </c>
      <c r="S795" s="4" t="s">
        <v>3053</v>
      </c>
      <c r="T795" s="4">
        <v>796</v>
      </c>
      <c r="U795" s="4" t="s">
        <v>493</v>
      </c>
      <c r="V795" s="4">
        <v>2</v>
      </c>
      <c r="W795" s="24">
        <v>800</v>
      </c>
      <c r="X795" s="24">
        <f>V795*W795</f>
        <v>1600</v>
      </c>
      <c r="Y795" s="24">
        <f aca="true" t="shared" si="49" ref="Y795:Y800">X795*1.12</f>
        <v>1792.0000000000002</v>
      </c>
      <c r="Z795" s="4"/>
      <c r="AA795" s="4" t="s">
        <v>1318</v>
      </c>
      <c r="AB795" s="4"/>
    </row>
    <row r="796" spans="1:28" ht="102">
      <c r="A796" s="3" t="s">
        <v>3769</v>
      </c>
      <c r="B796" s="3" t="s">
        <v>478</v>
      </c>
      <c r="C796" s="3" t="s">
        <v>479</v>
      </c>
      <c r="D796" s="3" t="s">
        <v>3770</v>
      </c>
      <c r="E796" s="3" t="s">
        <v>3771</v>
      </c>
      <c r="F796" s="3" t="s">
        <v>3772</v>
      </c>
      <c r="G796" s="3" t="s">
        <v>3773</v>
      </c>
      <c r="H796" s="3" t="s">
        <v>3774</v>
      </c>
      <c r="I796" s="3" t="s">
        <v>3775</v>
      </c>
      <c r="J796" s="3"/>
      <c r="K796" s="4" t="s">
        <v>482</v>
      </c>
      <c r="L796" s="4">
        <v>0</v>
      </c>
      <c r="M796" s="12" t="s">
        <v>2462</v>
      </c>
      <c r="N796" s="4" t="s">
        <v>483</v>
      </c>
      <c r="O796" s="3" t="s">
        <v>691</v>
      </c>
      <c r="P796" s="4" t="s">
        <v>483</v>
      </c>
      <c r="Q796" s="4" t="s">
        <v>485</v>
      </c>
      <c r="R796" s="4" t="s">
        <v>503</v>
      </c>
      <c r="S796" s="4" t="s">
        <v>3053</v>
      </c>
      <c r="T796" s="4">
        <v>796</v>
      </c>
      <c r="U796" s="4" t="s">
        <v>493</v>
      </c>
      <c r="V796" s="4">
        <v>1</v>
      </c>
      <c r="W796" s="24">
        <v>1000</v>
      </c>
      <c r="X796" s="24">
        <f>V796*W796</f>
        <v>1000</v>
      </c>
      <c r="Y796" s="24">
        <f t="shared" si="49"/>
        <v>1120</v>
      </c>
      <c r="Z796" s="4"/>
      <c r="AA796" s="4" t="s">
        <v>1318</v>
      </c>
      <c r="AB796" s="4"/>
    </row>
    <row r="797" spans="1:28" ht="102">
      <c r="A797" s="3" t="s">
        <v>3776</v>
      </c>
      <c r="B797" s="3" t="s">
        <v>478</v>
      </c>
      <c r="C797" s="3" t="s">
        <v>479</v>
      </c>
      <c r="D797" s="3" t="s">
        <v>378</v>
      </c>
      <c r="E797" s="3" t="s">
        <v>379</v>
      </c>
      <c r="F797" s="3" t="s">
        <v>1666</v>
      </c>
      <c r="G797" s="3" t="s">
        <v>289</v>
      </c>
      <c r="H797" s="3" t="s">
        <v>1660</v>
      </c>
      <c r="I797" s="3" t="s">
        <v>3777</v>
      </c>
      <c r="J797" s="3"/>
      <c r="K797" s="4" t="s">
        <v>482</v>
      </c>
      <c r="L797" s="4">
        <v>0</v>
      </c>
      <c r="M797" s="12" t="s">
        <v>2462</v>
      </c>
      <c r="N797" s="4" t="s">
        <v>483</v>
      </c>
      <c r="O797" s="3" t="s">
        <v>691</v>
      </c>
      <c r="P797" s="4" t="s">
        <v>483</v>
      </c>
      <c r="Q797" s="4" t="s">
        <v>485</v>
      </c>
      <c r="R797" s="4" t="s">
        <v>503</v>
      </c>
      <c r="S797" s="4" t="s">
        <v>3053</v>
      </c>
      <c r="T797" s="4">
        <v>796</v>
      </c>
      <c r="U797" s="4" t="s">
        <v>493</v>
      </c>
      <c r="V797" s="4">
        <v>1</v>
      </c>
      <c r="W797" s="24">
        <v>6000</v>
      </c>
      <c r="X797" s="24">
        <f>V797*W797</f>
        <v>6000</v>
      </c>
      <c r="Y797" s="24">
        <f t="shared" si="49"/>
        <v>6720.000000000001</v>
      </c>
      <c r="Z797" s="4"/>
      <c r="AA797" s="4" t="s">
        <v>1318</v>
      </c>
      <c r="AB797" s="4"/>
    </row>
    <row r="798" spans="1:29" ht="90.75" customHeight="1">
      <c r="A798" s="3" t="s">
        <v>3779</v>
      </c>
      <c r="B798" s="4" t="s">
        <v>478</v>
      </c>
      <c r="C798" s="4" t="s">
        <v>479</v>
      </c>
      <c r="D798" s="103" t="s">
        <v>421</v>
      </c>
      <c r="E798" s="10" t="s">
        <v>1857</v>
      </c>
      <c r="F798" s="10" t="s">
        <v>1854</v>
      </c>
      <c r="G798" s="10" t="s">
        <v>1855</v>
      </c>
      <c r="H798" s="10" t="s">
        <v>1856</v>
      </c>
      <c r="I798" s="3"/>
      <c r="J798" s="4"/>
      <c r="K798" s="4" t="s">
        <v>482</v>
      </c>
      <c r="L798" s="4">
        <v>0</v>
      </c>
      <c r="M798" s="3">
        <v>231010000</v>
      </c>
      <c r="N798" s="4" t="s">
        <v>483</v>
      </c>
      <c r="O798" s="3" t="s">
        <v>691</v>
      </c>
      <c r="P798" s="4" t="s">
        <v>483</v>
      </c>
      <c r="Q798" s="4" t="s">
        <v>485</v>
      </c>
      <c r="R798" s="12" t="s">
        <v>1344</v>
      </c>
      <c r="S798" s="4" t="s">
        <v>3053</v>
      </c>
      <c r="T798" s="4">
        <v>796</v>
      </c>
      <c r="U798" s="4" t="s">
        <v>493</v>
      </c>
      <c r="V798" s="3">
        <v>20</v>
      </c>
      <c r="W798" s="41">
        <v>1500</v>
      </c>
      <c r="X798" s="47">
        <f>W798*V798</f>
        <v>30000</v>
      </c>
      <c r="Y798" s="26">
        <f t="shared" si="49"/>
        <v>33600</v>
      </c>
      <c r="Z798" s="4"/>
      <c r="AA798" s="4" t="s">
        <v>1318</v>
      </c>
      <c r="AB798" s="4"/>
      <c r="AC798" s="130"/>
    </row>
    <row r="799" spans="1:29" ht="90.75" customHeight="1">
      <c r="A799" s="3" t="s">
        <v>3780</v>
      </c>
      <c r="B799" s="4" t="s">
        <v>478</v>
      </c>
      <c r="C799" s="4" t="s">
        <v>479</v>
      </c>
      <c r="D799" s="103" t="s">
        <v>3392</v>
      </c>
      <c r="E799" s="10" t="s">
        <v>3393</v>
      </c>
      <c r="F799" s="10" t="s">
        <v>3394</v>
      </c>
      <c r="G799" s="10" t="s">
        <v>3395</v>
      </c>
      <c r="H799" s="10" t="s">
        <v>3396</v>
      </c>
      <c r="I799" s="3" t="s">
        <v>3446</v>
      </c>
      <c r="J799" s="4"/>
      <c r="K799" s="4" t="s">
        <v>482</v>
      </c>
      <c r="L799" s="4">
        <v>0</v>
      </c>
      <c r="M799" s="3">
        <v>231010000</v>
      </c>
      <c r="N799" s="4" t="s">
        <v>483</v>
      </c>
      <c r="O799" s="3" t="s">
        <v>691</v>
      </c>
      <c r="P799" s="4" t="s">
        <v>483</v>
      </c>
      <c r="Q799" s="4" t="s">
        <v>485</v>
      </c>
      <c r="R799" s="12" t="s">
        <v>1344</v>
      </c>
      <c r="S799" s="4" t="s">
        <v>3053</v>
      </c>
      <c r="T799" s="4">
        <v>796</v>
      </c>
      <c r="U799" s="4" t="s">
        <v>493</v>
      </c>
      <c r="V799" s="3">
        <v>20</v>
      </c>
      <c r="W799" s="41">
        <v>6400</v>
      </c>
      <c r="X799" s="47">
        <f>W799*V799</f>
        <v>128000</v>
      </c>
      <c r="Y799" s="26">
        <f t="shared" si="49"/>
        <v>143360</v>
      </c>
      <c r="Z799" s="4"/>
      <c r="AA799" s="4" t="s">
        <v>1318</v>
      </c>
      <c r="AB799" s="4"/>
      <c r="AC799" s="130"/>
    </row>
    <row r="800" spans="1:29" ht="90.75" customHeight="1">
      <c r="A800" s="3" t="s">
        <v>3781</v>
      </c>
      <c r="B800" s="4" t="s">
        <v>478</v>
      </c>
      <c r="C800" s="4" t="s">
        <v>479</v>
      </c>
      <c r="D800" s="103" t="s">
        <v>3360</v>
      </c>
      <c r="E800" s="10" t="s">
        <v>3361</v>
      </c>
      <c r="F800" s="10" t="s">
        <v>3362</v>
      </c>
      <c r="G800" s="10" t="s">
        <v>3363</v>
      </c>
      <c r="H800" s="10" t="s">
        <v>3364</v>
      </c>
      <c r="I800" s="3" t="s">
        <v>3563</v>
      </c>
      <c r="J800" s="4"/>
      <c r="K800" s="4" t="s">
        <v>482</v>
      </c>
      <c r="L800" s="4">
        <v>0</v>
      </c>
      <c r="M800" s="3">
        <v>231010000</v>
      </c>
      <c r="N800" s="4" t="s">
        <v>483</v>
      </c>
      <c r="O800" s="3" t="s">
        <v>691</v>
      </c>
      <c r="P800" s="4" t="s">
        <v>483</v>
      </c>
      <c r="Q800" s="4" t="s">
        <v>485</v>
      </c>
      <c r="R800" s="12" t="s">
        <v>1344</v>
      </c>
      <c r="S800" s="4" t="s">
        <v>486</v>
      </c>
      <c r="T800" s="4">
        <v>796</v>
      </c>
      <c r="U800" s="4" t="s">
        <v>493</v>
      </c>
      <c r="V800" s="3">
        <v>20</v>
      </c>
      <c r="W800" s="41">
        <v>3000</v>
      </c>
      <c r="X800" s="47">
        <f>W800*V800</f>
        <v>60000</v>
      </c>
      <c r="Y800" s="26">
        <f t="shared" si="49"/>
        <v>67200</v>
      </c>
      <c r="Z800" s="4"/>
      <c r="AA800" s="4" t="s">
        <v>1318</v>
      </c>
      <c r="AB800" s="4"/>
      <c r="AC800" s="130"/>
    </row>
    <row r="801" spans="1:29" s="89" customFormat="1" ht="22.5" customHeight="1">
      <c r="A801" s="185" t="s">
        <v>1791</v>
      </c>
      <c r="B801" s="186"/>
      <c r="C801" s="186"/>
      <c r="D801" s="186"/>
      <c r="E801" s="186"/>
      <c r="F801" s="187"/>
      <c r="G801" s="30"/>
      <c r="H801" s="30"/>
      <c r="I801" s="30"/>
      <c r="J801" s="30"/>
      <c r="K801" s="30"/>
      <c r="L801" s="30"/>
      <c r="M801" s="30"/>
      <c r="N801" s="30"/>
      <c r="O801" s="30"/>
      <c r="P801" s="30"/>
      <c r="Q801" s="30"/>
      <c r="R801" s="30"/>
      <c r="S801" s="30"/>
      <c r="T801" s="30"/>
      <c r="U801" s="30"/>
      <c r="V801" s="30"/>
      <c r="W801" s="30"/>
      <c r="X801" s="159">
        <f>SUM(X29:X800)</f>
        <v>973391136.4157144</v>
      </c>
      <c r="Y801" s="159">
        <f>SUM(Y29:Y800)</f>
        <v>1090198073.6656005</v>
      </c>
      <c r="Z801" s="30"/>
      <c r="AA801" s="4"/>
      <c r="AB801" s="30"/>
      <c r="AC801" s="111"/>
    </row>
    <row r="802" spans="1:28" ht="119.25" customHeight="1">
      <c r="A802" s="3" t="s">
        <v>1956</v>
      </c>
      <c r="B802" s="4" t="s">
        <v>1182</v>
      </c>
      <c r="C802" s="4" t="s">
        <v>479</v>
      </c>
      <c r="D802" s="118" t="s">
        <v>1785</v>
      </c>
      <c r="E802" s="118" t="s">
        <v>1784</v>
      </c>
      <c r="F802" s="118" t="s">
        <v>1786</v>
      </c>
      <c r="G802" s="118" t="s">
        <v>1784</v>
      </c>
      <c r="H802" s="118" t="s">
        <v>1786</v>
      </c>
      <c r="I802" s="4" t="s">
        <v>1775</v>
      </c>
      <c r="J802" s="4"/>
      <c r="K802" s="4" t="s">
        <v>482</v>
      </c>
      <c r="L802" s="4">
        <v>100</v>
      </c>
      <c r="M802" s="4">
        <v>231010000</v>
      </c>
      <c r="N802" s="4" t="s">
        <v>483</v>
      </c>
      <c r="O802" s="4" t="s">
        <v>1474</v>
      </c>
      <c r="P802" s="4" t="s">
        <v>65</v>
      </c>
      <c r="Q802" s="4"/>
      <c r="R802" s="4" t="s">
        <v>2497</v>
      </c>
      <c r="S802" s="4" t="s">
        <v>486</v>
      </c>
      <c r="T802" s="4"/>
      <c r="U802" s="4"/>
      <c r="V802" s="4"/>
      <c r="W802" s="4"/>
      <c r="X802" s="26">
        <v>0</v>
      </c>
      <c r="Y802" s="26">
        <f>X802*1.12</f>
        <v>0</v>
      </c>
      <c r="Z802" s="123"/>
      <c r="AA802" s="4" t="s">
        <v>1318</v>
      </c>
      <c r="AB802" s="18">
        <v>14</v>
      </c>
    </row>
    <row r="803" spans="1:28" ht="119.25" customHeight="1">
      <c r="A803" s="3" t="s">
        <v>2766</v>
      </c>
      <c r="B803" s="4" t="s">
        <v>1182</v>
      </c>
      <c r="C803" s="4" t="s">
        <v>479</v>
      </c>
      <c r="D803" s="118" t="s">
        <v>1785</v>
      </c>
      <c r="E803" s="118" t="s">
        <v>1784</v>
      </c>
      <c r="F803" s="118" t="s">
        <v>1786</v>
      </c>
      <c r="G803" s="118" t="s">
        <v>1784</v>
      </c>
      <c r="H803" s="118" t="s">
        <v>1786</v>
      </c>
      <c r="I803" s="4" t="s">
        <v>1775</v>
      </c>
      <c r="J803" s="4"/>
      <c r="K803" s="4" t="s">
        <v>482</v>
      </c>
      <c r="L803" s="4">
        <v>100</v>
      </c>
      <c r="M803" s="4">
        <v>231010000</v>
      </c>
      <c r="N803" s="4" t="s">
        <v>483</v>
      </c>
      <c r="O803" s="4" t="s">
        <v>1474</v>
      </c>
      <c r="P803" s="4" t="s">
        <v>65</v>
      </c>
      <c r="Q803" s="4"/>
      <c r="R803" s="4" t="s">
        <v>2767</v>
      </c>
      <c r="S803" s="4" t="s">
        <v>486</v>
      </c>
      <c r="T803" s="4"/>
      <c r="U803" s="4"/>
      <c r="V803" s="4"/>
      <c r="W803" s="4"/>
      <c r="X803" s="26">
        <v>600000</v>
      </c>
      <c r="Y803" s="26">
        <f>X803*1.12</f>
        <v>672000.0000000001</v>
      </c>
      <c r="Z803" s="123"/>
      <c r="AA803" s="4" t="s">
        <v>1318</v>
      </c>
      <c r="AB803" s="18"/>
    </row>
    <row r="804" spans="1:29" ht="78.75" customHeight="1">
      <c r="A804" s="3" t="s">
        <v>1957</v>
      </c>
      <c r="B804" s="4" t="s">
        <v>1182</v>
      </c>
      <c r="C804" s="4" t="s">
        <v>479</v>
      </c>
      <c r="D804" s="4" t="s">
        <v>723</v>
      </c>
      <c r="E804" s="4" t="s">
        <v>724</v>
      </c>
      <c r="F804" s="4" t="s">
        <v>1620</v>
      </c>
      <c r="G804" s="4" t="s">
        <v>724</v>
      </c>
      <c r="H804" s="4" t="s">
        <v>1620</v>
      </c>
      <c r="I804" s="4" t="s">
        <v>1085</v>
      </c>
      <c r="J804" s="4"/>
      <c r="K804" s="4" t="s">
        <v>491</v>
      </c>
      <c r="L804" s="4">
        <v>100</v>
      </c>
      <c r="M804" s="4">
        <v>231010000</v>
      </c>
      <c r="N804" s="4" t="s">
        <v>483</v>
      </c>
      <c r="O804" s="4" t="s">
        <v>499</v>
      </c>
      <c r="P804" s="4" t="s">
        <v>65</v>
      </c>
      <c r="Q804" s="4"/>
      <c r="R804" s="4" t="s">
        <v>2497</v>
      </c>
      <c r="S804" s="4" t="s">
        <v>1887</v>
      </c>
      <c r="T804" s="4"/>
      <c r="U804" s="4"/>
      <c r="V804" s="4"/>
      <c r="W804" s="24"/>
      <c r="X804" s="26">
        <v>803751</v>
      </c>
      <c r="Y804" s="26">
        <v>900201.1200000001</v>
      </c>
      <c r="Z804" s="123"/>
      <c r="AA804" s="4" t="s">
        <v>1318</v>
      </c>
      <c r="AB804" s="18"/>
      <c r="AC804" s="28"/>
    </row>
    <row r="805" spans="1:29" ht="78" customHeight="1">
      <c r="A805" s="3" t="s">
        <v>1958</v>
      </c>
      <c r="B805" s="4" t="s">
        <v>478</v>
      </c>
      <c r="C805" s="4" t="s">
        <v>479</v>
      </c>
      <c r="D805" s="4" t="s">
        <v>111</v>
      </c>
      <c r="E805" s="4" t="s">
        <v>993</v>
      </c>
      <c r="F805" s="3" t="s">
        <v>992</v>
      </c>
      <c r="G805" s="4" t="s">
        <v>995</v>
      </c>
      <c r="H805" s="3" t="s">
        <v>994</v>
      </c>
      <c r="I805" s="3" t="s">
        <v>996</v>
      </c>
      <c r="J805" s="3"/>
      <c r="K805" s="4" t="s">
        <v>482</v>
      </c>
      <c r="L805" s="4">
        <v>100</v>
      </c>
      <c r="M805" s="12" t="s">
        <v>2462</v>
      </c>
      <c r="N805" s="4" t="s">
        <v>483</v>
      </c>
      <c r="O805" s="13" t="s">
        <v>484</v>
      </c>
      <c r="P805" s="4" t="s">
        <v>65</v>
      </c>
      <c r="Q805" s="4"/>
      <c r="R805" s="4" t="s">
        <v>1641</v>
      </c>
      <c r="S805" s="4" t="s">
        <v>486</v>
      </c>
      <c r="T805" s="4"/>
      <c r="U805" s="3"/>
      <c r="V805" s="41"/>
      <c r="W805" s="48"/>
      <c r="X805" s="61">
        <v>477657</v>
      </c>
      <c r="Y805" s="61">
        <f>X805*1.12</f>
        <v>534975.8400000001</v>
      </c>
      <c r="Z805" s="4"/>
      <c r="AA805" s="40" t="s">
        <v>1318</v>
      </c>
      <c r="AB805" s="18"/>
      <c r="AC805" s="28"/>
    </row>
    <row r="806" spans="1:29" ht="61.5" customHeight="1">
      <c r="A806" s="3" t="s">
        <v>906</v>
      </c>
      <c r="B806" s="4" t="s">
        <v>478</v>
      </c>
      <c r="C806" s="4" t="s">
        <v>479</v>
      </c>
      <c r="D806" s="70" t="s">
        <v>791</v>
      </c>
      <c r="E806" s="18" t="s">
        <v>790</v>
      </c>
      <c r="F806" s="3" t="s">
        <v>789</v>
      </c>
      <c r="G806" s="18" t="s">
        <v>790</v>
      </c>
      <c r="H806" s="3" t="s">
        <v>833</v>
      </c>
      <c r="I806" s="3" t="s">
        <v>1644</v>
      </c>
      <c r="J806" s="3"/>
      <c r="K806" s="3" t="s">
        <v>491</v>
      </c>
      <c r="L806" s="4">
        <v>100</v>
      </c>
      <c r="M806" s="12" t="s">
        <v>2462</v>
      </c>
      <c r="N806" s="4" t="s">
        <v>483</v>
      </c>
      <c r="O806" s="13" t="s">
        <v>545</v>
      </c>
      <c r="P806" s="4" t="s">
        <v>65</v>
      </c>
      <c r="Q806" s="4" t="s">
        <v>485</v>
      </c>
      <c r="R806" s="4" t="s">
        <v>2553</v>
      </c>
      <c r="S806" s="4" t="s">
        <v>1887</v>
      </c>
      <c r="T806" s="12"/>
      <c r="U806" s="3" t="s">
        <v>169</v>
      </c>
      <c r="V806" s="3"/>
      <c r="W806" s="24"/>
      <c r="X806" s="26">
        <v>500000</v>
      </c>
      <c r="Y806" s="26">
        <f>X806*1.12</f>
        <v>560000</v>
      </c>
      <c r="Z806" s="33"/>
      <c r="AA806" s="40" t="s">
        <v>1318</v>
      </c>
      <c r="AB806" s="18"/>
      <c r="AC806" s="122"/>
    </row>
    <row r="807" spans="1:29" s="54" customFormat="1" ht="177.75" customHeight="1">
      <c r="A807" s="3" t="s">
        <v>1959</v>
      </c>
      <c r="B807" s="4" t="s">
        <v>478</v>
      </c>
      <c r="C807" s="40" t="s">
        <v>1330</v>
      </c>
      <c r="D807" s="4" t="s">
        <v>111</v>
      </c>
      <c r="E807" s="4" t="s">
        <v>1450</v>
      </c>
      <c r="F807" s="3" t="s">
        <v>1821</v>
      </c>
      <c r="G807" s="3" t="s">
        <v>1451</v>
      </c>
      <c r="H807" s="3" t="s">
        <v>1822</v>
      </c>
      <c r="I807" s="40" t="s">
        <v>1889</v>
      </c>
      <c r="J807" s="40"/>
      <c r="K807" s="40" t="s">
        <v>482</v>
      </c>
      <c r="L807" s="91">
        <v>100</v>
      </c>
      <c r="M807" s="12" t="s">
        <v>2462</v>
      </c>
      <c r="N807" s="4" t="s">
        <v>483</v>
      </c>
      <c r="O807" s="91" t="s">
        <v>1427</v>
      </c>
      <c r="P807" s="4" t="s">
        <v>483</v>
      </c>
      <c r="Q807" s="40"/>
      <c r="R807" s="4" t="s">
        <v>2554</v>
      </c>
      <c r="S807" s="16" t="s">
        <v>2555</v>
      </c>
      <c r="T807" s="92"/>
      <c r="U807" s="40"/>
      <c r="V807" s="91"/>
      <c r="W807" s="95"/>
      <c r="X807" s="52">
        <v>300000</v>
      </c>
      <c r="Y807" s="52">
        <f>X807*1.12</f>
        <v>336000.00000000006</v>
      </c>
      <c r="Z807" s="94"/>
      <c r="AA807" s="5" t="s">
        <v>1318</v>
      </c>
      <c r="AB807" s="3"/>
      <c r="AC807" s="28"/>
    </row>
    <row r="808" spans="1:29" s="75" customFormat="1" ht="84.75" customHeight="1">
      <c r="A808" s="3" t="s">
        <v>1960</v>
      </c>
      <c r="B808" s="4" t="s">
        <v>478</v>
      </c>
      <c r="C808" s="4" t="s">
        <v>479</v>
      </c>
      <c r="D808" s="4" t="s">
        <v>2448</v>
      </c>
      <c r="E808" s="4" t="s">
        <v>2449</v>
      </c>
      <c r="F808" s="4" t="s">
        <v>2450</v>
      </c>
      <c r="G808" s="3" t="s">
        <v>2451</v>
      </c>
      <c r="H808" s="4"/>
      <c r="I808" s="4" t="s">
        <v>2452</v>
      </c>
      <c r="J808" s="4"/>
      <c r="K808" s="4" t="s">
        <v>491</v>
      </c>
      <c r="L808" s="4">
        <v>100</v>
      </c>
      <c r="M808" s="12" t="s">
        <v>2462</v>
      </c>
      <c r="N808" s="4" t="s">
        <v>483</v>
      </c>
      <c r="O808" s="10" t="s">
        <v>494</v>
      </c>
      <c r="P808" s="4" t="s">
        <v>483</v>
      </c>
      <c r="Q808" s="4"/>
      <c r="R808" s="9" t="s">
        <v>2453</v>
      </c>
      <c r="S808" s="4" t="s">
        <v>486</v>
      </c>
      <c r="T808" s="12"/>
      <c r="U808" s="3" t="s">
        <v>169</v>
      </c>
      <c r="V808" s="3"/>
      <c r="W808" s="4"/>
      <c r="X808" s="26">
        <v>0</v>
      </c>
      <c r="Y808" s="26">
        <v>0</v>
      </c>
      <c r="Z808" s="4"/>
      <c r="AA808" s="4" t="s">
        <v>1318</v>
      </c>
      <c r="AB808" s="4">
        <v>7</v>
      </c>
      <c r="AC808" s="148"/>
    </row>
    <row r="809" spans="1:29" s="75" customFormat="1" ht="84.75" customHeight="1">
      <c r="A809" s="3" t="s">
        <v>2584</v>
      </c>
      <c r="B809" s="4" t="s">
        <v>478</v>
      </c>
      <c r="C809" s="4" t="s">
        <v>479</v>
      </c>
      <c r="D809" s="4" t="s">
        <v>2448</v>
      </c>
      <c r="E809" s="4" t="s">
        <v>2449</v>
      </c>
      <c r="F809" s="4" t="s">
        <v>2450</v>
      </c>
      <c r="G809" s="3" t="s">
        <v>2451</v>
      </c>
      <c r="H809" s="4"/>
      <c r="I809" s="4" t="s">
        <v>2452</v>
      </c>
      <c r="J809" s="4"/>
      <c r="K809" s="4" t="s">
        <v>482</v>
      </c>
      <c r="L809" s="4">
        <v>100</v>
      </c>
      <c r="M809" s="12" t="s">
        <v>2462</v>
      </c>
      <c r="N809" s="4" t="s">
        <v>483</v>
      </c>
      <c r="O809" s="10" t="s">
        <v>494</v>
      </c>
      <c r="P809" s="4" t="s">
        <v>483</v>
      </c>
      <c r="Q809" s="4"/>
      <c r="R809" s="9" t="s">
        <v>2453</v>
      </c>
      <c r="S809" s="4" t="s">
        <v>486</v>
      </c>
      <c r="T809" s="12"/>
      <c r="U809" s="3" t="s">
        <v>169</v>
      </c>
      <c r="V809" s="3"/>
      <c r="W809" s="4"/>
      <c r="X809" s="26">
        <v>0</v>
      </c>
      <c r="Y809" s="26">
        <f>X809*1.12</f>
        <v>0</v>
      </c>
      <c r="Z809" s="4"/>
      <c r="AA809" s="4" t="s">
        <v>1318</v>
      </c>
      <c r="AB809" s="4" t="s">
        <v>2838</v>
      </c>
      <c r="AC809" s="148"/>
    </row>
    <row r="810" spans="1:29" s="75" customFormat="1" ht="84.75" customHeight="1">
      <c r="A810" s="120" t="s">
        <v>2454</v>
      </c>
      <c r="B810" s="118" t="s">
        <v>478</v>
      </c>
      <c r="C810" s="118" t="s">
        <v>479</v>
      </c>
      <c r="D810" s="118" t="s">
        <v>907</v>
      </c>
      <c r="E810" s="118" t="s">
        <v>1624</v>
      </c>
      <c r="F810" s="120" t="s">
        <v>908</v>
      </c>
      <c r="G810" s="118" t="s">
        <v>1406</v>
      </c>
      <c r="H810" s="120" t="s">
        <v>908</v>
      </c>
      <c r="I810" s="118"/>
      <c r="J810" s="118"/>
      <c r="K810" s="120" t="s">
        <v>491</v>
      </c>
      <c r="L810" s="120">
        <v>90</v>
      </c>
      <c r="M810" s="120">
        <v>231010000</v>
      </c>
      <c r="N810" s="118" t="s">
        <v>2446</v>
      </c>
      <c r="O810" s="120" t="s">
        <v>1407</v>
      </c>
      <c r="P810" s="118" t="s">
        <v>483</v>
      </c>
      <c r="Q810" s="118"/>
      <c r="R810" s="4" t="s">
        <v>2853</v>
      </c>
      <c r="S810" s="118" t="s">
        <v>1405</v>
      </c>
      <c r="T810" s="146"/>
      <c r="U810" s="76"/>
      <c r="V810" s="76"/>
      <c r="W810" s="147"/>
      <c r="X810" s="160">
        <v>0</v>
      </c>
      <c r="Y810" s="137">
        <v>0</v>
      </c>
      <c r="Z810" s="147"/>
      <c r="AA810" s="76" t="s">
        <v>1318</v>
      </c>
      <c r="AB810" s="76">
        <v>11</v>
      </c>
      <c r="AC810" s="28"/>
    </row>
    <row r="811" spans="1:29" s="75" customFormat="1" ht="84.75" customHeight="1">
      <c r="A811" s="120" t="s">
        <v>2580</v>
      </c>
      <c r="B811" s="118" t="s">
        <v>478</v>
      </c>
      <c r="C811" s="118" t="s">
        <v>479</v>
      </c>
      <c r="D811" s="118" t="s">
        <v>907</v>
      </c>
      <c r="E811" s="118" t="s">
        <v>1624</v>
      </c>
      <c r="F811" s="120" t="s">
        <v>908</v>
      </c>
      <c r="G811" s="118" t="s">
        <v>1406</v>
      </c>
      <c r="H811" s="120" t="s">
        <v>908</v>
      </c>
      <c r="I811" s="118"/>
      <c r="J811" s="118"/>
      <c r="K811" s="120" t="s">
        <v>491</v>
      </c>
      <c r="L811" s="120">
        <v>90</v>
      </c>
      <c r="M811" s="120">
        <v>231010000</v>
      </c>
      <c r="N811" s="118" t="s">
        <v>2446</v>
      </c>
      <c r="O811" s="120" t="s">
        <v>2581</v>
      </c>
      <c r="P811" s="118" t="s">
        <v>483</v>
      </c>
      <c r="Q811" s="118"/>
      <c r="R811" s="4" t="s">
        <v>2853</v>
      </c>
      <c r="S811" s="118" t="s">
        <v>1405</v>
      </c>
      <c r="T811" s="146"/>
      <c r="U811" s="76"/>
      <c r="V811" s="76"/>
      <c r="W811" s="147"/>
      <c r="X811" s="160">
        <v>540000</v>
      </c>
      <c r="Y811" s="137">
        <f>X811*1.12</f>
        <v>604800</v>
      </c>
      <c r="Z811" s="147"/>
      <c r="AA811" s="76" t="s">
        <v>1318</v>
      </c>
      <c r="AB811" s="76"/>
      <c r="AC811" s="28"/>
    </row>
    <row r="812" spans="1:29" s="6" customFormat="1" ht="123" customHeight="1">
      <c r="A812" s="3" t="s">
        <v>2806</v>
      </c>
      <c r="B812" s="4" t="s">
        <v>478</v>
      </c>
      <c r="C812" s="4" t="s">
        <v>479</v>
      </c>
      <c r="D812" s="70" t="s">
        <v>2803</v>
      </c>
      <c r="E812" s="18" t="s">
        <v>2804</v>
      </c>
      <c r="F812" s="3" t="s">
        <v>833</v>
      </c>
      <c r="G812" s="18" t="s">
        <v>2804</v>
      </c>
      <c r="H812" s="3" t="s">
        <v>833</v>
      </c>
      <c r="I812" s="3" t="s">
        <v>2847</v>
      </c>
      <c r="J812" s="3"/>
      <c r="K812" s="4" t="s">
        <v>482</v>
      </c>
      <c r="L812" s="4">
        <v>100</v>
      </c>
      <c r="M812" s="12" t="s">
        <v>2462</v>
      </c>
      <c r="N812" s="4" t="s">
        <v>65</v>
      </c>
      <c r="O812" s="13" t="s">
        <v>1332</v>
      </c>
      <c r="P812" s="4" t="s">
        <v>65</v>
      </c>
      <c r="Q812" s="4"/>
      <c r="R812" s="4" t="s">
        <v>2853</v>
      </c>
      <c r="S812" s="16" t="s">
        <v>2805</v>
      </c>
      <c r="T812" s="12"/>
      <c r="U812" s="3" t="s">
        <v>169</v>
      </c>
      <c r="V812" s="3"/>
      <c r="W812" s="24"/>
      <c r="X812" s="14">
        <v>500000</v>
      </c>
      <c r="Y812" s="3">
        <f>X812*1.12</f>
        <v>560000</v>
      </c>
      <c r="Z812" s="4"/>
      <c r="AA812" s="4" t="s">
        <v>1318</v>
      </c>
      <c r="AB812" s="4"/>
      <c r="AC812" s="133"/>
    </row>
    <row r="813" spans="1:29" s="6" customFormat="1" ht="123" customHeight="1">
      <c r="A813" s="3" t="s">
        <v>2857</v>
      </c>
      <c r="B813" s="4" t="s">
        <v>478</v>
      </c>
      <c r="C813" s="4" t="s">
        <v>479</v>
      </c>
      <c r="D813" s="70" t="s">
        <v>2803</v>
      </c>
      <c r="E813" s="18" t="s">
        <v>2804</v>
      </c>
      <c r="F813" s="3" t="s">
        <v>833</v>
      </c>
      <c r="G813" s="18" t="s">
        <v>2804</v>
      </c>
      <c r="H813" s="3" t="s">
        <v>833</v>
      </c>
      <c r="I813" s="3" t="s">
        <v>2858</v>
      </c>
      <c r="J813" s="3"/>
      <c r="K813" s="4" t="s">
        <v>482</v>
      </c>
      <c r="L813" s="4">
        <v>100</v>
      </c>
      <c r="M813" s="12" t="s">
        <v>2462</v>
      </c>
      <c r="N813" s="4" t="s">
        <v>483</v>
      </c>
      <c r="O813" s="13" t="s">
        <v>640</v>
      </c>
      <c r="P813" s="4" t="s">
        <v>483</v>
      </c>
      <c r="Q813" s="4"/>
      <c r="R813" s="4" t="s">
        <v>2853</v>
      </c>
      <c r="S813" s="4" t="s">
        <v>1887</v>
      </c>
      <c r="T813" s="12"/>
      <c r="U813" s="3" t="s">
        <v>169</v>
      </c>
      <c r="V813" s="3"/>
      <c r="W813" s="24"/>
      <c r="X813" s="14">
        <v>74553.57</v>
      </c>
      <c r="Y813" s="3">
        <v>83500</v>
      </c>
      <c r="Z813" s="4"/>
      <c r="AA813" s="4" t="s">
        <v>1318</v>
      </c>
      <c r="AB813" s="4"/>
      <c r="AC813" s="133"/>
    </row>
    <row r="814" spans="1:29" ht="126.75" customHeight="1">
      <c r="A814" s="3" t="s">
        <v>3476</v>
      </c>
      <c r="B814" s="3" t="s">
        <v>478</v>
      </c>
      <c r="C814" s="3" t="s">
        <v>479</v>
      </c>
      <c r="D814" s="118" t="s">
        <v>3472</v>
      </c>
      <c r="E814" s="118" t="s">
        <v>3473</v>
      </c>
      <c r="F814" s="118" t="s">
        <v>3475</v>
      </c>
      <c r="G814" s="118" t="s">
        <v>3474</v>
      </c>
      <c r="H814" s="118" t="s">
        <v>3474</v>
      </c>
      <c r="I814" s="3" t="s">
        <v>3477</v>
      </c>
      <c r="J814" s="4"/>
      <c r="K814" s="4" t="s">
        <v>482</v>
      </c>
      <c r="L814" s="4">
        <v>100</v>
      </c>
      <c r="M814" s="12" t="s">
        <v>2462</v>
      </c>
      <c r="N814" s="4" t="s">
        <v>483</v>
      </c>
      <c r="O814" s="4" t="s">
        <v>492</v>
      </c>
      <c r="P814" s="4" t="s">
        <v>483</v>
      </c>
      <c r="Q814" s="4"/>
      <c r="R814" s="16" t="s">
        <v>3470</v>
      </c>
      <c r="S814" s="16" t="s">
        <v>82</v>
      </c>
      <c r="T814" s="16"/>
      <c r="U814" s="4"/>
      <c r="V814" s="3"/>
      <c r="W814" s="41"/>
      <c r="X814" s="47">
        <v>446429</v>
      </c>
      <c r="Y814" s="26">
        <f aca="true" t="shared" si="50" ref="Y814:Y819">X814*1.12</f>
        <v>500000.48000000004</v>
      </c>
      <c r="Z814" s="4"/>
      <c r="AA814" s="4" t="s">
        <v>1318</v>
      </c>
      <c r="AB814" s="4"/>
      <c r="AC814" s="130"/>
    </row>
    <row r="815" spans="1:29" ht="111.75" customHeight="1">
      <c r="A815" s="3" t="s">
        <v>3523</v>
      </c>
      <c r="B815" s="3" t="s">
        <v>478</v>
      </c>
      <c r="C815" s="3" t="s">
        <v>479</v>
      </c>
      <c r="D815" s="70" t="s">
        <v>2803</v>
      </c>
      <c r="E815" s="18" t="s">
        <v>2804</v>
      </c>
      <c r="F815" s="3" t="s">
        <v>833</v>
      </c>
      <c r="G815" s="18" t="s">
        <v>2804</v>
      </c>
      <c r="H815" s="3" t="s">
        <v>833</v>
      </c>
      <c r="I815" s="3" t="s">
        <v>3524</v>
      </c>
      <c r="J815" s="4"/>
      <c r="K815" s="4" t="s">
        <v>482</v>
      </c>
      <c r="L815" s="4">
        <v>100</v>
      </c>
      <c r="M815" s="12" t="s">
        <v>2462</v>
      </c>
      <c r="N815" s="4" t="s">
        <v>483</v>
      </c>
      <c r="O815" s="4" t="s">
        <v>1355</v>
      </c>
      <c r="P815" s="4" t="s">
        <v>483</v>
      </c>
      <c r="Q815" s="4"/>
      <c r="R815" s="16" t="s">
        <v>3470</v>
      </c>
      <c r="S815" s="4" t="s">
        <v>486</v>
      </c>
      <c r="T815" s="16"/>
      <c r="U815" s="177"/>
      <c r="V815" s="3"/>
      <c r="W815" s="41"/>
      <c r="X815" s="47">
        <v>23215</v>
      </c>
      <c r="Y815" s="26">
        <f t="shared" si="50"/>
        <v>26000.800000000003</v>
      </c>
      <c r="Z815" s="4"/>
      <c r="AA815" s="4" t="s">
        <v>1318</v>
      </c>
      <c r="AB815" s="4"/>
      <c r="AC815" s="130"/>
    </row>
    <row r="816" spans="1:29" s="6" customFormat="1" ht="123" customHeight="1">
      <c r="A816" s="3" t="s">
        <v>3525</v>
      </c>
      <c r="B816" s="4" t="s">
        <v>478</v>
      </c>
      <c r="C816" s="4" t="s">
        <v>479</v>
      </c>
      <c r="D816" s="70" t="s">
        <v>2803</v>
      </c>
      <c r="E816" s="18" t="s">
        <v>2804</v>
      </c>
      <c r="F816" s="3" t="s">
        <v>833</v>
      </c>
      <c r="G816" s="18" t="s">
        <v>2804</v>
      </c>
      <c r="H816" s="3" t="s">
        <v>833</v>
      </c>
      <c r="I816" s="3" t="s">
        <v>3528</v>
      </c>
      <c r="J816" s="3"/>
      <c r="K816" s="4" t="s">
        <v>482</v>
      </c>
      <c r="L816" s="4">
        <v>100</v>
      </c>
      <c r="M816" s="12" t="s">
        <v>2462</v>
      </c>
      <c r="N816" s="4" t="s">
        <v>483</v>
      </c>
      <c r="O816" s="4" t="s">
        <v>1355</v>
      </c>
      <c r="P816" s="4" t="s">
        <v>483</v>
      </c>
      <c r="Q816" s="4"/>
      <c r="R816" s="4" t="s">
        <v>2853</v>
      </c>
      <c r="S816" s="4" t="s">
        <v>1887</v>
      </c>
      <c r="T816" s="12"/>
      <c r="U816" s="3" t="s">
        <v>169</v>
      </c>
      <c r="V816" s="3"/>
      <c r="W816" s="24"/>
      <c r="X816" s="26">
        <v>202500</v>
      </c>
      <c r="Y816" s="26">
        <f t="shared" si="50"/>
        <v>226800.00000000003</v>
      </c>
      <c r="Z816" s="4"/>
      <c r="AA816" s="4" t="s">
        <v>1318</v>
      </c>
      <c r="AB816" s="4"/>
      <c r="AC816" s="133"/>
    </row>
    <row r="817" spans="1:28" s="28" customFormat="1" ht="122.25" customHeight="1">
      <c r="A817" s="3" t="s">
        <v>3527</v>
      </c>
      <c r="B817" s="3" t="s">
        <v>478</v>
      </c>
      <c r="C817" s="3" t="s">
        <v>479</v>
      </c>
      <c r="D817" s="70" t="s">
        <v>3530</v>
      </c>
      <c r="E817" s="18" t="s">
        <v>3531</v>
      </c>
      <c r="F817" s="3" t="s">
        <v>3532</v>
      </c>
      <c r="G817" s="18" t="s">
        <v>3534</v>
      </c>
      <c r="H817" s="3" t="s">
        <v>3533</v>
      </c>
      <c r="I817" s="3" t="s">
        <v>3535</v>
      </c>
      <c r="J817" s="3"/>
      <c r="K817" s="4" t="s">
        <v>491</v>
      </c>
      <c r="L817" s="3">
        <v>70</v>
      </c>
      <c r="M817" s="12" t="s">
        <v>2462</v>
      </c>
      <c r="N817" s="4" t="s">
        <v>483</v>
      </c>
      <c r="O817" s="3" t="s">
        <v>1355</v>
      </c>
      <c r="P817" s="4" t="s">
        <v>483</v>
      </c>
      <c r="Q817" s="4"/>
      <c r="R817" s="4" t="s">
        <v>3526</v>
      </c>
      <c r="S817" s="16" t="s">
        <v>82</v>
      </c>
      <c r="T817" s="12"/>
      <c r="U817" s="3" t="s">
        <v>169</v>
      </c>
      <c r="V817" s="3"/>
      <c r="W817" s="4"/>
      <c r="X817" s="24">
        <f>7800000/1.12</f>
        <v>6964285.714285714</v>
      </c>
      <c r="Y817" s="26">
        <f t="shared" si="50"/>
        <v>7800000</v>
      </c>
      <c r="Z817" s="4"/>
      <c r="AA817" s="4" t="s">
        <v>1318</v>
      </c>
      <c r="AB817" s="4"/>
    </row>
    <row r="818" spans="1:29" s="6" customFormat="1" ht="66" customHeight="1">
      <c r="A818" s="3" t="s">
        <v>3669</v>
      </c>
      <c r="B818" s="4" t="s">
        <v>478</v>
      </c>
      <c r="C818" s="4" t="s">
        <v>479</v>
      </c>
      <c r="D818" s="70" t="s">
        <v>2803</v>
      </c>
      <c r="E818" s="18" t="s">
        <v>2804</v>
      </c>
      <c r="F818" s="3" t="s">
        <v>833</v>
      </c>
      <c r="G818" s="18" t="s">
        <v>2804</v>
      </c>
      <c r="H818" s="3" t="s">
        <v>833</v>
      </c>
      <c r="I818" s="3" t="s">
        <v>3667</v>
      </c>
      <c r="J818" s="3"/>
      <c r="K818" s="4" t="s">
        <v>482</v>
      </c>
      <c r="L818" s="4">
        <v>100</v>
      </c>
      <c r="M818" s="12" t="s">
        <v>2462</v>
      </c>
      <c r="N818" s="4" t="s">
        <v>483</v>
      </c>
      <c r="O818" s="4" t="s">
        <v>691</v>
      </c>
      <c r="P818" s="4" t="s">
        <v>483</v>
      </c>
      <c r="Q818" s="4"/>
      <c r="R818" s="4" t="s">
        <v>2853</v>
      </c>
      <c r="S818" s="4" t="s">
        <v>1887</v>
      </c>
      <c r="T818" s="12"/>
      <c r="U818" s="3" t="s">
        <v>169</v>
      </c>
      <c r="V818" s="3"/>
      <c r="W818" s="24"/>
      <c r="X818" s="26">
        <v>56250</v>
      </c>
      <c r="Y818" s="26">
        <f t="shared" si="50"/>
        <v>63000.00000000001</v>
      </c>
      <c r="Z818" s="4"/>
      <c r="AA818" s="4" t="s">
        <v>1318</v>
      </c>
      <c r="AB818" s="4"/>
      <c r="AC818" s="133"/>
    </row>
    <row r="819" spans="1:29" s="6" customFormat="1" ht="60" customHeight="1">
      <c r="A819" s="3" t="s">
        <v>3670</v>
      </c>
      <c r="B819" s="4" t="s">
        <v>478</v>
      </c>
      <c r="C819" s="4" t="s">
        <v>479</v>
      </c>
      <c r="D819" s="70" t="s">
        <v>2803</v>
      </c>
      <c r="E819" s="18" t="s">
        <v>2804</v>
      </c>
      <c r="F819" s="3" t="s">
        <v>833</v>
      </c>
      <c r="G819" s="18" t="s">
        <v>2804</v>
      </c>
      <c r="H819" s="3" t="s">
        <v>833</v>
      </c>
      <c r="I819" s="3" t="s">
        <v>3668</v>
      </c>
      <c r="J819" s="3"/>
      <c r="K819" s="4" t="s">
        <v>482</v>
      </c>
      <c r="L819" s="4">
        <v>100</v>
      </c>
      <c r="M819" s="12" t="s">
        <v>2462</v>
      </c>
      <c r="N819" s="4" t="s">
        <v>483</v>
      </c>
      <c r="O819" s="4" t="s">
        <v>691</v>
      </c>
      <c r="P819" s="4" t="s">
        <v>483</v>
      </c>
      <c r="Q819" s="4"/>
      <c r="R819" s="4" t="s">
        <v>2853</v>
      </c>
      <c r="S819" s="4" t="s">
        <v>1887</v>
      </c>
      <c r="T819" s="12"/>
      <c r="U819" s="3" t="s">
        <v>169</v>
      </c>
      <c r="V819" s="3"/>
      <c r="W819" s="24"/>
      <c r="X819" s="26">
        <v>21429</v>
      </c>
      <c r="Y819" s="26">
        <f t="shared" si="50"/>
        <v>24000.480000000003</v>
      </c>
      <c r="Z819" s="4"/>
      <c r="AA819" s="4" t="s">
        <v>1318</v>
      </c>
      <c r="AB819" s="4"/>
      <c r="AC819" s="133"/>
    </row>
    <row r="820" spans="1:29" s="6" customFormat="1" ht="48" customHeight="1">
      <c r="A820" s="3" t="s">
        <v>3688</v>
      </c>
      <c r="B820" s="4" t="s">
        <v>478</v>
      </c>
      <c r="C820" s="4" t="s">
        <v>479</v>
      </c>
      <c r="D820" s="70" t="s">
        <v>2803</v>
      </c>
      <c r="E820" s="18" t="s">
        <v>2804</v>
      </c>
      <c r="F820" s="3" t="s">
        <v>833</v>
      </c>
      <c r="G820" s="18" t="s">
        <v>2804</v>
      </c>
      <c r="H820" s="3" t="s">
        <v>833</v>
      </c>
      <c r="I820" s="3" t="s">
        <v>3690</v>
      </c>
      <c r="J820" s="3"/>
      <c r="K820" s="4" t="s">
        <v>482</v>
      </c>
      <c r="L820" s="4">
        <v>100</v>
      </c>
      <c r="M820" s="12" t="s">
        <v>2462</v>
      </c>
      <c r="N820" s="4" t="s">
        <v>483</v>
      </c>
      <c r="O820" s="13" t="s">
        <v>691</v>
      </c>
      <c r="P820" s="4" t="s">
        <v>483</v>
      </c>
      <c r="Q820" s="4"/>
      <c r="R820" s="4" t="s">
        <v>2853</v>
      </c>
      <c r="S820" s="4" t="s">
        <v>1887</v>
      </c>
      <c r="T820" s="12"/>
      <c r="U820" s="3" t="s">
        <v>169</v>
      </c>
      <c r="V820" s="3"/>
      <c r="W820" s="24"/>
      <c r="X820" s="14">
        <f>Y820/1.12</f>
        <v>49999.99999999999</v>
      </c>
      <c r="Y820" s="26">
        <v>56000</v>
      </c>
      <c r="Z820" s="4"/>
      <c r="AA820" s="4" t="s">
        <v>1318</v>
      </c>
      <c r="AB820" s="4"/>
      <c r="AC820" s="133"/>
    </row>
    <row r="821" spans="1:29" s="6" customFormat="1" ht="62.25" customHeight="1">
      <c r="A821" s="3" t="s">
        <v>3689</v>
      </c>
      <c r="B821" s="4" t="s">
        <v>478</v>
      </c>
      <c r="C821" s="4" t="s">
        <v>479</v>
      </c>
      <c r="D821" s="70" t="s">
        <v>2803</v>
      </c>
      <c r="E821" s="18" t="s">
        <v>2804</v>
      </c>
      <c r="F821" s="3" t="s">
        <v>833</v>
      </c>
      <c r="G821" s="18" t="s">
        <v>2804</v>
      </c>
      <c r="H821" s="3" t="s">
        <v>833</v>
      </c>
      <c r="I821" s="3" t="s">
        <v>3528</v>
      </c>
      <c r="J821" s="3"/>
      <c r="K821" s="4" t="s">
        <v>482</v>
      </c>
      <c r="L821" s="4">
        <v>100</v>
      </c>
      <c r="M821" s="12" t="s">
        <v>2462</v>
      </c>
      <c r="N821" s="4" t="s">
        <v>483</v>
      </c>
      <c r="O821" s="13" t="s">
        <v>691</v>
      </c>
      <c r="P821" s="4" t="s">
        <v>483</v>
      </c>
      <c r="Q821" s="4"/>
      <c r="R821" s="4" t="s">
        <v>2853</v>
      </c>
      <c r="S821" s="4" t="s">
        <v>1887</v>
      </c>
      <c r="T821" s="12"/>
      <c r="U821" s="3"/>
      <c r="V821" s="3"/>
      <c r="W821" s="24"/>
      <c r="X821" s="26">
        <f>Y821/1.12</f>
        <v>138392.85714285713</v>
      </c>
      <c r="Y821" s="26">
        <v>155000</v>
      </c>
      <c r="Z821" s="4"/>
      <c r="AA821" s="4" t="s">
        <v>1318</v>
      </c>
      <c r="AB821" s="4"/>
      <c r="AC821" s="133"/>
    </row>
    <row r="822" spans="1:28" s="28" customFormat="1" ht="19.5" customHeight="1">
      <c r="A822" s="185" t="s">
        <v>1099</v>
      </c>
      <c r="B822" s="186"/>
      <c r="C822" s="186"/>
      <c r="D822" s="186"/>
      <c r="E822" s="186"/>
      <c r="F822" s="187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161">
        <f>SUM(X802:X821)</f>
        <v>11698463.14142857</v>
      </c>
      <c r="Y822" s="161">
        <f>SUM(Y802:Y821)</f>
        <v>13102278.72</v>
      </c>
      <c r="Z822" s="4"/>
      <c r="AA822" s="5"/>
      <c r="AB822" s="4"/>
    </row>
    <row r="823" spans="1:29" ht="48" customHeight="1">
      <c r="A823" s="3" t="s">
        <v>867</v>
      </c>
      <c r="B823" s="4" t="s">
        <v>478</v>
      </c>
      <c r="C823" s="4" t="s">
        <v>479</v>
      </c>
      <c r="D823" s="4" t="s">
        <v>725</v>
      </c>
      <c r="E823" s="4" t="s">
        <v>726</v>
      </c>
      <c r="F823" s="4"/>
      <c r="G823" s="4" t="s">
        <v>726</v>
      </c>
      <c r="H823" s="4"/>
      <c r="I823" s="3" t="s">
        <v>836</v>
      </c>
      <c r="J823" s="3"/>
      <c r="K823" s="4" t="s">
        <v>482</v>
      </c>
      <c r="L823" s="4">
        <v>100</v>
      </c>
      <c r="M823" s="12" t="s">
        <v>2462</v>
      </c>
      <c r="N823" s="4" t="s">
        <v>483</v>
      </c>
      <c r="O823" s="13" t="s">
        <v>691</v>
      </c>
      <c r="P823" s="4" t="s">
        <v>483</v>
      </c>
      <c r="Q823" s="4"/>
      <c r="R823" s="16" t="s">
        <v>1391</v>
      </c>
      <c r="S823" s="4" t="s">
        <v>486</v>
      </c>
      <c r="T823" s="12"/>
      <c r="U823" s="17"/>
      <c r="V823" s="3"/>
      <c r="W823" s="11"/>
      <c r="X823" s="26">
        <v>196428</v>
      </c>
      <c r="Y823" s="26">
        <f aca="true" t="shared" si="51" ref="Y823:Y832">X823*1.12</f>
        <v>219999.36000000002</v>
      </c>
      <c r="Z823" s="3"/>
      <c r="AA823" s="4" t="s">
        <v>1318</v>
      </c>
      <c r="AB823" s="4"/>
      <c r="AC823" s="28"/>
    </row>
    <row r="824" spans="1:241" s="28" customFormat="1" ht="42" customHeight="1">
      <c r="A824" s="3" t="s">
        <v>1961</v>
      </c>
      <c r="B824" s="4" t="s">
        <v>478</v>
      </c>
      <c r="C824" s="4" t="s">
        <v>479</v>
      </c>
      <c r="D824" s="70" t="s">
        <v>91</v>
      </c>
      <c r="E824" s="18" t="s">
        <v>92</v>
      </c>
      <c r="F824" s="18" t="s">
        <v>58</v>
      </c>
      <c r="G824" s="18" t="s">
        <v>92</v>
      </c>
      <c r="H824" s="18" t="s">
        <v>58</v>
      </c>
      <c r="I824" s="3" t="s">
        <v>94</v>
      </c>
      <c r="J824" s="3"/>
      <c r="K824" s="4" t="s">
        <v>482</v>
      </c>
      <c r="L824" s="4">
        <v>100</v>
      </c>
      <c r="M824" s="12" t="s">
        <v>2462</v>
      </c>
      <c r="N824" s="4" t="s">
        <v>483</v>
      </c>
      <c r="O824" s="3" t="s">
        <v>1118</v>
      </c>
      <c r="P824" s="4" t="s">
        <v>483</v>
      </c>
      <c r="Q824" s="4"/>
      <c r="R824" s="16" t="s">
        <v>1391</v>
      </c>
      <c r="S824" s="16" t="s">
        <v>82</v>
      </c>
      <c r="T824" s="12"/>
      <c r="U824" s="3" t="s">
        <v>169</v>
      </c>
      <c r="V824" s="3"/>
      <c r="W824" s="4"/>
      <c r="X824" s="26">
        <v>223214</v>
      </c>
      <c r="Y824" s="26">
        <f t="shared" si="51"/>
        <v>249999.68000000002</v>
      </c>
      <c r="Z824" s="4"/>
      <c r="AA824" s="4" t="s">
        <v>1318</v>
      </c>
      <c r="AB824" s="4"/>
      <c r="AD824" s="8"/>
      <c r="AE824" s="8"/>
      <c r="AF824" s="8"/>
      <c r="AG824" s="8"/>
      <c r="AH824" s="8"/>
      <c r="AI824" s="8"/>
      <c r="AJ824" s="8"/>
      <c r="AK824" s="8"/>
      <c r="AL824" s="8"/>
      <c r="AM824" s="8"/>
      <c r="AN824" s="8"/>
      <c r="AO824" s="8"/>
      <c r="AP824" s="8"/>
      <c r="AQ824" s="8"/>
      <c r="AR824" s="8"/>
      <c r="AS824" s="8"/>
      <c r="AT824" s="8"/>
      <c r="AU824" s="8"/>
      <c r="AV824" s="8"/>
      <c r="AW824" s="8"/>
      <c r="AX824" s="8"/>
      <c r="AY824" s="8"/>
      <c r="AZ824" s="8"/>
      <c r="BA824" s="8"/>
      <c r="BB824" s="8"/>
      <c r="BC824" s="8"/>
      <c r="BD824" s="8"/>
      <c r="BE824" s="8"/>
      <c r="BF824" s="8"/>
      <c r="BG824" s="8"/>
      <c r="BH824" s="8"/>
      <c r="BI824" s="8"/>
      <c r="BJ824" s="8"/>
      <c r="BK824" s="8"/>
      <c r="BL824" s="8"/>
      <c r="BM824" s="8"/>
      <c r="BN824" s="8"/>
      <c r="BO824" s="8"/>
      <c r="BP824" s="8"/>
      <c r="BQ824" s="8"/>
      <c r="BR824" s="8"/>
      <c r="BS824" s="8"/>
      <c r="BT824" s="8"/>
      <c r="BU824" s="8"/>
      <c r="BV824" s="8"/>
      <c r="BW824" s="8"/>
      <c r="BX824" s="8"/>
      <c r="BY824" s="8"/>
      <c r="BZ824" s="8"/>
      <c r="CA824" s="8"/>
      <c r="CB824" s="8"/>
      <c r="CC824" s="8"/>
      <c r="CD824" s="8"/>
      <c r="CE824" s="8"/>
      <c r="CF824" s="8"/>
      <c r="CG824" s="8"/>
      <c r="CH824" s="8"/>
      <c r="CI824" s="8"/>
      <c r="CJ824" s="8"/>
      <c r="CK824" s="8"/>
      <c r="CL824" s="8"/>
      <c r="CM824" s="8"/>
      <c r="CN824" s="8"/>
      <c r="CO824" s="8"/>
      <c r="CP824" s="8"/>
      <c r="CQ824" s="8"/>
      <c r="CR824" s="8"/>
      <c r="CS824" s="8"/>
      <c r="CT824" s="8"/>
      <c r="CU824" s="8"/>
      <c r="CV824" s="8"/>
      <c r="CW824" s="8"/>
      <c r="CX824" s="8"/>
      <c r="CY824" s="8"/>
      <c r="CZ824" s="8"/>
      <c r="DA824" s="8"/>
      <c r="DB824" s="8"/>
      <c r="DC824" s="8"/>
      <c r="DD824" s="8"/>
      <c r="DE824" s="8"/>
      <c r="DF824" s="8"/>
      <c r="DG824" s="8"/>
      <c r="DH824" s="8"/>
      <c r="DI824" s="8"/>
      <c r="DJ824" s="8"/>
      <c r="DK824" s="8"/>
      <c r="DL824" s="8"/>
      <c r="DM824" s="8"/>
      <c r="DN824" s="8"/>
      <c r="DO824" s="8"/>
      <c r="DP824" s="8"/>
      <c r="DQ824" s="8"/>
      <c r="DR824" s="8"/>
      <c r="DS824" s="8"/>
      <c r="DT824" s="8"/>
      <c r="DU824" s="8"/>
      <c r="DV824" s="8"/>
      <c r="DW824" s="8"/>
      <c r="DX824" s="8"/>
      <c r="DY824" s="8"/>
      <c r="DZ824" s="8"/>
      <c r="EA824" s="8"/>
      <c r="EB824" s="8"/>
      <c r="EC824" s="8"/>
      <c r="ED824" s="8"/>
      <c r="EE824" s="8"/>
      <c r="EF824" s="8"/>
      <c r="EG824" s="8"/>
      <c r="EH824" s="8"/>
      <c r="EI824" s="8"/>
      <c r="EJ824" s="8"/>
      <c r="EK824" s="8"/>
      <c r="EL824" s="8"/>
      <c r="EM824" s="8"/>
      <c r="EN824" s="8"/>
      <c r="EO824" s="8"/>
      <c r="EP824" s="8"/>
      <c r="EQ824" s="8"/>
      <c r="ER824" s="8"/>
      <c r="ES824" s="8"/>
      <c r="ET824" s="8"/>
      <c r="EU824" s="8"/>
      <c r="EV824" s="8"/>
      <c r="EW824" s="8"/>
      <c r="EX824" s="8"/>
      <c r="EY824" s="8"/>
      <c r="EZ824" s="8"/>
      <c r="FA824" s="8"/>
      <c r="FB824" s="8"/>
      <c r="FC824" s="8"/>
      <c r="FD824" s="8"/>
      <c r="FE824" s="8"/>
      <c r="FF824" s="8"/>
      <c r="FG824" s="8"/>
      <c r="FH824" s="8"/>
      <c r="FI824" s="8"/>
      <c r="FJ824" s="8"/>
      <c r="FK824" s="8"/>
      <c r="FL824" s="8"/>
      <c r="FM824" s="8"/>
      <c r="FN824" s="8"/>
      <c r="FO824" s="8"/>
      <c r="FP824" s="8"/>
      <c r="FQ824" s="8"/>
      <c r="FR824" s="8"/>
      <c r="FS824" s="8"/>
      <c r="FT824" s="8"/>
      <c r="FU824" s="8"/>
      <c r="FV824" s="8"/>
      <c r="FW824" s="8"/>
      <c r="FX824" s="8"/>
      <c r="FY824" s="8"/>
      <c r="FZ824" s="8"/>
      <c r="GA824" s="8"/>
      <c r="GB824" s="8"/>
      <c r="GC824" s="8"/>
      <c r="GD824" s="8"/>
      <c r="GE824" s="8"/>
      <c r="GF824" s="8"/>
      <c r="GG824" s="8"/>
      <c r="GH824" s="8"/>
      <c r="GI824" s="8"/>
      <c r="GJ824" s="8"/>
      <c r="GK824" s="8"/>
      <c r="GL824" s="8"/>
      <c r="GM824" s="8"/>
      <c r="GN824" s="8"/>
      <c r="GO824" s="8"/>
      <c r="GP824" s="8"/>
      <c r="GQ824" s="8"/>
      <c r="GR824" s="8"/>
      <c r="GS824" s="8"/>
      <c r="GT824" s="8"/>
      <c r="GU824" s="8"/>
      <c r="GV824" s="8"/>
      <c r="GW824" s="8"/>
      <c r="GX824" s="8"/>
      <c r="GY824" s="8"/>
      <c r="GZ824" s="8"/>
      <c r="HA824" s="8"/>
      <c r="HB824" s="8"/>
      <c r="HC824" s="8"/>
      <c r="HD824" s="8"/>
      <c r="HE824" s="8"/>
      <c r="HF824" s="8"/>
      <c r="HG824" s="8"/>
      <c r="HH824" s="8"/>
      <c r="HI824" s="8"/>
      <c r="HJ824" s="8"/>
      <c r="HK824" s="8"/>
      <c r="HL824" s="8"/>
      <c r="HM824" s="8"/>
      <c r="HN824" s="8"/>
      <c r="HO824" s="8"/>
      <c r="HP824" s="8"/>
      <c r="HQ824" s="8"/>
      <c r="HR824" s="8"/>
      <c r="HS824" s="8"/>
      <c r="HT824" s="8"/>
      <c r="HU824" s="8"/>
      <c r="HV824" s="8"/>
      <c r="HW824" s="8"/>
      <c r="HX824" s="8"/>
      <c r="HY824" s="8"/>
      <c r="HZ824" s="8"/>
      <c r="IA824" s="8"/>
      <c r="IB824" s="8"/>
      <c r="IC824" s="8"/>
      <c r="ID824" s="8"/>
      <c r="IE824" s="8"/>
      <c r="IF824" s="8"/>
      <c r="IG824" s="8"/>
    </row>
    <row r="825" spans="1:29" ht="50.25" customHeight="1">
      <c r="A825" s="3" t="s">
        <v>1093</v>
      </c>
      <c r="B825" s="4" t="s">
        <v>478</v>
      </c>
      <c r="C825" s="4" t="s">
        <v>479</v>
      </c>
      <c r="D825" s="70" t="s">
        <v>95</v>
      </c>
      <c r="E825" s="18" t="s">
        <v>96</v>
      </c>
      <c r="F825" s="18" t="s">
        <v>93</v>
      </c>
      <c r="G825" s="18" t="s">
        <v>98</v>
      </c>
      <c r="H825" s="3" t="s">
        <v>89</v>
      </c>
      <c r="I825" s="3"/>
      <c r="J825" s="3"/>
      <c r="K825" s="4" t="s">
        <v>482</v>
      </c>
      <c r="L825" s="4">
        <v>100</v>
      </c>
      <c r="M825" s="12" t="s">
        <v>2462</v>
      </c>
      <c r="N825" s="4" t="s">
        <v>483</v>
      </c>
      <c r="O825" s="13" t="s">
        <v>484</v>
      </c>
      <c r="P825" s="4" t="s">
        <v>483</v>
      </c>
      <c r="Q825" s="4"/>
      <c r="R825" s="16" t="s">
        <v>1391</v>
      </c>
      <c r="S825" s="16" t="s">
        <v>82</v>
      </c>
      <c r="T825" s="12"/>
      <c r="U825" s="3" t="s">
        <v>169</v>
      </c>
      <c r="V825" s="3"/>
      <c r="W825" s="4"/>
      <c r="X825" s="26">
        <v>1851054</v>
      </c>
      <c r="Y825" s="26">
        <f>X825*1.12</f>
        <v>2073180.4800000002</v>
      </c>
      <c r="Z825" s="4"/>
      <c r="AA825" s="4" t="s">
        <v>1318</v>
      </c>
      <c r="AB825" s="4"/>
      <c r="AC825" s="28"/>
    </row>
    <row r="826" spans="1:29" ht="53.25" customHeight="1">
      <c r="A826" s="3" t="s">
        <v>1094</v>
      </c>
      <c r="B826" s="4" t="s">
        <v>478</v>
      </c>
      <c r="C826" s="4" t="s">
        <v>479</v>
      </c>
      <c r="D826" s="4" t="s">
        <v>100</v>
      </c>
      <c r="E826" s="4" t="s">
        <v>102</v>
      </c>
      <c r="F826" s="3" t="s">
        <v>101</v>
      </c>
      <c r="G826" s="4" t="s">
        <v>103</v>
      </c>
      <c r="H826" s="18" t="s">
        <v>97</v>
      </c>
      <c r="I826" s="3" t="s">
        <v>104</v>
      </c>
      <c r="J826" s="3"/>
      <c r="K826" s="4" t="s">
        <v>482</v>
      </c>
      <c r="L826" s="4">
        <v>100</v>
      </c>
      <c r="M826" s="12" t="s">
        <v>2462</v>
      </c>
      <c r="N826" s="4" t="s">
        <v>483</v>
      </c>
      <c r="O826" s="13" t="s">
        <v>484</v>
      </c>
      <c r="P826" s="4" t="s">
        <v>483</v>
      </c>
      <c r="Q826" s="4"/>
      <c r="R826" s="16" t="s">
        <v>1391</v>
      </c>
      <c r="S826" s="16" t="s">
        <v>82</v>
      </c>
      <c r="T826" s="12"/>
      <c r="U826" s="3" t="s">
        <v>169</v>
      </c>
      <c r="V826" s="3"/>
      <c r="W826" s="4"/>
      <c r="X826" s="26">
        <v>767654</v>
      </c>
      <c r="Y826" s="26">
        <f>X826*1.12</f>
        <v>859772.4800000001</v>
      </c>
      <c r="Z826" s="4"/>
      <c r="AA826" s="4" t="s">
        <v>1318</v>
      </c>
      <c r="AB826" s="4"/>
      <c r="AC826" s="28"/>
    </row>
    <row r="827" spans="1:29" s="43" customFormat="1" ht="58.5" customHeight="1">
      <c r="A827" s="3" t="s">
        <v>1962</v>
      </c>
      <c r="B827" s="4" t="s">
        <v>478</v>
      </c>
      <c r="C827" s="4" t="s">
        <v>479</v>
      </c>
      <c r="D827" s="4" t="s">
        <v>120</v>
      </c>
      <c r="E827" s="4" t="s">
        <v>122</v>
      </c>
      <c r="F827" s="3" t="s">
        <v>121</v>
      </c>
      <c r="G827" s="4" t="s">
        <v>124</v>
      </c>
      <c r="H827" s="3" t="s">
        <v>119</v>
      </c>
      <c r="I827" s="3"/>
      <c r="J827" s="3"/>
      <c r="K827" s="4" t="s">
        <v>491</v>
      </c>
      <c r="L827" s="3">
        <v>100</v>
      </c>
      <c r="M827" s="12" t="s">
        <v>2462</v>
      </c>
      <c r="N827" s="4" t="s">
        <v>483</v>
      </c>
      <c r="O827" s="3" t="s">
        <v>1332</v>
      </c>
      <c r="P827" s="4" t="s">
        <v>483</v>
      </c>
      <c r="Q827" s="4"/>
      <c r="R827" s="16" t="s">
        <v>1391</v>
      </c>
      <c r="S827" s="16" t="s">
        <v>82</v>
      </c>
      <c r="T827" s="25"/>
      <c r="U827" s="14"/>
      <c r="V827" s="3"/>
      <c r="W827" s="4"/>
      <c r="X827" s="26">
        <v>178571.42857142855</v>
      </c>
      <c r="Y827" s="26">
        <f t="shared" si="51"/>
        <v>200000</v>
      </c>
      <c r="Z827" s="4"/>
      <c r="AA827" s="4" t="s">
        <v>1318</v>
      </c>
      <c r="AB827" s="4"/>
      <c r="AC827" s="28"/>
    </row>
    <row r="828" spans="1:29" s="43" customFormat="1" ht="58.5" customHeight="1">
      <c r="A828" s="3" t="s">
        <v>70</v>
      </c>
      <c r="B828" s="4" t="s">
        <v>478</v>
      </c>
      <c r="C828" s="4" t="s">
        <v>479</v>
      </c>
      <c r="D828" s="4" t="s">
        <v>125</v>
      </c>
      <c r="E828" s="4" t="s">
        <v>126</v>
      </c>
      <c r="F828" s="3" t="s">
        <v>121</v>
      </c>
      <c r="G828" s="4" t="s">
        <v>127</v>
      </c>
      <c r="H828" s="3" t="s">
        <v>123</v>
      </c>
      <c r="I828" s="3"/>
      <c r="J828" s="3"/>
      <c r="K828" s="4" t="s">
        <v>491</v>
      </c>
      <c r="L828" s="3">
        <v>100</v>
      </c>
      <c r="M828" s="12" t="s">
        <v>2462</v>
      </c>
      <c r="N828" s="4" t="s">
        <v>483</v>
      </c>
      <c r="O828" s="3" t="s">
        <v>1332</v>
      </c>
      <c r="P828" s="4" t="s">
        <v>483</v>
      </c>
      <c r="Q828" s="4"/>
      <c r="R828" s="16" t="s">
        <v>1391</v>
      </c>
      <c r="S828" s="16" t="s">
        <v>82</v>
      </c>
      <c r="T828" s="25"/>
      <c r="U828" s="14"/>
      <c r="V828" s="3"/>
      <c r="W828" s="4"/>
      <c r="X828" s="26">
        <v>0</v>
      </c>
      <c r="Y828" s="26">
        <f>X828*1.12</f>
        <v>0</v>
      </c>
      <c r="Z828" s="4"/>
      <c r="AA828" s="4" t="s">
        <v>1318</v>
      </c>
      <c r="AB828" s="4">
        <v>6</v>
      </c>
      <c r="AC828" s="28"/>
    </row>
    <row r="829" spans="1:29" s="43" customFormat="1" ht="58.5" customHeight="1">
      <c r="A829" s="3" t="s">
        <v>2845</v>
      </c>
      <c r="B829" s="4" t="s">
        <v>478</v>
      </c>
      <c r="C829" s="4" t="s">
        <v>479</v>
      </c>
      <c r="D829" s="4" t="s">
        <v>125</v>
      </c>
      <c r="E829" s="4" t="s">
        <v>1117</v>
      </c>
      <c r="F829" s="3" t="s">
        <v>121</v>
      </c>
      <c r="G829" s="4" t="s">
        <v>127</v>
      </c>
      <c r="H829" s="3" t="s">
        <v>123</v>
      </c>
      <c r="I829" s="3" t="s">
        <v>2846</v>
      </c>
      <c r="J829" s="3"/>
      <c r="K829" s="4" t="s">
        <v>491</v>
      </c>
      <c r="L829" s="3">
        <v>100</v>
      </c>
      <c r="M829" s="12" t="s">
        <v>2462</v>
      </c>
      <c r="N829" s="4" t="s">
        <v>483</v>
      </c>
      <c r="O829" s="3" t="s">
        <v>1332</v>
      </c>
      <c r="P829" s="4" t="s">
        <v>483</v>
      </c>
      <c r="Q829" s="4"/>
      <c r="R829" s="16" t="s">
        <v>1391</v>
      </c>
      <c r="S829" s="16" t="s">
        <v>82</v>
      </c>
      <c r="T829" s="25"/>
      <c r="U829" s="14"/>
      <c r="V829" s="3"/>
      <c r="W829" s="4"/>
      <c r="X829" s="26">
        <v>267857.14285714284</v>
      </c>
      <c r="Y829" s="26">
        <f>X829*1.12</f>
        <v>300000</v>
      </c>
      <c r="Z829" s="4"/>
      <c r="AA829" s="4" t="s">
        <v>1318</v>
      </c>
      <c r="AB829" s="4"/>
      <c r="AC829" s="28"/>
    </row>
    <row r="830" spans="1:29" s="43" customFormat="1" ht="58.5" customHeight="1">
      <c r="A830" s="3" t="s">
        <v>1095</v>
      </c>
      <c r="B830" s="4" t="s">
        <v>478</v>
      </c>
      <c r="C830" s="4" t="s">
        <v>479</v>
      </c>
      <c r="D830" s="4" t="s">
        <v>14</v>
      </c>
      <c r="E830" s="4" t="s">
        <v>13</v>
      </c>
      <c r="F830" s="4" t="s">
        <v>15</v>
      </c>
      <c r="G830" s="4" t="s">
        <v>13</v>
      </c>
      <c r="H830" s="4" t="s">
        <v>15</v>
      </c>
      <c r="I830" s="4" t="s">
        <v>1101</v>
      </c>
      <c r="J830" s="4"/>
      <c r="K830" s="4" t="s">
        <v>482</v>
      </c>
      <c r="L830" s="4">
        <v>100</v>
      </c>
      <c r="M830" s="12" t="s">
        <v>2462</v>
      </c>
      <c r="N830" s="4" t="s">
        <v>483</v>
      </c>
      <c r="O830" s="10" t="s">
        <v>484</v>
      </c>
      <c r="P830" s="4" t="s">
        <v>483</v>
      </c>
      <c r="Q830" s="4"/>
      <c r="R830" s="16" t="s">
        <v>1391</v>
      </c>
      <c r="S830" s="16" t="s">
        <v>82</v>
      </c>
      <c r="T830" s="4"/>
      <c r="U830" s="4"/>
      <c r="V830" s="4"/>
      <c r="W830" s="4"/>
      <c r="X830" s="24">
        <v>267857</v>
      </c>
      <c r="Y830" s="26">
        <f t="shared" si="51"/>
        <v>299999.84</v>
      </c>
      <c r="Z830" s="4"/>
      <c r="AA830" s="4" t="s">
        <v>1318</v>
      </c>
      <c r="AB830" s="4"/>
      <c r="AC830" s="28"/>
    </row>
    <row r="831" spans="1:29" s="43" customFormat="1" ht="58.5" customHeight="1">
      <c r="A831" s="3" t="s">
        <v>77</v>
      </c>
      <c r="B831" s="10" t="s">
        <v>478</v>
      </c>
      <c r="C831" s="10" t="s">
        <v>479</v>
      </c>
      <c r="D831" s="10" t="s">
        <v>17</v>
      </c>
      <c r="E831" s="10" t="s">
        <v>19</v>
      </c>
      <c r="F831" s="10" t="s">
        <v>18</v>
      </c>
      <c r="G831" s="10" t="s">
        <v>20</v>
      </c>
      <c r="H831" s="10" t="s">
        <v>16</v>
      </c>
      <c r="I831" s="10" t="s">
        <v>21</v>
      </c>
      <c r="J831" s="10"/>
      <c r="K831" s="4" t="s">
        <v>482</v>
      </c>
      <c r="L831" s="4">
        <v>100</v>
      </c>
      <c r="M831" s="12" t="s">
        <v>2462</v>
      </c>
      <c r="N831" s="4" t="s">
        <v>483</v>
      </c>
      <c r="O831" s="10" t="s">
        <v>484</v>
      </c>
      <c r="P831" s="4" t="s">
        <v>483</v>
      </c>
      <c r="Q831" s="4"/>
      <c r="R831" s="16" t="s">
        <v>1391</v>
      </c>
      <c r="S831" s="16" t="s">
        <v>82</v>
      </c>
      <c r="T831" s="4"/>
      <c r="U831" s="4"/>
      <c r="V831" s="4"/>
      <c r="W831" s="4"/>
      <c r="X831" s="24">
        <v>75000</v>
      </c>
      <c r="Y831" s="26">
        <f t="shared" si="51"/>
        <v>84000.00000000001</v>
      </c>
      <c r="Z831" s="4"/>
      <c r="AA831" s="4" t="s">
        <v>1318</v>
      </c>
      <c r="AB831" s="4"/>
      <c r="AC831" s="28"/>
    </row>
    <row r="832" spans="1:29" s="43" customFormat="1" ht="64.5" customHeight="1">
      <c r="A832" s="3" t="s">
        <v>1096</v>
      </c>
      <c r="B832" s="10" t="s">
        <v>478</v>
      </c>
      <c r="C832" s="10" t="s">
        <v>479</v>
      </c>
      <c r="D832" s="10" t="s">
        <v>1112</v>
      </c>
      <c r="E832" s="10" t="s">
        <v>1114</v>
      </c>
      <c r="F832" s="10" t="s">
        <v>1113</v>
      </c>
      <c r="G832" s="10" t="s">
        <v>1116</v>
      </c>
      <c r="H832" s="10" t="s">
        <v>1115</v>
      </c>
      <c r="I832" s="10"/>
      <c r="J832" s="10"/>
      <c r="K832" s="4" t="s">
        <v>482</v>
      </c>
      <c r="L832" s="4">
        <v>100</v>
      </c>
      <c r="M832" s="12" t="s">
        <v>2462</v>
      </c>
      <c r="N832" s="4" t="s">
        <v>483</v>
      </c>
      <c r="O832" s="10" t="s">
        <v>484</v>
      </c>
      <c r="P832" s="4" t="s">
        <v>483</v>
      </c>
      <c r="Q832" s="4"/>
      <c r="R832" s="16" t="s">
        <v>1391</v>
      </c>
      <c r="S832" s="16" t="s">
        <v>82</v>
      </c>
      <c r="T832" s="4"/>
      <c r="U832" s="4"/>
      <c r="V832" s="4"/>
      <c r="W832" s="4"/>
      <c r="X832" s="24">
        <v>130000</v>
      </c>
      <c r="Y832" s="26">
        <f t="shared" si="51"/>
        <v>145600</v>
      </c>
      <c r="Z832" s="4"/>
      <c r="AA832" s="4" t="s">
        <v>1318</v>
      </c>
      <c r="AB832" s="4"/>
      <c r="AC832" s="28"/>
    </row>
    <row r="833" spans="1:29" ht="55.5" customHeight="1">
      <c r="A833" s="3" t="s">
        <v>75</v>
      </c>
      <c r="B833" s="4" t="s">
        <v>1182</v>
      </c>
      <c r="C833" s="4" t="s">
        <v>479</v>
      </c>
      <c r="D833" s="4" t="s">
        <v>109</v>
      </c>
      <c r="E833" s="4" t="s">
        <v>110</v>
      </c>
      <c r="F833" s="4" t="s">
        <v>1817</v>
      </c>
      <c r="G833" s="4" t="s">
        <v>110</v>
      </c>
      <c r="H833" s="4" t="s">
        <v>1817</v>
      </c>
      <c r="I833" s="4"/>
      <c r="J833" s="4"/>
      <c r="K833" s="4" t="s">
        <v>482</v>
      </c>
      <c r="L833" s="4">
        <v>100</v>
      </c>
      <c r="M833" s="4">
        <v>231010000</v>
      </c>
      <c r="N833" s="4" t="s">
        <v>483</v>
      </c>
      <c r="O833" s="4" t="s">
        <v>492</v>
      </c>
      <c r="P833" s="4" t="s">
        <v>483</v>
      </c>
      <c r="Q833" s="4"/>
      <c r="R833" s="4" t="s">
        <v>1391</v>
      </c>
      <c r="S833" s="4" t="s">
        <v>82</v>
      </c>
      <c r="T833" s="4"/>
      <c r="U833" s="4"/>
      <c r="V833" s="3"/>
      <c r="W833" s="24"/>
      <c r="X833" s="26">
        <v>150000</v>
      </c>
      <c r="Y833" s="26">
        <v>168000.00000000003</v>
      </c>
      <c r="Z833" s="3"/>
      <c r="AA833" s="4" t="s">
        <v>1318</v>
      </c>
      <c r="AB833" s="4"/>
      <c r="AC833" s="28"/>
    </row>
    <row r="834" spans="1:239" s="28" customFormat="1" ht="110.25" customHeight="1">
      <c r="A834" s="3" t="s">
        <v>1963</v>
      </c>
      <c r="B834" s="4" t="s">
        <v>1182</v>
      </c>
      <c r="C834" s="4" t="s">
        <v>479</v>
      </c>
      <c r="D834" s="4" t="s">
        <v>1082</v>
      </c>
      <c r="E834" s="4" t="s">
        <v>1740</v>
      </c>
      <c r="F834" s="4" t="s">
        <v>1623</v>
      </c>
      <c r="G834" s="4" t="s">
        <v>1740</v>
      </c>
      <c r="H834" s="4" t="s">
        <v>1623</v>
      </c>
      <c r="I834" s="4" t="s">
        <v>1083</v>
      </c>
      <c r="J834" s="4"/>
      <c r="K834" s="4" t="s">
        <v>482</v>
      </c>
      <c r="L834" s="4">
        <v>100</v>
      </c>
      <c r="M834" s="4">
        <v>231010000</v>
      </c>
      <c r="N834" s="4" t="s">
        <v>483</v>
      </c>
      <c r="O834" s="13" t="s">
        <v>1332</v>
      </c>
      <c r="P834" s="4" t="s">
        <v>483</v>
      </c>
      <c r="Q834" s="4"/>
      <c r="R834" s="4" t="s">
        <v>1391</v>
      </c>
      <c r="S834" s="4" t="s">
        <v>82</v>
      </c>
      <c r="T834" s="12"/>
      <c r="U834" s="3"/>
      <c r="V834" s="3"/>
      <c r="W834" s="24"/>
      <c r="X834" s="24">
        <v>600000</v>
      </c>
      <c r="Y834" s="26">
        <v>672000.0000000001</v>
      </c>
      <c r="Z834" s="3"/>
      <c r="AA834" s="4" t="s">
        <v>1318</v>
      </c>
      <c r="AB834" s="4"/>
      <c r="AD834" s="8"/>
      <c r="AE834" s="8"/>
      <c r="AF834" s="8"/>
      <c r="AG834" s="8"/>
      <c r="AH834" s="8"/>
      <c r="AI834" s="8"/>
      <c r="AJ834" s="8"/>
      <c r="AK834" s="8"/>
      <c r="AL834" s="8"/>
      <c r="AM834" s="8"/>
      <c r="AN834" s="8"/>
      <c r="AO834" s="8"/>
      <c r="AP834" s="8"/>
      <c r="AQ834" s="8"/>
      <c r="AR834" s="8"/>
      <c r="AS834" s="8"/>
      <c r="AT834" s="8"/>
      <c r="AU834" s="8"/>
      <c r="AV834" s="8"/>
      <c r="AW834" s="8"/>
      <c r="AX834" s="8"/>
      <c r="AY834" s="8"/>
      <c r="AZ834" s="8"/>
      <c r="BA834" s="8"/>
      <c r="BB834" s="8"/>
      <c r="BC834" s="8"/>
      <c r="BD834" s="8"/>
      <c r="BE834" s="8"/>
      <c r="BF834" s="8"/>
      <c r="BG834" s="8"/>
      <c r="BH834" s="8"/>
      <c r="BI834" s="8"/>
      <c r="BJ834" s="8"/>
      <c r="BK834" s="8"/>
      <c r="BL834" s="8"/>
      <c r="BM834" s="8"/>
      <c r="BN834" s="8"/>
      <c r="BO834" s="8"/>
      <c r="BP834" s="8"/>
      <c r="BQ834" s="8"/>
      <c r="BR834" s="8"/>
      <c r="BS834" s="8"/>
      <c r="BT834" s="8"/>
      <c r="BU834" s="8"/>
      <c r="BV834" s="8"/>
      <c r="BW834" s="8"/>
      <c r="BX834" s="8"/>
      <c r="BY834" s="8"/>
      <c r="BZ834" s="8"/>
      <c r="CA834" s="8"/>
      <c r="CB834" s="8"/>
      <c r="CC834" s="8"/>
      <c r="CD834" s="8"/>
      <c r="CE834" s="8"/>
      <c r="CF834" s="8"/>
      <c r="CG834" s="8"/>
      <c r="CH834" s="8"/>
      <c r="CI834" s="8"/>
      <c r="CJ834" s="8"/>
      <c r="CK834" s="8"/>
      <c r="CL834" s="8"/>
      <c r="CM834" s="8"/>
      <c r="CN834" s="8"/>
      <c r="CO834" s="8"/>
      <c r="CP834" s="8"/>
      <c r="CQ834" s="8"/>
      <c r="CR834" s="8"/>
      <c r="CS834" s="8"/>
      <c r="CT834" s="8"/>
      <c r="CU834" s="8"/>
      <c r="CV834" s="8"/>
      <c r="CW834" s="8"/>
      <c r="CX834" s="8"/>
      <c r="CY834" s="8"/>
      <c r="CZ834" s="8"/>
      <c r="DA834" s="8"/>
      <c r="DB834" s="8"/>
      <c r="DC834" s="8"/>
      <c r="DD834" s="8"/>
      <c r="DE834" s="8"/>
      <c r="DF834" s="8"/>
      <c r="DG834" s="8"/>
      <c r="DH834" s="8"/>
      <c r="DI834" s="8"/>
      <c r="DJ834" s="8"/>
      <c r="DK834" s="8"/>
      <c r="DL834" s="8"/>
      <c r="DM834" s="8"/>
      <c r="DN834" s="8"/>
      <c r="DO834" s="8"/>
      <c r="DP834" s="8"/>
      <c r="DQ834" s="8"/>
      <c r="DR834" s="8"/>
      <c r="DS834" s="8"/>
      <c r="DT834" s="8"/>
      <c r="DU834" s="8"/>
      <c r="DV834" s="8"/>
      <c r="DW834" s="8"/>
      <c r="DX834" s="8"/>
      <c r="DY834" s="8"/>
      <c r="DZ834" s="8"/>
      <c r="EA834" s="8"/>
      <c r="EB834" s="8"/>
      <c r="EC834" s="8"/>
      <c r="ED834" s="8"/>
      <c r="EE834" s="8"/>
      <c r="EF834" s="8"/>
      <c r="EG834" s="8"/>
      <c r="EH834" s="8"/>
      <c r="EI834" s="8"/>
      <c r="EJ834" s="8"/>
      <c r="EK834" s="8"/>
      <c r="EL834" s="8"/>
      <c r="EM834" s="8"/>
      <c r="EN834" s="8"/>
      <c r="EO834" s="8"/>
      <c r="EP834" s="8"/>
      <c r="EQ834" s="8"/>
      <c r="ER834" s="8"/>
      <c r="ES834" s="8"/>
      <c r="ET834" s="8"/>
      <c r="EU834" s="8"/>
      <c r="EV834" s="8"/>
      <c r="EW834" s="8"/>
      <c r="EX834" s="8"/>
      <c r="EY834" s="8"/>
      <c r="EZ834" s="8"/>
      <c r="FA834" s="8"/>
      <c r="FB834" s="8"/>
      <c r="FC834" s="8"/>
      <c r="FD834" s="8"/>
      <c r="FE834" s="8"/>
      <c r="FF834" s="8"/>
      <c r="FG834" s="8"/>
      <c r="FH834" s="8"/>
      <c r="FI834" s="8"/>
      <c r="FJ834" s="8"/>
      <c r="FK834" s="8"/>
      <c r="FL834" s="8"/>
      <c r="FM834" s="8"/>
      <c r="FN834" s="8"/>
      <c r="FO834" s="8"/>
      <c r="FP834" s="8"/>
      <c r="FQ834" s="8"/>
      <c r="FR834" s="8"/>
      <c r="FS834" s="8"/>
      <c r="FT834" s="8"/>
      <c r="FU834" s="8"/>
      <c r="FV834" s="8"/>
      <c r="FW834" s="8"/>
      <c r="FX834" s="8"/>
      <c r="FY834" s="8"/>
      <c r="FZ834" s="8"/>
      <c r="GA834" s="8"/>
      <c r="GB834" s="8"/>
      <c r="GC834" s="8"/>
      <c r="GD834" s="8"/>
      <c r="GE834" s="8"/>
      <c r="GF834" s="8"/>
      <c r="GG834" s="8"/>
      <c r="GH834" s="8"/>
      <c r="GI834" s="8"/>
      <c r="GJ834" s="8"/>
      <c r="GK834" s="8"/>
      <c r="GL834" s="8"/>
      <c r="GM834" s="8"/>
      <c r="GN834" s="8"/>
      <c r="GO834" s="8"/>
      <c r="GP834" s="8"/>
      <c r="GQ834" s="8"/>
      <c r="GR834" s="8"/>
      <c r="GS834" s="8"/>
      <c r="GT834" s="8"/>
      <c r="GU834" s="8"/>
      <c r="GV834" s="8"/>
      <c r="GW834" s="8"/>
      <c r="GX834" s="8"/>
      <c r="GY834" s="8"/>
      <c r="GZ834" s="8"/>
      <c r="HA834" s="8"/>
      <c r="HB834" s="8"/>
      <c r="HC834" s="8"/>
      <c r="HD834" s="8"/>
      <c r="HE834" s="8"/>
      <c r="HF834" s="8"/>
      <c r="HG834" s="8"/>
      <c r="HH834" s="8"/>
      <c r="HI834" s="8"/>
      <c r="HJ834" s="8"/>
      <c r="HK834" s="8"/>
      <c r="HL834" s="8"/>
      <c r="HM834" s="8"/>
      <c r="HN834" s="8"/>
      <c r="HO834" s="8"/>
      <c r="HP834" s="8"/>
      <c r="HQ834" s="8"/>
      <c r="HR834" s="8"/>
      <c r="HS834" s="8"/>
      <c r="HT834" s="8"/>
      <c r="HU834" s="8"/>
      <c r="HV834" s="8"/>
      <c r="HW834" s="8"/>
      <c r="HX834" s="8"/>
      <c r="HY834" s="8"/>
      <c r="HZ834" s="8"/>
      <c r="IA834" s="8"/>
      <c r="IB834" s="8"/>
      <c r="IC834" s="8"/>
      <c r="ID834" s="8"/>
      <c r="IE834" s="8"/>
    </row>
    <row r="835" spans="1:29" ht="80.25" customHeight="1">
      <c r="A835" s="3" t="s">
        <v>1964</v>
      </c>
      <c r="B835" s="4" t="s">
        <v>1182</v>
      </c>
      <c r="C835" s="4" t="s">
        <v>479</v>
      </c>
      <c r="D835" s="4" t="s">
        <v>1082</v>
      </c>
      <c r="E835" s="4" t="s">
        <v>1740</v>
      </c>
      <c r="F835" s="4" t="s">
        <v>1623</v>
      </c>
      <c r="G835" s="4" t="s">
        <v>1740</v>
      </c>
      <c r="H835" s="4" t="s">
        <v>1623</v>
      </c>
      <c r="I835" s="4" t="s">
        <v>1128</v>
      </c>
      <c r="J835" s="4"/>
      <c r="K835" s="4" t="s">
        <v>491</v>
      </c>
      <c r="L835" s="4">
        <v>100</v>
      </c>
      <c r="M835" s="4">
        <v>231010000</v>
      </c>
      <c r="N835" s="4" t="s">
        <v>483</v>
      </c>
      <c r="O835" s="13" t="s">
        <v>499</v>
      </c>
      <c r="P835" s="4" t="s">
        <v>483</v>
      </c>
      <c r="Q835" s="4"/>
      <c r="R835" s="4" t="s">
        <v>2498</v>
      </c>
      <c r="S835" s="4" t="s">
        <v>82</v>
      </c>
      <c r="T835" s="12"/>
      <c r="U835" s="3"/>
      <c r="V835" s="3"/>
      <c r="W835" s="24"/>
      <c r="X835" s="24">
        <v>456000</v>
      </c>
      <c r="Y835" s="26">
        <v>510720.00000000006</v>
      </c>
      <c r="Z835" s="3"/>
      <c r="AA835" s="4" t="s">
        <v>1318</v>
      </c>
      <c r="AB835" s="4"/>
      <c r="AC835" s="28"/>
    </row>
    <row r="836" spans="1:29" s="44" customFormat="1" ht="103.5" customHeight="1">
      <c r="A836" s="3" t="s">
        <v>1965</v>
      </c>
      <c r="B836" s="4" t="s">
        <v>1182</v>
      </c>
      <c r="C836" s="4" t="s">
        <v>479</v>
      </c>
      <c r="D836" s="4" t="s">
        <v>1612</v>
      </c>
      <c r="E836" s="4" t="s">
        <v>1613</v>
      </c>
      <c r="F836" s="4"/>
      <c r="G836" s="4" t="s">
        <v>1614</v>
      </c>
      <c r="H836" s="4"/>
      <c r="I836" s="4" t="s">
        <v>1084</v>
      </c>
      <c r="J836" s="4"/>
      <c r="K836" s="4" t="s">
        <v>491</v>
      </c>
      <c r="L836" s="4">
        <v>50</v>
      </c>
      <c r="M836" s="4">
        <v>231010000</v>
      </c>
      <c r="N836" s="4" t="s">
        <v>483</v>
      </c>
      <c r="O836" s="4" t="s">
        <v>1475</v>
      </c>
      <c r="P836" s="4" t="s">
        <v>483</v>
      </c>
      <c r="Q836" s="4"/>
      <c r="R836" s="4" t="s">
        <v>1391</v>
      </c>
      <c r="S836" s="16" t="s">
        <v>82</v>
      </c>
      <c r="T836" s="12"/>
      <c r="U836" s="3"/>
      <c r="V836" s="3"/>
      <c r="W836" s="26"/>
      <c r="X836" s="26">
        <v>0</v>
      </c>
      <c r="Y836" s="26">
        <v>0</v>
      </c>
      <c r="Z836" s="4"/>
      <c r="AA836" s="4" t="s">
        <v>1318</v>
      </c>
      <c r="AB836" s="4">
        <v>11</v>
      </c>
      <c r="AC836" s="28"/>
    </row>
    <row r="837" spans="1:29" s="44" customFormat="1" ht="103.5" customHeight="1">
      <c r="A837" s="3" t="s">
        <v>3298</v>
      </c>
      <c r="B837" s="4" t="s">
        <v>1182</v>
      </c>
      <c r="C837" s="4" t="s">
        <v>479</v>
      </c>
      <c r="D837" s="4" t="s">
        <v>1612</v>
      </c>
      <c r="E837" s="4" t="s">
        <v>1613</v>
      </c>
      <c r="F837" s="4"/>
      <c r="G837" s="4" t="s">
        <v>1614</v>
      </c>
      <c r="H837" s="4"/>
      <c r="I837" s="4" t="s">
        <v>1084</v>
      </c>
      <c r="J837" s="4"/>
      <c r="K837" s="4" t="s">
        <v>491</v>
      </c>
      <c r="L837" s="4">
        <v>50</v>
      </c>
      <c r="M837" s="4">
        <v>231010000</v>
      </c>
      <c r="N837" s="4" t="s">
        <v>483</v>
      </c>
      <c r="O837" s="4" t="s">
        <v>1627</v>
      </c>
      <c r="P837" s="4" t="s">
        <v>483</v>
      </c>
      <c r="Q837" s="4"/>
      <c r="R837" s="4" t="s">
        <v>1391</v>
      </c>
      <c r="S837" s="16" t="s">
        <v>82</v>
      </c>
      <c r="T837" s="12"/>
      <c r="U837" s="3"/>
      <c r="V837" s="3"/>
      <c r="W837" s="26"/>
      <c r="X837" s="26">
        <v>5357143</v>
      </c>
      <c r="Y837" s="26">
        <v>6000000.16</v>
      </c>
      <c r="Z837" s="4"/>
      <c r="AA837" s="4" t="s">
        <v>1318</v>
      </c>
      <c r="AB837" s="4"/>
      <c r="AC837" s="28"/>
    </row>
    <row r="838" spans="1:29" s="44" customFormat="1" ht="78" customHeight="1">
      <c r="A838" s="3" t="s">
        <v>1966</v>
      </c>
      <c r="B838" s="4" t="s">
        <v>478</v>
      </c>
      <c r="C838" s="4" t="s">
        <v>479</v>
      </c>
      <c r="D838" s="4" t="s">
        <v>900</v>
      </c>
      <c r="E838" s="4" t="s">
        <v>902</v>
      </c>
      <c r="F838" s="4" t="s">
        <v>3265</v>
      </c>
      <c r="G838" s="4" t="s">
        <v>903</v>
      </c>
      <c r="H838" s="4" t="s">
        <v>3266</v>
      </c>
      <c r="I838" s="118" t="s">
        <v>904</v>
      </c>
      <c r="J838" s="118"/>
      <c r="K838" s="4" t="s">
        <v>482</v>
      </c>
      <c r="L838" s="3">
        <v>100</v>
      </c>
      <c r="M838" s="3">
        <v>231010000</v>
      </c>
      <c r="N838" s="4" t="s">
        <v>483</v>
      </c>
      <c r="O838" s="10" t="s">
        <v>640</v>
      </c>
      <c r="P838" s="4" t="s">
        <v>483</v>
      </c>
      <c r="Q838" s="4"/>
      <c r="R838" s="16" t="s">
        <v>1888</v>
      </c>
      <c r="S838" s="4" t="s">
        <v>1313</v>
      </c>
      <c r="T838" s="12"/>
      <c r="U838" s="4"/>
      <c r="V838" s="3"/>
      <c r="W838" s="53"/>
      <c r="X838" s="47">
        <v>0</v>
      </c>
      <c r="Y838" s="47">
        <v>0</v>
      </c>
      <c r="Z838" s="4"/>
      <c r="AA838" s="4" t="s">
        <v>1318</v>
      </c>
      <c r="AB838" s="4" t="s">
        <v>2601</v>
      </c>
      <c r="AC838" s="28"/>
    </row>
    <row r="839" spans="1:29" s="44" customFormat="1" ht="171" customHeight="1">
      <c r="A839" s="3" t="s">
        <v>2591</v>
      </c>
      <c r="B839" s="4" t="s">
        <v>478</v>
      </c>
      <c r="C839" s="4" t="s">
        <v>479</v>
      </c>
      <c r="D839" s="4" t="s">
        <v>900</v>
      </c>
      <c r="E839" s="4" t="s">
        <v>902</v>
      </c>
      <c r="F839" s="4" t="s">
        <v>3265</v>
      </c>
      <c r="G839" s="4" t="s">
        <v>903</v>
      </c>
      <c r="H839" s="4" t="s">
        <v>3266</v>
      </c>
      <c r="I839" s="118" t="s">
        <v>2599</v>
      </c>
      <c r="J839" s="118"/>
      <c r="K839" s="4" t="s">
        <v>482</v>
      </c>
      <c r="L839" s="3">
        <v>100</v>
      </c>
      <c r="M839" s="3">
        <v>231010000</v>
      </c>
      <c r="N839" s="4" t="s">
        <v>483</v>
      </c>
      <c r="O839" s="10" t="s">
        <v>501</v>
      </c>
      <c r="P839" s="4" t="s">
        <v>483</v>
      </c>
      <c r="Q839" s="4"/>
      <c r="R839" s="16" t="s">
        <v>1888</v>
      </c>
      <c r="S839" s="4" t="s">
        <v>1313</v>
      </c>
      <c r="T839" s="12"/>
      <c r="U839" s="4"/>
      <c r="V839" s="3"/>
      <c r="W839" s="53"/>
      <c r="X839" s="47">
        <v>400000</v>
      </c>
      <c r="Y839" s="47">
        <f>X839*1.12</f>
        <v>448000.00000000006</v>
      </c>
      <c r="Z839" s="4"/>
      <c r="AA839" s="4" t="s">
        <v>1318</v>
      </c>
      <c r="AB839" s="4"/>
      <c r="AC839" s="28"/>
    </row>
    <row r="840" spans="1:29" s="44" customFormat="1" ht="78.75" customHeight="1">
      <c r="A840" s="3" t="s">
        <v>1967</v>
      </c>
      <c r="B840" s="4" t="s">
        <v>478</v>
      </c>
      <c r="C840" s="4" t="s">
        <v>479</v>
      </c>
      <c r="D840" s="70" t="s">
        <v>78</v>
      </c>
      <c r="E840" s="18" t="s">
        <v>80</v>
      </c>
      <c r="F840" s="18" t="s">
        <v>79</v>
      </c>
      <c r="G840" s="18" t="s">
        <v>81</v>
      </c>
      <c r="H840" s="3" t="s">
        <v>76</v>
      </c>
      <c r="I840" s="3" t="s">
        <v>2504</v>
      </c>
      <c r="J840" s="3"/>
      <c r="K840" s="4" t="s">
        <v>482</v>
      </c>
      <c r="L840" s="4">
        <v>100</v>
      </c>
      <c r="M840" s="3">
        <v>231010000</v>
      </c>
      <c r="N840" s="4" t="s">
        <v>483</v>
      </c>
      <c r="O840" s="4" t="s">
        <v>1427</v>
      </c>
      <c r="P840" s="4" t="s">
        <v>483</v>
      </c>
      <c r="Q840" s="4"/>
      <c r="R840" s="16" t="s">
        <v>1888</v>
      </c>
      <c r="S840" s="4" t="s">
        <v>1313</v>
      </c>
      <c r="T840" s="12"/>
      <c r="U840" s="3" t="s">
        <v>169</v>
      </c>
      <c r="V840" s="3"/>
      <c r="W840" s="4"/>
      <c r="X840" s="26">
        <v>133929</v>
      </c>
      <c r="Y840" s="26">
        <v>150000.48</v>
      </c>
      <c r="Z840" s="4"/>
      <c r="AA840" s="4"/>
      <c r="AB840" s="4"/>
      <c r="AC840" s="28"/>
    </row>
    <row r="841" spans="1:241" s="28" customFormat="1" ht="174.75" customHeight="1">
      <c r="A841" s="3" t="s">
        <v>1968</v>
      </c>
      <c r="B841" s="4" t="s">
        <v>478</v>
      </c>
      <c r="C841" s="4" t="s">
        <v>479</v>
      </c>
      <c r="D841" s="70" t="s">
        <v>78</v>
      </c>
      <c r="E841" s="18" t="s">
        <v>80</v>
      </c>
      <c r="F841" s="18" t="s">
        <v>79</v>
      </c>
      <c r="G841" s="18" t="s">
        <v>81</v>
      </c>
      <c r="H841" s="3" t="s">
        <v>76</v>
      </c>
      <c r="I841" s="120" t="s">
        <v>2505</v>
      </c>
      <c r="J841" s="119"/>
      <c r="K841" s="4" t="s">
        <v>482</v>
      </c>
      <c r="L841" s="4">
        <v>100</v>
      </c>
      <c r="M841" s="3">
        <v>231010000</v>
      </c>
      <c r="N841" s="4" t="s">
        <v>483</v>
      </c>
      <c r="O841" s="118" t="s">
        <v>1427</v>
      </c>
      <c r="P841" s="4" t="s">
        <v>483</v>
      </c>
      <c r="Q841" s="4"/>
      <c r="R841" s="16" t="s">
        <v>1888</v>
      </c>
      <c r="S841" s="4" t="s">
        <v>1313</v>
      </c>
      <c r="T841" s="12"/>
      <c r="U841" s="3" t="s">
        <v>169</v>
      </c>
      <c r="V841" s="3"/>
      <c r="W841" s="4"/>
      <c r="X841" s="26">
        <v>357143</v>
      </c>
      <c r="Y841" s="26">
        <v>400000.16000000003</v>
      </c>
      <c r="Z841" s="4"/>
      <c r="AA841" s="4"/>
      <c r="AB841" s="4"/>
      <c r="AD841" s="8"/>
      <c r="AE841" s="8"/>
      <c r="AF841" s="8"/>
      <c r="AG841" s="8"/>
      <c r="AH841" s="8"/>
      <c r="AI841" s="8"/>
      <c r="AJ841" s="8"/>
      <c r="AK841" s="8"/>
      <c r="AL841" s="8"/>
      <c r="AM841" s="8"/>
      <c r="AN841" s="8"/>
      <c r="AO841" s="8"/>
      <c r="AP841" s="8"/>
      <c r="AQ841" s="8"/>
      <c r="AR841" s="8"/>
      <c r="AS841" s="8"/>
      <c r="AT841" s="8"/>
      <c r="AU841" s="8"/>
      <c r="AV841" s="8"/>
      <c r="AW841" s="8"/>
      <c r="AX841" s="8"/>
      <c r="AY841" s="8"/>
      <c r="AZ841" s="8"/>
      <c r="BA841" s="8"/>
      <c r="BB841" s="8"/>
      <c r="BC841" s="8"/>
      <c r="BD841" s="8"/>
      <c r="BE841" s="8"/>
      <c r="BF841" s="8"/>
      <c r="BG841" s="8"/>
      <c r="BH841" s="8"/>
      <c r="BI841" s="8"/>
      <c r="BJ841" s="8"/>
      <c r="BK841" s="8"/>
      <c r="BL841" s="8"/>
      <c r="BM841" s="8"/>
      <c r="BN841" s="8"/>
      <c r="BO841" s="8"/>
      <c r="BP841" s="8"/>
      <c r="BQ841" s="8"/>
      <c r="BR841" s="8"/>
      <c r="BS841" s="8"/>
      <c r="BT841" s="8"/>
      <c r="BU841" s="8"/>
      <c r="BV841" s="8"/>
      <c r="BW841" s="8"/>
      <c r="BX841" s="8"/>
      <c r="BY841" s="8"/>
      <c r="BZ841" s="8"/>
      <c r="CA841" s="8"/>
      <c r="CB841" s="8"/>
      <c r="CC841" s="8"/>
      <c r="CD841" s="8"/>
      <c r="CE841" s="8"/>
      <c r="CF841" s="8"/>
      <c r="CG841" s="8"/>
      <c r="CH841" s="8"/>
      <c r="CI841" s="8"/>
      <c r="CJ841" s="8"/>
      <c r="CK841" s="8"/>
      <c r="CL841" s="8"/>
      <c r="CM841" s="8"/>
      <c r="CN841" s="8"/>
      <c r="CO841" s="8"/>
      <c r="CP841" s="8"/>
      <c r="CQ841" s="8"/>
      <c r="CR841" s="8"/>
      <c r="CS841" s="8"/>
      <c r="CT841" s="8"/>
      <c r="CU841" s="8"/>
      <c r="CV841" s="8"/>
      <c r="CW841" s="8"/>
      <c r="CX841" s="8"/>
      <c r="CY841" s="8"/>
      <c r="CZ841" s="8"/>
      <c r="DA841" s="8"/>
      <c r="DB841" s="8"/>
      <c r="DC841" s="8"/>
      <c r="DD841" s="8"/>
      <c r="DE841" s="8"/>
      <c r="DF841" s="8"/>
      <c r="DG841" s="8"/>
      <c r="DH841" s="8"/>
      <c r="DI841" s="8"/>
      <c r="DJ841" s="8"/>
      <c r="DK841" s="8"/>
      <c r="DL841" s="8"/>
      <c r="DM841" s="8"/>
      <c r="DN841" s="8"/>
      <c r="DO841" s="8"/>
      <c r="DP841" s="8"/>
      <c r="DQ841" s="8"/>
      <c r="DR841" s="8"/>
      <c r="DS841" s="8"/>
      <c r="DT841" s="8"/>
      <c r="DU841" s="8"/>
      <c r="DV841" s="8"/>
      <c r="DW841" s="8"/>
      <c r="DX841" s="8"/>
      <c r="DY841" s="8"/>
      <c r="DZ841" s="8"/>
      <c r="EA841" s="8"/>
      <c r="EB841" s="8"/>
      <c r="EC841" s="8"/>
      <c r="ED841" s="8"/>
      <c r="EE841" s="8"/>
      <c r="EF841" s="8"/>
      <c r="EG841" s="8"/>
      <c r="EH841" s="8"/>
      <c r="EI841" s="8"/>
      <c r="EJ841" s="8"/>
      <c r="EK841" s="8"/>
      <c r="EL841" s="8"/>
      <c r="EM841" s="8"/>
      <c r="EN841" s="8"/>
      <c r="EO841" s="8"/>
      <c r="EP841" s="8"/>
      <c r="EQ841" s="8"/>
      <c r="ER841" s="8"/>
      <c r="ES841" s="8"/>
      <c r="ET841" s="8"/>
      <c r="EU841" s="8"/>
      <c r="EV841" s="8"/>
      <c r="EW841" s="8"/>
      <c r="EX841" s="8"/>
      <c r="EY841" s="8"/>
      <c r="EZ841" s="8"/>
      <c r="FA841" s="8"/>
      <c r="FB841" s="8"/>
      <c r="FC841" s="8"/>
      <c r="FD841" s="8"/>
      <c r="FE841" s="8"/>
      <c r="FF841" s="8"/>
      <c r="FG841" s="8"/>
      <c r="FH841" s="8"/>
      <c r="FI841" s="8"/>
      <c r="FJ841" s="8"/>
      <c r="FK841" s="8"/>
      <c r="FL841" s="8"/>
      <c r="FM841" s="8"/>
      <c r="FN841" s="8"/>
      <c r="FO841" s="8"/>
      <c r="FP841" s="8"/>
      <c r="FQ841" s="8"/>
      <c r="FR841" s="8"/>
      <c r="FS841" s="8"/>
      <c r="FT841" s="8"/>
      <c r="FU841" s="8"/>
      <c r="FV841" s="8"/>
      <c r="FW841" s="8"/>
      <c r="FX841" s="8"/>
      <c r="FY841" s="8"/>
      <c r="FZ841" s="8"/>
      <c r="GA841" s="8"/>
      <c r="GB841" s="8"/>
      <c r="GC841" s="8"/>
      <c r="GD841" s="8"/>
      <c r="GE841" s="8"/>
      <c r="GF841" s="8"/>
      <c r="GG841" s="8"/>
      <c r="GH841" s="8"/>
      <c r="GI841" s="8"/>
      <c r="GJ841" s="8"/>
      <c r="GK841" s="8"/>
      <c r="GL841" s="8"/>
      <c r="GM841" s="8"/>
      <c r="GN841" s="8"/>
      <c r="GO841" s="8"/>
      <c r="GP841" s="8"/>
      <c r="GQ841" s="8"/>
      <c r="GR841" s="8"/>
      <c r="GS841" s="8"/>
      <c r="GT841" s="8"/>
      <c r="GU841" s="8"/>
      <c r="GV841" s="8"/>
      <c r="GW841" s="8"/>
      <c r="GX841" s="8"/>
      <c r="GY841" s="8"/>
      <c r="GZ841" s="8"/>
      <c r="HA841" s="8"/>
      <c r="HB841" s="8"/>
      <c r="HC841" s="8"/>
      <c r="HD841" s="8"/>
      <c r="HE841" s="8"/>
      <c r="HF841" s="8"/>
      <c r="HG841" s="8"/>
      <c r="HH841" s="8"/>
      <c r="HI841" s="8"/>
      <c r="HJ841" s="8"/>
      <c r="HK841" s="8"/>
      <c r="HL841" s="8"/>
      <c r="HM841" s="8"/>
      <c r="HN841" s="8"/>
      <c r="HO841" s="8"/>
      <c r="HP841" s="8"/>
      <c r="HQ841" s="8"/>
      <c r="HR841" s="8"/>
      <c r="HS841" s="8"/>
      <c r="HT841" s="8"/>
      <c r="HU841" s="8"/>
      <c r="HV841" s="8"/>
      <c r="HW841" s="8"/>
      <c r="HX841" s="8"/>
      <c r="HY841" s="8"/>
      <c r="HZ841" s="8"/>
      <c r="IA841" s="8"/>
      <c r="IB841" s="8"/>
      <c r="IC841" s="8"/>
      <c r="ID841" s="8"/>
      <c r="IE841" s="8"/>
      <c r="IF841" s="8"/>
      <c r="IG841" s="8"/>
    </row>
    <row r="842" spans="1:29" ht="89.25" customHeight="1">
      <c r="A842" s="3" t="s">
        <v>1969</v>
      </c>
      <c r="B842" s="4" t="s">
        <v>478</v>
      </c>
      <c r="C842" s="4" t="s">
        <v>479</v>
      </c>
      <c r="D842" s="4" t="s">
        <v>894</v>
      </c>
      <c r="E842" s="4" t="s">
        <v>896</v>
      </c>
      <c r="F842" s="4" t="s">
        <v>895</v>
      </c>
      <c r="G842" s="4" t="s">
        <v>898</v>
      </c>
      <c r="H842" s="3" t="s">
        <v>897</v>
      </c>
      <c r="I842" s="3" t="s">
        <v>899</v>
      </c>
      <c r="J842" s="3"/>
      <c r="K842" s="4" t="s">
        <v>482</v>
      </c>
      <c r="L842" s="4">
        <v>100</v>
      </c>
      <c r="M842" s="3">
        <v>231010000</v>
      </c>
      <c r="N842" s="4" t="s">
        <v>483</v>
      </c>
      <c r="O842" s="13" t="s">
        <v>484</v>
      </c>
      <c r="P842" s="4" t="s">
        <v>483</v>
      </c>
      <c r="Q842" s="4"/>
      <c r="R842" s="16" t="s">
        <v>1888</v>
      </c>
      <c r="S842" s="16" t="s">
        <v>82</v>
      </c>
      <c r="T842" s="49"/>
      <c r="U842" s="48"/>
      <c r="V842" s="3"/>
      <c r="W842" s="5"/>
      <c r="X842" s="47">
        <v>535714.2857142857</v>
      </c>
      <c r="Y842" s="47">
        <f>X842*1.12</f>
        <v>600000</v>
      </c>
      <c r="Z842" s="4"/>
      <c r="AA842" s="4" t="s">
        <v>1318</v>
      </c>
      <c r="AB842" s="4"/>
      <c r="AC842" s="28"/>
    </row>
    <row r="843" spans="1:29" ht="139.5" customHeight="1">
      <c r="A843" s="3" t="s">
        <v>1970</v>
      </c>
      <c r="B843" s="4" t="s">
        <v>478</v>
      </c>
      <c r="C843" s="4" t="s">
        <v>479</v>
      </c>
      <c r="D843" s="4" t="s">
        <v>138</v>
      </c>
      <c r="E843" s="3" t="s">
        <v>139</v>
      </c>
      <c r="F843" s="3" t="s">
        <v>137</v>
      </c>
      <c r="G843" s="3" t="s">
        <v>137</v>
      </c>
      <c r="H843" s="4" t="s">
        <v>139</v>
      </c>
      <c r="I843" s="3" t="s">
        <v>1902</v>
      </c>
      <c r="J843" s="3"/>
      <c r="K843" s="4" t="s">
        <v>482</v>
      </c>
      <c r="L843" s="4">
        <v>100</v>
      </c>
      <c r="M843" s="12" t="s">
        <v>2462</v>
      </c>
      <c r="N843" s="4" t="s">
        <v>483</v>
      </c>
      <c r="O843" s="4" t="s">
        <v>545</v>
      </c>
      <c r="P843" s="4" t="s">
        <v>483</v>
      </c>
      <c r="Q843" s="4"/>
      <c r="R843" s="4" t="s">
        <v>1391</v>
      </c>
      <c r="S843" s="16" t="s">
        <v>82</v>
      </c>
      <c r="T843" s="49"/>
      <c r="U843" s="48"/>
      <c r="V843" s="3"/>
      <c r="W843" s="5"/>
      <c r="X843" s="47">
        <v>29999.999999999996</v>
      </c>
      <c r="Y843" s="26">
        <f aca="true" t="shared" si="52" ref="Y843:Y849">X843*1.12</f>
        <v>33600</v>
      </c>
      <c r="Z843" s="5"/>
      <c r="AA843" s="40" t="s">
        <v>1318</v>
      </c>
      <c r="AB843" s="4"/>
      <c r="AC843" s="28"/>
    </row>
    <row r="844" spans="1:241" s="28" customFormat="1" ht="42" customHeight="1">
      <c r="A844" s="3" t="s">
        <v>1971</v>
      </c>
      <c r="B844" s="4" t="s">
        <v>478</v>
      </c>
      <c r="C844" s="4" t="s">
        <v>479</v>
      </c>
      <c r="D844" s="4" t="s">
        <v>71</v>
      </c>
      <c r="E844" s="4" t="s">
        <v>73</v>
      </c>
      <c r="F844" s="3" t="s">
        <v>72</v>
      </c>
      <c r="G844" s="4" t="s">
        <v>74</v>
      </c>
      <c r="H844" s="3" t="s">
        <v>69</v>
      </c>
      <c r="I844" s="4" t="s">
        <v>2545</v>
      </c>
      <c r="J844" s="4"/>
      <c r="K844" s="4" t="s">
        <v>482</v>
      </c>
      <c r="L844" s="11">
        <v>100</v>
      </c>
      <c r="M844" s="12" t="s">
        <v>2462</v>
      </c>
      <c r="N844" s="4" t="s">
        <v>483</v>
      </c>
      <c r="O844" s="4" t="s">
        <v>494</v>
      </c>
      <c r="P844" s="4" t="s">
        <v>483</v>
      </c>
      <c r="Q844" s="4"/>
      <c r="R844" s="16" t="s">
        <v>1391</v>
      </c>
      <c r="S844" s="59" t="s">
        <v>486</v>
      </c>
      <c r="T844" s="12"/>
      <c r="U844" s="4"/>
      <c r="V844" s="24"/>
      <c r="W844" s="24"/>
      <c r="X844" s="24">
        <v>0</v>
      </c>
      <c r="Y844" s="26">
        <f>X844*1.12</f>
        <v>0</v>
      </c>
      <c r="Z844" s="4"/>
      <c r="AA844" s="40" t="s">
        <v>1318</v>
      </c>
      <c r="AB844" s="4">
        <v>11</v>
      </c>
      <c r="AD844" s="8"/>
      <c r="AE844" s="8"/>
      <c r="AF844" s="8"/>
      <c r="AG844" s="8"/>
      <c r="AH844" s="8"/>
      <c r="AI844" s="8"/>
      <c r="AJ844" s="8"/>
      <c r="AK844" s="8"/>
      <c r="AL844" s="8"/>
      <c r="AM844" s="8"/>
      <c r="AN844" s="8"/>
      <c r="AO844" s="8"/>
      <c r="AP844" s="8"/>
      <c r="AQ844" s="8"/>
      <c r="AR844" s="8"/>
      <c r="AS844" s="8"/>
      <c r="AT844" s="8"/>
      <c r="AU844" s="8"/>
      <c r="AV844" s="8"/>
      <c r="AW844" s="8"/>
      <c r="AX844" s="8"/>
      <c r="AY844" s="8"/>
      <c r="AZ844" s="8"/>
      <c r="BA844" s="8"/>
      <c r="BB844" s="8"/>
      <c r="BC844" s="8"/>
      <c r="BD844" s="8"/>
      <c r="BE844" s="8"/>
      <c r="BF844" s="8"/>
      <c r="BG844" s="8"/>
      <c r="BH844" s="8"/>
      <c r="BI844" s="8"/>
      <c r="BJ844" s="8"/>
      <c r="BK844" s="8"/>
      <c r="BL844" s="8"/>
      <c r="BM844" s="8"/>
      <c r="BN844" s="8"/>
      <c r="BO844" s="8"/>
      <c r="BP844" s="8"/>
      <c r="BQ844" s="8"/>
      <c r="BR844" s="8"/>
      <c r="BS844" s="8"/>
      <c r="BT844" s="8"/>
      <c r="BU844" s="8"/>
      <c r="BV844" s="8"/>
      <c r="BW844" s="8"/>
      <c r="BX844" s="8"/>
      <c r="BY844" s="8"/>
      <c r="BZ844" s="8"/>
      <c r="CA844" s="8"/>
      <c r="CB844" s="8"/>
      <c r="CC844" s="8"/>
      <c r="CD844" s="8"/>
      <c r="CE844" s="8"/>
      <c r="CF844" s="8"/>
      <c r="CG844" s="8"/>
      <c r="CH844" s="8"/>
      <c r="CI844" s="8"/>
      <c r="CJ844" s="8"/>
      <c r="CK844" s="8"/>
      <c r="CL844" s="8"/>
      <c r="CM844" s="8"/>
      <c r="CN844" s="8"/>
      <c r="CO844" s="8"/>
      <c r="CP844" s="8"/>
      <c r="CQ844" s="8"/>
      <c r="CR844" s="8"/>
      <c r="CS844" s="8"/>
      <c r="CT844" s="8"/>
      <c r="CU844" s="8"/>
      <c r="CV844" s="8"/>
      <c r="CW844" s="8"/>
      <c r="CX844" s="8"/>
      <c r="CY844" s="8"/>
      <c r="CZ844" s="8"/>
      <c r="DA844" s="8"/>
      <c r="DB844" s="8"/>
      <c r="DC844" s="8"/>
      <c r="DD844" s="8"/>
      <c r="DE844" s="8"/>
      <c r="DF844" s="8"/>
      <c r="DG844" s="8"/>
      <c r="DH844" s="8"/>
      <c r="DI844" s="8"/>
      <c r="DJ844" s="8"/>
      <c r="DK844" s="8"/>
      <c r="DL844" s="8"/>
      <c r="DM844" s="8"/>
      <c r="DN844" s="8"/>
      <c r="DO844" s="8"/>
      <c r="DP844" s="8"/>
      <c r="DQ844" s="8"/>
      <c r="DR844" s="8"/>
      <c r="DS844" s="8"/>
      <c r="DT844" s="8"/>
      <c r="DU844" s="8"/>
      <c r="DV844" s="8"/>
      <c r="DW844" s="8"/>
      <c r="DX844" s="8"/>
      <c r="DY844" s="8"/>
      <c r="DZ844" s="8"/>
      <c r="EA844" s="8"/>
      <c r="EB844" s="8"/>
      <c r="EC844" s="8"/>
      <c r="ED844" s="8"/>
      <c r="EE844" s="8"/>
      <c r="EF844" s="8"/>
      <c r="EG844" s="8"/>
      <c r="EH844" s="8"/>
      <c r="EI844" s="8"/>
      <c r="EJ844" s="8"/>
      <c r="EK844" s="8"/>
      <c r="EL844" s="8"/>
      <c r="EM844" s="8"/>
      <c r="EN844" s="8"/>
      <c r="EO844" s="8"/>
      <c r="EP844" s="8"/>
      <c r="EQ844" s="8"/>
      <c r="ER844" s="8"/>
      <c r="ES844" s="8"/>
      <c r="ET844" s="8"/>
      <c r="EU844" s="8"/>
      <c r="EV844" s="8"/>
      <c r="EW844" s="8"/>
      <c r="EX844" s="8"/>
      <c r="EY844" s="8"/>
      <c r="EZ844" s="8"/>
      <c r="FA844" s="8"/>
      <c r="FB844" s="8"/>
      <c r="FC844" s="8"/>
      <c r="FD844" s="8"/>
      <c r="FE844" s="8"/>
      <c r="FF844" s="8"/>
      <c r="FG844" s="8"/>
      <c r="FH844" s="8"/>
      <c r="FI844" s="8"/>
      <c r="FJ844" s="8"/>
      <c r="FK844" s="8"/>
      <c r="FL844" s="8"/>
      <c r="FM844" s="8"/>
      <c r="FN844" s="8"/>
      <c r="FO844" s="8"/>
      <c r="FP844" s="8"/>
      <c r="FQ844" s="8"/>
      <c r="FR844" s="8"/>
      <c r="FS844" s="8"/>
      <c r="FT844" s="8"/>
      <c r="FU844" s="8"/>
      <c r="FV844" s="8"/>
      <c r="FW844" s="8"/>
      <c r="FX844" s="8"/>
      <c r="FY844" s="8"/>
      <c r="FZ844" s="8"/>
      <c r="GA844" s="8"/>
      <c r="GB844" s="8"/>
      <c r="GC844" s="8"/>
      <c r="GD844" s="8"/>
      <c r="GE844" s="8"/>
      <c r="GF844" s="8"/>
      <c r="GG844" s="8"/>
      <c r="GH844" s="8"/>
      <c r="GI844" s="8"/>
      <c r="GJ844" s="8"/>
      <c r="GK844" s="8"/>
      <c r="GL844" s="8"/>
      <c r="GM844" s="8"/>
      <c r="GN844" s="8"/>
      <c r="GO844" s="8"/>
      <c r="GP844" s="8"/>
      <c r="GQ844" s="8"/>
      <c r="GR844" s="8"/>
      <c r="GS844" s="8"/>
      <c r="GT844" s="8"/>
      <c r="GU844" s="8"/>
      <c r="GV844" s="8"/>
      <c r="GW844" s="8"/>
      <c r="GX844" s="8"/>
      <c r="GY844" s="8"/>
      <c r="GZ844" s="8"/>
      <c r="HA844" s="8"/>
      <c r="HB844" s="8"/>
      <c r="HC844" s="8"/>
      <c r="HD844" s="8"/>
      <c r="HE844" s="8"/>
      <c r="HF844" s="8"/>
      <c r="HG844" s="8"/>
      <c r="HH844" s="8"/>
      <c r="HI844" s="8"/>
      <c r="HJ844" s="8"/>
      <c r="HK844" s="8"/>
      <c r="HL844" s="8"/>
      <c r="HM844" s="8"/>
      <c r="HN844" s="8"/>
      <c r="HO844" s="8"/>
      <c r="HP844" s="8"/>
      <c r="HQ844" s="8"/>
      <c r="HR844" s="8"/>
      <c r="HS844" s="8"/>
      <c r="HT844" s="8"/>
      <c r="HU844" s="8"/>
      <c r="HV844" s="8"/>
      <c r="HW844" s="8"/>
      <c r="HX844" s="8"/>
      <c r="HY844" s="8"/>
      <c r="HZ844" s="8"/>
      <c r="IA844" s="8"/>
      <c r="IB844" s="8"/>
      <c r="IC844" s="8"/>
      <c r="ID844" s="8"/>
      <c r="IE844" s="8"/>
      <c r="IF844" s="8"/>
      <c r="IG844" s="8"/>
    </row>
    <row r="845" spans="1:241" s="28" customFormat="1" ht="42" customHeight="1">
      <c r="A845" s="3" t="s">
        <v>3614</v>
      </c>
      <c r="B845" s="4" t="s">
        <v>478</v>
      </c>
      <c r="C845" s="4" t="s">
        <v>479</v>
      </c>
      <c r="D845" s="4" t="s">
        <v>71</v>
      </c>
      <c r="E845" s="4" t="s">
        <v>73</v>
      </c>
      <c r="F845" s="3" t="s">
        <v>72</v>
      </c>
      <c r="G845" s="4" t="s">
        <v>74</v>
      </c>
      <c r="H845" s="3" t="s">
        <v>69</v>
      </c>
      <c r="I845" s="4" t="s">
        <v>2545</v>
      </c>
      <c r="J845" s="4"/>
      <c r="K845" s="4" t="s">
        <v>482</v>
      </c>
      <c r="L845" s="11">
        <v>100</v>
      </c>
      <c r="M845" s="12" t="s">
        <v>2462</v>
      </c>
      <c r="N845" s="4" t="s">
        <v>483</v>
      </c>
      <c r="O845" s="10" t="s">
        <v>1355</v>
      </c>
      <c r="P845" s="4" t="s">
        <v>483</v>
      </c>
      <c r="Q845" s="4"/>
      <c r="R845" s="16" t="s">
        <v>1391</v>
      </c>
      <c r="S845" s="59" t="s">
        <v>486</v>
      </c>
      <c r="T845" s="12"/>
      <c r="U845" s="4"/>
      <c r="V845" s="24"/>
      <c r="W845" s="24"/>
      <c r="X845" s="24">
        <v>200000</v>
      </c>
      <c r="Y845" s="26">
        <f>X845*1.12</f>
        <v>224000.00000000003</v>
      </c>
      <c r="Z845" s="4"/>
      <c r="AA845" s="40" t="s">
        <v>1318</v>
      </c>
      <c r="AB845" s="4"/>
      <c r="AD845" s="8"/>
      <c r="AE845" s="8"/>
      <c r="AF845" s="8"/>
      <c r="AG845" s="8"/>
      <c r="AH845" s="8"/>
      <c r="AI845" s="8"/>
      <c r="AJ845" s="8"/>
      <c r="AK845" s="8"/>
      <c r="AL845" s="8"/>
      <c r="AM845" s="8"/>
      <c r="AN845" s="8"/>
      <c r="AO845" s="8"/>
      <c r="AP845" s="8"/>
      <c r="AQ845" s="8"/>
      <c r="AR845" s="8"/>
      <c r="AS845" s="8"/>
      <c r="AT845" s="8"/>
      <c r="AU845" s="8"/>
      <c r="AV845" s="8"/>
      <c r="AW845" s="8"/>
      <c r="AX845" s="8"/>
      <c r="AY845" s="8"/>
      <c r="AZ845" s="8"/>
      <c r="BA845" s="8"/>
      <c r="BB845" s="8"/>
      <c r="BC845" s="8"/>
      <c r="BD845" s="8"/>
      <c r="BE845" s="8"/>
      <c r="BF845" s="8"/>
      <c r="BG845" s="8"/>
      <c r="BH845" s="8"/>
      <c r="BI845" s="8"/>
      <c r="BJ845" s="8"/>
      <c r="BK845" s="8"/>
      <c r="BL845" s="8"/>
      <c r="BM845" s="8"/>
      <c r="BN845" s="8"/>
      <c r="BO845" s="8"/>
      <c r="BP845" s="8"/>
      <c r="BQ845" s="8"/>
      <c r="BR845" s="8"/>
      <c r="BS845" s="8"/>
      <c r="BT845" s="8"/>
      <c r="BU845" s="8"/>
      <c r="BV845" s="8"/>
      <c r="BW845" s="8"/>
      <c r="BX845" s="8"/>
      <c r="BY845" s="8"/>
      <c r="BZ845" s="8"/>
      <c r="CA845" s="8"/>
      <c r="CB845" s="8"/>
      <c r="CC845" s="8"/>
      <c r="CD845" s="8"/>
      <c r="CE845" s="8"/>
      <c r="CF845" s="8"/>
      <c r="CG845" s="8"/>
      <c r="CH845" s="8"/>
      <c r="CI845" s="8"/>
      <c r="CJ845" s="8"/>
      <c r="CK845" s="8"/>
      <c r="CL845" s="8"/>
      <c r="CM845" s="8"/>
      <c r="CN845" s="8"/>
      <c r="CO845" s="8"/>
      <c r="CP845" s="8"/>
      <c r="CQ845" s="8"/>
      <c r="CR845" s="8"/>
      <c r="CS845" s="8"/>
      <c r="CT845" s="8"/>
      <c r="CU845" s="8"/>
      <c r="CV845" s="8"/>
      <c r="CW845" s="8"/>
      <c r="CX845" s="8"/>
      <c r="CY845" s="8"/>
      <c r="CZ845" s="8"/>
      <c r="DA845" s="8"/>
      <c r="DB845" s="8"/>
      <c r="DC845" s="8"/>
      <c r="DD845" s="8"/>
      <c r="DE845" s="8"/>
      <c r="DF845" s="8"/>
      <c r="DG845" s="8"/>
      <c r="DH845" s="8"/>
      <c r="DI845" s="8"/>
      <c r="DJ845" s="8"/>
      <c r="DK845" s="8"/>
      <c r="DL845" s="8"/>
      <c r="DM845" s="8"/>
      <c r="DN845" s="8"/>
      <c r="DO845" s="8"/>
      <c r="DP845" s="8"/>
      <c r="DQ845" s="8"/>
      <c r="DR845" s="8"/>
      <c r="DS845" s="8"/>
      <c r="DT845" s="8"/>
      <c r="DU845" s="8"/>
      <c r="DV845" s="8"/>
      <c r="DW845" s="8"/>
      <c r="DX845" s="8"/>
      <c r="DY845" s="8"/>
      <c r="DZ845" s="8"/>
      <c r="EA845" s="8"/>
      <c r="EB845" s="8"/>
      <c r="EC845" s="8"/>
      <c r="ED845" s="8"/>
      <c r="EE845" s="8"/>
      <c r="EF845" s="8"/>
      <c r="EG845" s="8"/>
      <c r="EH845" s="8"/>
      <c r="EI845" s="8"/>
      <c r="EJ845" s="8"/>
      <c r="EK845" s="8"/>
      <c r="EL845" s="8"/>
      <c r="EM845" s="8"/>
      <c r="EN845" s="8"/>
      <c r="EO845" s="8"/>
      <c r="EP845" s="8"/>
      <c r="EQ845" s="8"/>
      <c r="ER845" s="8"/>
      <c r="ES845" s="8"/>
      <c r="ET845" s="8"/>
      <c r="EU845" s="8"/>
      <c r="EV845" s="8"/>
      <c r="EW845" s="8"/>
      <c r="EX845" s="8"/>
      <c r="EY845" s="8"/>
      <c r="EZ845" s="8"/>
      <c r="FA845" s="8"/>
      <c r="FB845" s="8"/>
      <c r="FC845" s="8"/>
      <c r="FD845" s="8"/>
      <c r="FE845" s="8"/>
      <c r="FF845" s="8"/>
      <c r="FG845" s="8"/>
      <c r="FH845" s="8"/>
      <c r="FI845" s="8"/>
      <c r="FJ845" s="8"/>
      <c r="FK845" s="8"/>
      <c r="FL845" s="8"/>
      <c r="FM845" s="8"/>
      <c r="FN845" s="8"/>
      <c r="FO845" s="8"/>
      <c r="FP845" s="8"/>
      <c r="FQ845" s="8"/>
      <c r="FR845" s="8"/>
      <c r="FS845" s="8"/>
      <c r="FT845" s="8"/>
      <c r="FU845" s="8"/>
      <c r="FV845" s="8"/>
      <c r="FW845" s="8"/>
      <c r="FX845" s="8"/>
      <c r="FY845" s="8"/>
      <c r="FZ845" s="8"/>
      <c r="GA845" s="8"/>
      <c r="GB845" s="8"/>
      <c r="GC845" s="8"/>
      <c r="GD845" s="8"/>
      <c r="GE845" s="8"/>
      <c r="GF845" s="8"/>
      <c r="GG845" s="8"/>
      <c r="GH845" s="8"/>
      <c r="GI845" s="8"/>
      <c r="GJ845" s="8"/>
      <c r="GK845" s="8"/>
      <c r="GL845" s="8"/>
      <c r="GM845" s="8"/>
      <c r="GN845" s="8"/>
      <c r="GO845" s="8"/>
      <c r="GP845" s="8"/>
      <c r="GQ845" s="8"/>
      <c r="GR845" s="8"/>
      <c r="GS845" s="8"/>
      <c r="GT845" s="8"/>
      <c r="GU845" s="8"/>
      <c r="GV845" s="8"/>
      <c r="GW845" s="8"/>
      <c r="GX845" s="8"/>
      <c r="GY845" s="8"/>
      <c r="GZ845" s="8"/>
      <c r="HA845" s="8"/>
      <c r="HB845" s="8"/>
      <c r="HC845" s="8"/>
      <c r="HD845" s="8"/>
      <c r="HE845" s="8"/>
      <c r="HF845" s="8"/>
      <c r="HG845" s="8"/>
      <c r="HH845" s="8"/>
      <c r="HI845" s="8"/>
      <c r="HJ845" s="8"/>
      <c r="HK845" s="8"/>
      <c r="HL845" s="8"/>
      <c r="HM845" s="8"/>
      <c r="HN845" s="8"/>
      <c r="HO845" s="8"/>
      <c r="HP845" s="8"/>
      <c r="HQ845" s="8"/>
      <c r="HR845" s="8"/>
      <c r="HS845" s="8"/>
      <c r="HT845" s="8"/>
      <c r="HU845" s="8"/>
      <c r="HV845" s="8"/>
      <c r="HW845" s="8"/>
      <c r="HX845" s="8"/>
      <c r="HY845" s="8"/>
      <c r="HZ845" s="8"/>
      <c r="IA845" s="8"/>
      <c r="IB845" s="8"/>
      <c r="IC845" s="8"/>
      <c r="ID845" s="8"/>
      <c r="IE845" s="8"/>
      <c r="IF845" s="8"/>
      <c r="IG845" s="8"/>
    </row>
    <row r="846" spans="1:29" ht="81" customHeight="1">
      <c r="A846" s="3" t="s">
        <v>1972</v>
      </c>
      <c r="B846" s="4" t="s">
        <v>478</v>
      </c>
      <c r="C846" s="4" t="s">
        <v>479</v>
      </c>
      <c r="D846" s="4" t="s">
        <v>986</v>
      </c>
      <c r="E846" s="4" t="s">
        <v>988</v>
      </c>
      <c r="F846" s="3" t="s">
        <v>987</v>
      </c>
      <c r="G846" s="4" t="s">
        <v>990</v>
      </c>
      <c r="H846" s="4" t="s">
        <v>989</v>
      </c>
      <c r="I846" s="3"/>
      <c r="J846" s="3"/>
      <c r="K846" s="4" t="s">
        <v>482</v>
      </c>
      <c r="L846" s="4">
        <v>100</v>
      </c>
      <c r="M846" s="12" t="s">
        <v>2462</v>
      </c>
      <c r="N846" s="4" t="s">
        <v>483</v>
      </c>
      <c r="O846" s="13" t="s">
        <v>484</v>
      </c>
      <c r="P846" s="4" t="s">
        <v>483</v>
      </c>
      <c r="Q846" s="4"/>
      <c r="R846" s="4" t="s">
        <v>1391</v>
      </c>
      <c r="S846" s="16" t="s">
        <v>82</v>
      </c>
      <c r="T846" s="12"/>
      <c r="U846" s="3" t="s">
        <v>169</v>
      </c>
      <c r="V846" s="26"/>
      <c r="W846" s="24"/>
      <c r="X846" s="26">
        <v>60000</v>
      </c>
      <c r="Y846" s="26">
        <f t="shared" si="52"/>
        <v>67200</v>
      </c>
      <c r="Z846" s="4"/>
      <c r="AA846" s="40" t="s">
        <v>1318</v>
      </c>
      <c r="AB846" s="4"/>
      <c r="AC846" s="28"/>
    </row>
    <row r="847" spans="1:29" ht="53.25" customHeight="1">
      <c r="A847" s="3" t="s">
        <v>1973</v>
      </c>
      <c r="B847" s="4" t="s">
        <v>478</v>
      </c>
      <c r="C847" s="4" t="s">
        <v>479</v>
      </c>
      <c r="D847" s="4" t="s">
        <v>138</v>
      </c>
      <c r="E847" s="4" t="s">
        <v>139</v>
      </c>
      <c r="F847" s="3" t="s">
        <v>137</v>
      </c>
      <c r="G847" s="4" t="s">
        <v>139</v>
      </c>
      <c r="H847" s="3" t="s">
        <v>137</v>
      </c>
      <c r="I847" s="3" t="s">
        <v>991</v>
      </c>
      <c r="J847" s="3"/>
      <c r="K847" s="4" t="s">
        <v>482</v>
      </c>
      <c r="L847" s="4">
        <v>100</v>
      </c>
      <c r="M847" s="12" t="s">
        <v>2462</v>
      </c>
      <c r="N847" s="4" t="s">
        <v>483</v>
      </c>
      <c r="O847" s="13" t="s">
        <v>545</v>
      </c>
      <c r="P847" s="4" t="s">
        <v>483</v>
      </c>
      <c r="Q847" s="4"/>
      <c r="R847" s="4" t="s">
        <v>1391</v>
      </c>
      <c r="S847" s="16" t="s">
        <v>82</v>
      </c>
      <c r="T847" s="25"/>
      <c r="U847" s="14"/>
      <c r="V847" s="26"/>
      <c r="W847" s="24"/>
      <c r="X847" s="26">
        <v>35000</v>
      </c>
      <c r="Y847" s="26">
        <f t="shared" si="52"/>
        <v>39200.00000000001</v>
      </c>
      <c r="Z847" s="4"/>
      <c r="AA847" s="40" t="s">
        <v>1318</v>
      </c>
      <c r="AB847" s="4"/>
      <c r="AC847" s="28"/>
    </row>
    <row r="848" spans="1:29" ht="53.25" customHeight="1">
      <c r="A848" s="3" t="s">
        <v>1974</v>
      </c>
      <c r="B848" s="4" t="s">
        <v>478</v>
      </c>
      <c r="C848" s="4" t="s">
        <v>479</v>
      </c>
      <c r="D848" s="4" t="s">
        <v>140</v>
      </c>
      <c r="E848" s="4" t="s">
        <v>141</v>
      </c>
      <c r="F848" s="4" t="s">
        <v>997</v>
      </c>
      <c r="G848" s="4" t="s">
        <v>141</v>
      </c>
      <c r="H848" s="4" t="s">
        <v>997</v>
      </c>
      <c r="I848" s="3" t="s">
        <v>998</v>
      </c>
      <c r="J848" s="3"/>
      <c r="K848" s="4" t="s">
        <v>482</v>
      </c>
      <c r="L848" s="4">
        <v>100</v>
      </c>
      <c r="M848" s="12" t="s">
        <v>2462</v>
      </c>
      <c r="N848" s="4" t="s">
        <v>483</v>
      </c>
      <c r="O848" s="4" t="s">
        <v>484</v>
      </c>
      <c r="P848" s="4" t="s">
        <v>483</v>
      </c>
      <c r="Q848" s="4"/>
      <c r="R848" s="4" t="s">
        <v>1391</v>
      </c>
      <c r="S848" s="16" t="s">
        <v>82</v>
      </c>
      <c r="T848" s="25"/>
      <c r="U848" s="14"/>
      <c r="V848" s="26"/>
      <c r="W848" s="24"/>
      <c r="X848" s="26">
        <v>40000</v>
      </c>
      <c r="Y848" s="26">
        <f t="shared" si="52"/>
        <v>44800.00000000001</v>
      </c>
      <c r="Z848" s="4"/>
      <c r="AA848" s="40" t="s">
        <v>1318</v>
      </c>
      <c r="AB848" s="4"/>
      <c r="AC848" s="28"/>
    </row>
    <row r="849" spans="1:29" ht="53.25" customHeight="1">
      <c r="A849" s="3" t="s">
        <v>1975</v>
      </c>
      <c r="B849" s="4" t="s">
        <v>478</v>
      </c>
      <c r="C849" s="4" t="s">
        <v>479</v>
      </c>
      <c r="D849" s="4" t="s">
        <v>909</v>
      </c>
      <c r="E849" s="4" t="s">
        <v>2501</v>
      </c>
      <c r="F849" s="4" t="s">
        <v>910</v>
      </c>
      <c r="G849" s="4" t="s">
        <v>911</v>
      </c>
      <c r="H849" s="4" t="s">
        <v>2500</v>
      </c>
      <c r="I849" s="3" t="s">
        <v>2502</v>
      </c>
      <c r="J849" s="3"/>
      <c r="K849" s="4" t="s">
        <v>482</v>
      </c>
      <c r="L849" s="4">
        <v>100</v>
      </c>
      <c r="M849" s="12" t="s">
        <v>2462</v>
      </c>
      <c r="N849" s="4" t="s">
        <v>483</v>
      </c>
      <c r="O849" s="4" t="s">
        <v>1427</v>
      </c>
      <c r="P849" s="4" t="s">
        <v>483</v>
      </c>
      <c r="Q849" s="4"/>
      <c r="R849" s="4" t="s">
        <v>1391</v>
      </c>
      <c r="S849" s="16" t="s">
        <v>82</v>
      </c>
      <c r="T849" s="25"/>
      <c r="U849" s="14"/>
      <c r="V849" s="3"/>
      <c r="W849" s="4"/>
      <c r="X849" s="26">
        <f>385714+1300000</f>
        <v>1685714</v>
      </c>
      <c r="Y849" s="26">
        <f t="shared" si="52"/>
        <v>1887999.6800000002</v>
      </c>
      <c r="Z849" s="4"/>
      <c r="AA849" s="40" t="s">
        <v>1318</v>
      </c>
      <c r="AB849" s="4"/>
      <c r="AC849" s="28"/>
    </row>
    <row r="850" spans="1:29" ht="53.25" customHeight="1">
      <c r="A850" s="3" t="s">
        <v>1898</v>
      </c>
      <c r="B850" s="4" t="s">
        <v>478</v>
      </c>
      <c r="C850" s="4" t="s">
        <v>479</v>
      </c>
      <c r="D850" s="4" t="s">
        <v>1534</v>
      </c>
      <c r="E850" s="4" t="s">
        <v>1557</v>
      </c>
      <c r="F850" s="3" t="s">
        <v>1558</v>
      </c>
      <c r="G850" s="4" t="s">
        <v>1559</v>
      </c>
      <c r="H850" s="3" t="s">
        <v>150</v>
      </c>
      <c r="I850" s="3" t="s">
        <v>1560</v>
      </c>
      <c r="J850" s="3"/>
      <c r="K850" s="3" t="s">
        <v>482</v>
      </c>
      <c r="L850" s="3">
        <v>97.8</v>
      </c>
      <c r="M850" s="4">
        <v>231010000</v>
      </c>
      <c r="N850" s="4" t="s">
        <v>483</v>
      </c>
      <c r="O850" s="3" t="s">
        <v>484</v>
      </c>
      <c r="P850" s="4" t="s">
        <v>483</v>
      </c>
      <c r="Q850" s="3"/>
      <c r="R850" s="3" t="s">
        <v>1307</v>
      </c>
      <c r="S850" s="12" t="s">
        <v>1350</v>
      </c>
      <c r="T850" s="39"/>
      <c r="U850" s="5"/>
      <c r="V850" s="5"/>
      <c r="W850" s="53"/>
      <c r="X850" s="114">
        <v>0</v>
      </c>
      <c r="Y850" s="114">
        <v>0</v>
      </c>
      <c r="Z850" s="42"/>
      <c r="AA850" s="4" t="s">
        <v>1318</v>
      </c>
      <c r="AB850" s="5">
        <v>6</v>
      </c>
      <c r="AC850" s="28"/>
    </row>
    <row r="851" spans="1:29" ht="53.25" customHeight="1">
      <c r="A851" s="3" t="s">
        <v>2576</v>
      </c>
      <c r="B851" s="4" t="s">
        <v>478</v>
      </c>
      <c r="C851" s="4" t="s">
        <v>479</v>
      </c>
      <c r="D851" s="4" t="s">
        <v>1534</v>
      </c>
      <c r="E851" s="4" t="s">
        <v>1557</v>
      </c>
      <c r="F851" s="3" t="s">
        <v>1558</v>
      </c>
      <c r="G851" s="4" t="s">
        <v>1559</v>
      </c>
      <c r="H851" s="3" t="s">
        <v>150</v>
      </c>
      <c r="I851" s="3" t="s">
        <v>2577</v>
      </c>
      <c r="J851" s="3"/>
      <c r="K851" s="3" t="s">
        <v>482</v>
      </c>
      <c r="L851" s="3">
        <v>97.8</v>
      </c>
      <c r="M851" s="4">
        <v>231010000</v>
      </c>
      <c r="N851" s="4" t="s">
        <v>483</v>
      </c>
      <c r="O851" s="3" t="s">
        <v>484</v>
      </c>
      <c r="P851" s="4" t="s">
        <v>483</v>
      </c>
      <c r="Q851" s="3"/>
      <c r="R851" s="3" t="s">
        <v>1307</v>
      </c>
      <c r="S851" s="12" t="s">
        <v>1350</v>
      </c>
      <c r="T851" s="39"/>
      <c r="U851" s="5"/>
      <c r="V851" s="5"/>
      <c r="W851" s="53"/>
      <c r="X851" s="114">
        <v>2232143</v>
      </c>
      <c r="Y851" s="114">
        <v>2500000</v>
      </c>
      <c r="Z851" s="42"/>
      <c r="AA851" s="4" t="s">
        <v>1318</v>
      </c>
      <c r="AB851" s="5"/>
      <c r="AC851" s="28"/>
    </row>
    <row r="852" spans="1:29" s="29" customFormat="1" ht="97.5" customHeight="1">
      <c r="A852" s="3" t="s">
        <v>1976</v>
      </c>
      <c r="B852" s="4" t="s">
        <v>478</v>
      </c>
      <c r="C852" s="4" t="s">
        <v>479</v>
      </c>
      <c r="D852" s="4" t="s">
        <v>71</v>
      </c>
      <c r="E852" s="4" t="s">
        <v>73</v>
      </c>
      <c r="F852" s="3" t="s">
        <v>72</v>
      </c>
      <c r="G852" s="4" t="s">
        <v>74</v>
      </c>
      <c r="H852" s="3" t="s">
        <v>69</v>
      </c>
      <c r="I852" s="3" t="s">
        <v>1561</v>
      </c>
      <c r="J852" s="3"/>
      <c r="K852" s="3" t="s">
        <v>482</v>
      </c>
      <c r="L852" s="3">
        <v>100</v>
      </c>
      <c r="M852" s="4">
        <v>231010000</v>
      </c>
      <c r="N852" s="4" t="s">
        <v>483</v>
      </c>
      <c r="O852" s="13" t="s">
        <v>501</v>
      </c>
      <c r="P852" s="4" t="s">
        <v>483</v>
      </c>
      <c r="Q852" s="3"/>
      <c r="R852" s="3" t="s">
        <v>1307</v>
      </c>
      <c r="S852" s="4" t="s">
        <v>486</v>
      </c>
      <c r="T852" s="39"/>
      <c r="U852" s="5"/>
      <c r="V852" s="5"/>
      <c r="W852" s="53"/>
      <c r="X852" s="52">
        <v>0</v>
      </c>
      <c r="Y852" s="114">
        <v>0</v>
      </c>
      <c r="Z852" s="42"/>
      <c r="AA852" s="4" t="s">
        <v>1318</v>
      </c>
      <c r="AB852" s="5">
        <v>11</v>
      </c>
      <c r="AC852" s="28"/>
    </row>
    <row r="853" spans="1:29" s="29" customFormat="1" ht="97.5" customHeight="1">
      <c r="A853" s="3" t="s">
        <v>3023</v>
      </c>
      <c r="B853" s="4" t="s">
        <v>478</v>
      </c>
      <c r="C853" s="4" t="s">
        <v>479</v>
      </c>
      <c r="D853" s="4" t="s">
        <v>71</v>
      </c>
      <c r="E853" s="4" t="s">
        <v>73</v>
      </c>
      <c r="F853" s="3" t="s">
        <v>72</v>
      </c>
      <c r="G853" s="4" t="s">
        <v>74</v>
      </c>
      <c r="H853" s="4" t="s">
        <v>1621</v>
      </c>
      <c r="I853" s="3" t="s">
        <v>1561</v>
      </c>
      <c r="J853" s="3"/>
      <c r="K853" s="3" t="s">
        <v>482</v>
      </c>
      <c r="L853" s="3">
        <v>100</v>
      </c>
      <c r="M853" s="4">
        <v>231010000</v>
      </c>
      <c r="N853" s="4" t="s">
        <v>483</v>
      </c>
      <c r="O853" s="4" t="s">
        <v>1475</v>
      </c>
      <c r="P853" s="4" t="s">
        <v>483</v>
      </c>
      <c r="Q853" s="3"/>
      <c r="R853" s="3" t="s">
        <v>1307</v>
      </c>
      <c r="S853" s="4" t="s">
        <v>486</v>
      </c>
      <c r="T853" s="39"/>
      <c r="U853" s="5"/>
      <c r="V853" s="5"/>
      <c r="W853" s="53"/>
      <c r="X853" s="52">
        <v>1339286</v>
      </c>
      <c r="Y853" s="114">
        <v>1500000</v>
      </c>
      <c r="Z853" s="42"/>
      <c r="AA853" s="4" t="s">
        <v>1318</v>
      </c>
      <c r="AB853" s="5"/>
      <c r="AC853" s="28"/>
    </row>
    <row r="854" spans="1:29" s="29" customFormat="1" ht="145.5" customHeight="1">
      <c r="A854" s="3" t="s">
        <v>1977</v>
      </c>
      <c r="B854" s="4" t="s">
        <v>478</v>
      </c>
      <c r="C854" s="4" t="s">
        <v>479</v>
      </c>
      <c r="D854" s="4" t="s">
        <v>71</v>
      </c>
      <c r="E854" s="4" t="s">
        <v>73</v>
      </c>
      <c r="F854" s="3" t="s">
        <v>72</v>
      </c>
      <c r="G854" s="4" t="s">
        <v>74</v>
      </c>
      <c r="H854" s="4" t="s">
        <v>1621</v>
      </c>
      <c r="I854" s="3" t="s">
        <v>1562</v>
      </c>
      <c r="J854" s="3"/>
      <c r="K854" s="3" t="s">
        <v>482</v>
      </c>
      <c r="L854" s="3">
        <v>100</v>
      </c>
      <c r="M854" s="4">
        <v>231010000</v>
      </c>
      <c r="N854" s="4" t="s">
        <v>483</v>
      </c>
      <c r="O854" s="13" t="s">
        <v>501</v>
      </c>
      <c r="P854" s="4" t="s">
        <v>483</v>
      </c>
      <c r="Q854" s="3"/>
      <c r="R854" s="3" t="s">
        <v>1307</v>
      </c>
      <c r="S854" s="4" t="s">
        <v>486</v>
      </c>
      <c r="T854" s="39"/>
      <c r="U854" s="5"/>
      <c r="V854" s="5"/>
      <c r="W854" s="53"/>
      <c r="X854" s="52">
        <v>0</v>
      </c>
      <c r="Y854" s="114">
        <v>0</v>
      </c>
      <c r="Z854" s="42"/>
      <c r="AA854" s="4" t="s">
        <v>1318</v>
      </c>
      <c r="AB854" s="3" t="s">
        <v>3489</v>
      </c>
      <c r="AC854" s="28"/>
    </row>
    <row r="855" spans="1:29" s="29" customFormat="1" ht="145.5" customHeight="1">
      <c r="A855" s="3" t="s">
        <v>3488</v>
      </c>
      <c r="B855" s="4" t="s">
        <v>478</v>
      </c>
      <c r="C855" s="4" t="s">
        <v>479</v>
      </c>
      <c r="D855" s="4" t="s">
        <v>71</v>
      </c>
      <c r="E855" s="4" t="s">
        <v>73</v>
      </c>
      <c r="F855" s="3" t="s">
        <v>72</v>
      </c>
      <c r="G855" s="4" t="s">
        <v>74</v>
      </c>
      <c r="H855" s="4" t="s">
        <v>1621</v>
      </c>
      <c r="I855" s="3" t="s">
        <v>1562</v>
      </c>
      <c r="J855" s="3"/>
      <c r="K855" s="3" t="s">
        <v>482</v>
      </c>
      <c r="L855" s="3">
        <v>100</v>
      </c>
      <c r="M855" s="4">
        <v>231010000</v>
      </c>
      <c r="N855" s="4" t="s">
        <v>483</v>
      </c>
      <c r="O855" s="13" t="s">
        <v>1642</v>
      </c>
      <c r="P855" s="4" t="s">
        <v>483</v>
      </c>
      <c r="Q855" s="3"/>
      <c r="R855" s="3" t="s">
        <v>1307</v>
      </c>
      <c r="S855" s="4" t="s">
        <v>486</v>
      </c>
      <c r="T855" s="39"/>
      <c r="U855" s="5"/>
      <c r="V855" s="5"/>
      <c r="W855" s="53"/>
      <c r="X855" s="52">
        <v>78000</v>
      </c>
      <c r="Y855" s="114">
        <f>X855*1.12</f>
        <v>87360.00000000001</v>
      </c>
      <c r="Z855" s="42"/>
      <c r="AA855" s="4" t="s">
        <v>1318</v>
      </c>
      <c r="AB855" s="5"/>
      <c r="AC855" s="28"/>
    </row>
    <row r="856" spans="1:29" s="43" customFormat="1" ht="84" customHeight="1">
      <c r="A856" s="3" t="s">
        <v>1978</v>
      </c>
      <c r="B856" s="4" t="s">
        <v>478</v>
      </c>
      <c r="C856" s="4" t="s">
        <v>479</v>
      </c>
      <c r="D856" s="3" t="s">
        <v>1535</v>
      </c>
      <c r="E856" s="3" t="s">
        <v>1563</v>
      </c>
      <c r="F856" s="3" t="s">
        <v>1564</v>
      </c>
      <c r="G856" s="3" t="s">
        <v>1565</v>
      </c>
      <c r="H856" s="3" t="s">
        <v>1566</v>
      </c>
      <c r="I856" s="3" t="s">
        <v>780</v>
      </c>
      <c r="J856" s="3"/>
      <c r="K856" s="3" t="s">
        <v>491</v>
      </c>
      <c r="L856" s="3">
        <v>100</v>
      </c>
      <c r="M856" s="4">
        <v>231010000</v>
      </c>
      <c r="N856" s="4" t="s">
        <v>483</v>
      </c>
      <c r="O856" s="3" t="s">
        <v>501</v>
      </c>
      <c r="P856" s="4" t="s">
        <v>483</v>
      </c>
      <c r="Q856" s="3"/>
      <c r="R856" s="3" t="s">
        <v>1129</v>
      </c>
      <c r="S856" s="3" t="s">
        <v>82</v>
      </c>
      <c r="T856" s="5"/>
      <c r="U856" s="3"/>
      <c r="V856" s="3"/>
      <c r="W856" s="26"/>
      <c r="X856" s="26">
        <v>0</v>
      </c>
      <c r="Y856" s="26">
        <v>0</v>
      </c>
      <c r="Z856" s="3"/>
      <c r="AA856" s="4" t="s">
        <v>1318</v>
      </c>
      <c r="AB856" s="3" t="s">
        <v>2610</v>
      </c>
      <c r="AC856" s="28"/>
    </row>
    <row r="857" spans="1:29" s="43" customFormat="1" ht="84" customHeight="1">
      <c r="A857" s="3" t="s">
        <v>2614</v>
      </c>
      <c r="B857" s="4" t="s">
        <v>478</v>
      </c>
      <c r="C857" s="4" t="s">
        <v>479</v>
      </c>
      <c r="D857" s="3" t="s">
        <v>1535</v>
      </c>
      <c r="E857" s="3" t="s">
        <v>1563</v>
      </c>
      <c r="F857" s="3" t="s">
        <v>1564</v>
      </c>
      <c r="G857" s="3" t="s">
        <v>1565</v>
      </c>
      <c r="H857" s="3" t="s">
        <v>1566</v>
      </c>
      <c r="I857" s="3" t="s">
        <v>2620</v>
      </c>
      <c r="J857" s="3"/>
      <c r="K857" s="3" t="s">
        <v>491</v>
      </c>
      <c r="L857" s="3">
        <v>100</v>
      </c>
      <c r="M857" s="4">
        <v>231010000</v>
      </c>
      <c r="N857" s="4" t="s">
        <v>483</v>
      </c>
      <c r="O857" s="3" t="s">
        <v>1474</v>
      </c>
      <c r="P857" s="4" t="s">
        <v>483</v>
      </c>
      <c r="Q857" s="3"/>
      <c r="R857" s="3" t="s">
        <v>1129</v>
      </c>
      <c r="S857" s="3" t="s">
        <v>82</v>
      </c>
      <c r="T857" s="5"/>
      <c r="U857" s="3"/>
      <c r="V857" s="3"/>
      <c r="W857" s="26"/>
      <c r="X857" s="26">
        <v>0</v>
      </c>
      <c r="Y857" s="26">
        <v>0</v>
      </c>
      <c r="Z857" s="3"/>
      <c r="AA857" s="4" t="s">
        <v>1318</v>
      </c>
      <c r="AB857" s="3">
        <v>11</v>
      </c>
      <c r="AC857" s="28"/>
    </row>
    <row r="858" spans="1:29" s="43" customFormat="1" ht="84" customHeight="1">
      <c r="A858" s="3" t="s">
        <v>2882</v>
      </c>
      <c r="B858" s="4" t="s">
        <v>478</v>
      </c>
      <c r="C858" s="4" t="s">
        <v>479</v>
      </c>
      <c r="D858" s="3" t="s">
        <v>1535</v>
      </c>
      <c r="E858" s="3" t="s">
        <v>1563</v>
      </c>
      <c r="F858" s="3" t="s">
        <v>1564</v>
      </c>
      <c r="G858" s="3" t="s">
        <v>1565</v>
      </c>
      <c r="H858" s="3" t="s">
        <v>1566</v>
      </c>
      <c r="I858" s="3" t="s">
        <v>2620</v>
      </c>
      <c r="J858" s="3"/>
      <c r="K858" s="3" t="s">
        <v>491</v>
      </c>
      <c r="L858" s="3">
        <v>100</v>
      </c>
      <c r="M858" s="4">
        <v>231010000</v>
      </c>
      <c r="N858" s="4" t="s">
        <v>483</v>
      </c>
      <c r="O858" s="3" t="s">
        <v>1444</v>
      </c>
      <c r="P858" s="4" t="s">
        <v>483</v>
      </c>
      <c r="Q858" s="3"/>
      <c r="R858" s="3" t="s">
        <v>1129</v>
      </c>
      <c r="S858" s="3" t="s">
        <v>82</v>
      </c>
      <c r="T858" s="5"/>
      <c r="U858" s="3"/>
      <c r="V858" s="3"/>
      <c r="W858" s="26"/>
      <c r="X858" s="26">
        <v>223214</v>
      </c>
      <c r="Y858" s="26">
        <v>250000</v>
      </c>
      <c r="Z858" s="3"/>
      <c r="AA858" s="4" t="s">
        <v>1318</v>
      </c>
      <c r="AB858" s="3"/>
      <c r="AC858" s="28"/>
    </row>
    <row r="859" spans="1:29" s="29" customFormat="1" ht="102" customHeight="1">
      <c r="A859" s="3" t="s">
        <v>1979</v>
      </c>
      <c r="B859" s="4" t="s">
        <v>478</v>
      </c>
      <c r="C859" s="4" t="s">
        <v>479</v>
      </c>
      <c r="D859" s="4" t="s">
        <v>71</v>
      </c>
      <c r="E859" s="4" t="s">
        <v>73</v>
      </c>
      <c r="F859" s="4" t="s">
        <v>72</v>
      </c>
      <c r="G859" s="4" t="s">
        <v>74</v>
      </c>
      <c r="H859" s="4" t="s">
        <v>69</v>
      </c>
      <c r="I859" s="4" t="s">
        <v>1366</v>
      </c>
      <c r="J859" s="4"/>
      <c r="K859" s="4" t="s">
        <v>482</v>
      </c>
      <c r="L859" s="4">
        <v>100</v>
      </c>
      <c r="M859" s="4">
        <v>231010000</v>
      </c>
      <c r="N859" s="4" t="s">
        <v>483</v>
      </c>
      <c r="O859" s="13" t="s">
        <v>577</v>
      </c>
      <c r="P859" s="4" t="s">
        <v>483</v>
      </c>
      <c r="Q859" s="4"/>
      <c r="R859" s="16" t="s">
        <v>1129</v>
      </c>
      <c r="S859" s="4" t="s">
        <v>486</v>
      </c>
      <c r="T859" s="5"/>
      <c r="U859" s="5"/>
      <c r="V859" s="5"/>
      <c r="W859" s="52"/>
      <c r="X859" s="52">
        <v>0</v>
      </c>
      <c r="Y859" s="53">
        <v>0</v>
      </c>
      <c r="Z859" s="42"/>
      <c r="AA859" s="4" t="s">
        <v>1318</v>
      </c>
      <c r="AB859" s="5">
        <v>11</v>
      </c>
      <c r="AC859" s="28"/>
    </row>
    <row r="860" spans="1:29" s="29" customFormat="1" ht="66" customHeight="1">
      <c r="A860" s="3" t="s">
        <v>3024</v>
      </c>
      <c r="B860" s="4" t="s">
        <v>478</v>
      </c>
      <c r="C860" s="4" t="s">
        <v>479</v>
      </c>
      <c r="D860" s="4" t="s">
        <v>71</v>
      </c>
      <c r="E860" s="4" t="s">
        <v>73</v>
      </c>
      <c r="F860" s="4" t="s">
        <v>72</v>
      </c>
      <c r="G860" s="4" t="s">
        <v>74</v>
      </c>
      <c r="H860" s="4" t="s">
        <v>69</v>
      </c>
      <c r="I860" s="4" t="s">
        <v>1366</v>
      </c>
      <c r="J860" s="4"/>
      <c r="K860" s="4" t="s">
        <v>482</v>
      </c>
      <c r="L860" s="4">
        <v>100</v>
      </c>
      <c r="M860" s="4">
        <v>231010000</v>
      </c>
      <c r="N860" s="4" t="s">
        <v>483</v>
      </c>
      <c r="O860" s="4" t="s">
        <v>1475</v>
      </c>
      <c r="P860" s="4" t="s">
        <v>483</v>
      </c>
      <c r="Q860" s="4"/>
      <c r="R860" s="16" t="s">
        <v>1129</v>
      </c>
      <c r="S860" s="4" t="s">
        <v>486</v>
      </c>
      <c r="T860" s="5"/>
      <c r="U860" s="5"/>
      <c r="V860" s="5"/>
      <c r="W860" s="52"/>
      <c r="X860" s="52">
        <v>1200000</v>
      </c>
      <c r="Y860" s="53">
        <f>X860*1.12</f>
        <v>1344000.0000000002</v>
      </c>
      <c r="Z860" s="42"/>
      <c r="AA860" s="4" t="s">
        <v>1318</v>
      </c>
      <c r="AB860" s="5"/>
      <c r="AC860" s="28"/>
    </row>
    <row r="861" spans="1:29" s="29" customFormat="1" ht="127.5">
      <c r="A861" s="3" t="s">
        <v>1980</v>
      </c>
      <c r="B861" s="4" t="s">
        <v>478</v>
      </c>
      <c r="C861" s="4" t="s">
        <v>479</v>
      </c>
      <c r="D861" s="4" t="s">
        <v>71</v>
      </c>
      <c r="E861" s="4" t="s">
        <v>73</v>
      </c>
      <c r="F861" s="3" t="s">
        <v>72</v>
      </c>
      <c r="G861" s="4" t="s">
        <v>74</v>
      </c>
      <c r="H861" s="3" t="s">
        <v>1578</v>
      </c>
      <c r="I861" s="4" t="s">
        <v>23</v>
      </c>
      <c r="J861" s="4"/>
      <c r="K861" s="4" t="s">
        <v>482</v>
      </c>
      <c r="L861" s="4">
        <v>100</v>
      </c>
      <c r="M861" s="4">
        <v>231010000</v>
      </c>
      <c r="N861" s="4" t="s">
        <v>483</v>
      </c>
      <c r="O861" s="13" t="s">
        <v>640</v>
      </c>
      <c r="P861" s="4" t="s">
        <v>483</v>
      </c>
      <c r="Q861" s="4"/>
      <c r="R861" s="16" t="s">
        <v>1129</v>
      </c>
      <c r="S861" s="4" t="s">
        <v>486</v>
      </c>
      <c r="T861" s="5"/>
      <c r="U861" s="5"/>
      <c r="V861" s="5"/>
      <c r="W861" s="53"/>
      <c r="X861" s="52">
        <f>5000*2+2500*39</f>
        <v>107500</v>
      </c>
      <c r="Y861" s="115">
        <f>X861*1.12</f>
        <v>120400.00000000001</v>
      </c>
      <c r="Z861" s="42"/>
      <c r="AA861" s="4" t="s">
        <v>1318</v>
      </c>
      <c r="AB861" s="5"/>
      <c r="AC861" s="28"/>
    </row>
    <row r="862" spans="1:29" s="29" customFormat="1" ht="80.25" customHeight="1">
      <c r="A862" s="3" t="s">
        <v>1981</v>
      </c>
      <c r="B862" s="4" t="s">
        <v>478</v>
      </c>
      <c r="C862" s="4" t="s">
        <v>479</v>
      </c>
      <c r="D862" s="4" t="s">
        <v>109</v>
      </c>
      <c r="E862" s="4" t="s">
        <v>110</v>
      </c>
      <c r="F862" s="4" t="s">
        <v>1817</v>
      </c>
      <c r="G862" s="4" t="s">
        <v>110</v>
      </c>
      <c r="H862" s="4" t="s">
        <v>1817</v>
      </c>
      <c r="I862" s="4"/>
      <c r="J862" s="4"/>
      <c r="K862" s="4" t="s">
        <v>491</v>
      </c>
      <c r="L862" s="4">
        <v>100</v>
      </c>
      <c r="M862" s="4">
        <v>231010000</v>
      </c>
      <c r="N862" s="4" t="s">
        <v>483</v>
      </c>
      <c r="O862" s="4" t="s">
        <v>501</v>
      </c>
      <c r="P862" s="4" t="s">
        <v>483</v>
      </c>
      <c r="Q862" s="4"/>
      <c r="R862" s="4" t="s">
        <v>1391</v>
      </c>
      <c r="S862" s="16" t="s">
        <v>82</v>
      </c>
      <c r="T862" s="74"/>
      <c r="U862" s="76"/>
      <c r="V862" s="76"/>
      <c r="W862" s="110"/>
      <c r="X862" s="116">
        <f>Y862/1.12</f>
        <v>0</v>
      </c>
      <c r="Y862" s="116">
        <v>0</v>
      </c>
      <c r="Z862" s="77"/>
      <c r="AA862" s="4" t="s">
        <v>1318</v>
      </c>
      <c r="AB862" s="76">
        <v>7</v>
      </c>
      <c r="AC862" s="122"/>
    </row>
    <row r="863" spans="1:29" s="29" customFormat="1" ht="80.25" customHeight="1">
      <c r="A863" s="3" t="s">
        <v>2582</v>
      </c>
      <c r="B863" s="4" t="s">
        <v>478</v>
      </c>
      <c r="C863" s="4" t="s">
        <v>479</v>
      </c>
      <c r="D863" s="4" t="s">
        <v>109</v>
      </c>
      <c r="E863" s="4" t="s">
        <v>110</v>
      </c>
      <c r="F863" s="4" t="s">
        <v>1817</v>
      </c>
      <c r="G863" s="4" t="s">
        <v>110</v>
      </c>
      <c r="H863" s="4" t="s">
        <v>1817</v>
      </c>
      <c r="I863" s="4"/>
      <c r="J863" s="4"/>
      <c r="K863" s="4" t="s">
        <v>482</v>
      </c>
      <c r="L863" s="4">
        <v>100</v>
      </c>
      <c r="M863" s="4">
        <v>231010000</v>
      </c>
      <c r="N863" s="4" t="s">
        <v>483</v>
      </c>
      <c r="O863" s="4" t="s">
        <v>501</v>
      </c>
      <c r="P863" s="4" t="s">
        <v>483</v>
      </c>
      <c r="Q863" s="4"/>
      <c r="R863" s="4" t="s">
        <v>1391</v>
      </c>
      <c r="S863" s="16" t="s">
        <v>82</v>
      </c>
      <c r="T863" s="74"/>
      <c r="U863" s="76"/>
      <c r="V863" s="76"/>
      <c r="W863" s="110"/>
      <c r="X863" s="116">
        <v>89286</v>
      </c>
      <c r="Y863" s="116">
        <v>100000</v>
      </c>
      <c r="Z863" s="77"/>
      <c r="AA863" s="4" t="s">
        <v>1318</v>
      </c>
      <c r="AB863" s="74"/>
      <c r="AC863" s="122"/>
    </row>
    <row r="864" spans="1:29" s="56" customFormat="1" ht="156.75" customHeight="1">
      <c r="A864" s="3" t="s">
        <v>1982</v>
      </c>
      <c r="B864" s="4" t="s">
        <v>478</v>
      </c>
      <c r="C864" s="4" t="s">
        <v>479</v>
      </c>
      <c r="D864" s="4" t="s">
        <v>71</v>
      </c>
      <c r="E864" s="4" t="s">
        <v>73</v>
      </c>
      <c r="F864" s="3" t="s">
        <v>72</v>
      </c>
      <c r="G864" s="4" t="s">
        <v>74</v>
      </c>
      <c r="H864" s="3" t="s">
        <v>69</v>
      </c>
      <c r="I864" s="3" t="s">
        <v>1640</v>
      </c>
      <c r="J864" s="3"/>
      <c r="K864" s="4" t="s">
        <v>482</v>
      </c>
      <c r="L864" s="4">
        <v>100</v>
      </c>
      <c r="M864" s="3">
        <v>231010000</v>
      </c>
      <c r="N864" s="4" t="s">
        <v>483</v>
      </c>
      <c r="O864" s="13" t="s">
        <v>577</v>
      </c>
      <c r="P864" s="4" t="s">
        <v>483</v>
      </c>
      <c r="Q864" s="5"/>
      <c r="R864" s="3" t="s">
        <v>1307</v>
      </c>
      <c r="S864" s="16" t="s">
        <v>82</v>
      </c>
      <c r="T864" s="5"/>
      <c r="U864" s="5"/>
      <c r="V864" s="3"/>
      <c r="W864" s="50"/>
      <c r="X864" s="47">
        <v>180000</v>
      </c>
      <c r="Y864" s="26">
        <v>201600.00000000003</v>
      </c>
      <c r="Z864" s="5"/>
      <c r="AA864" s="5"/>
      <c r="AB864" s="5"/>
      <c r="AC864" s="122"/>
    </row>
    <row r="865" spans="1:29" s="56" customFormat="1" ht="156.75" customHeight="1">
      <c r="A865" s="3" t="s">
        <v>1983</v>
      </c>
      <c r="B865" s="4" t="s">
        <v>478</v>
      </c>
      <c r="C865" s="4" t="s">
        <v>479</v>
      </c>
      <c r="D865" s="3" t="s">
        <v>1736</v>
      </c>
      <c r="E865" s="3" t="s">
        <v>1738</v>
      </c>
      <c r="F865" s="3" t="s">
        <v>1737</v>
      </c>
      <c r="G865" s="3" t="s">
        <v>1738</v>
      </c>
      <c r="H865" s="3" t="s">
        <v>1739</v>
      </c>
      <c r="I865" s="3" t="s">
        <v>905</v>
      </c>
      <c r="J865" s="3"/>
      <c r="K865" s="3" t="s">
        <v>482</v>
      </c>
      <c r="L865" s="3">
        <v>100</v>
      </c>
      <c r="M865" s="3">
        <v>231010000</v>
      </c>
      <c r="N865" s="4" t="s">
        <v>2446</v>
      </c>
      <c r="O865" s="4" t="s">
        <v>1171</v>
      </c>
      <c r="P865" s="4" t="s">
        <v>483</v>
      </c>
      <c r="Q865" s="4" t="s">
        <v>485</v>
      </c>
      <c r="R865" s="3" t="s">
        <v>1307</v>
      </c>
      <c r="S865" s="4" t="s">
        <v>1405</v>
      </c>
      <c r="T865" s="39"/>
      <c r="U865" s="5"/>
      <c r="V865" s="5"/>
      <c r="W865" s="52"/>
      <c r="X865" s="26">
        <v>440300</v>
      </c>
      <c r="Y865" s="26">
        <v>493136.00000000006</v>
      </c>
      <c r="Z865" s="42"/>
      <c r="AA865" s="5">
        <v>2015</v>
      </c>
      <c r="AB865" s="5"/>
      <c r="AC865" s="122"/>
    </row>
    <row r="866" spans="1:28" ht="78" customHeight="1">
      <c r="A866" s="3" t="s">
        <v>1984</v>
      </c>
      <c r="B866" s="4" t="s">
        <v>1182</v>
      </c>
      <c r="C866" s="4" t="s">
        <v>479</v>
      </c>
      <c r="D866" s="4" t="s">
        <v>78</v>
      </c>
      <c r="E866" s="4" t="s">
        <v>80</v>
      </c>
      <c r="F866" s="4" t="s">
        <v>1818</v>
      </c>
      <c r="G866" s="4" t="s">
        <v>81</v>
      </c>
      <c r="H866" s="4" t="s">
        <v>1111</v>
      </c>
      <c r="I866" s="4" t="s">
        <v>2499</v>
      </c>
      <c r="J866" s="4"/>
      <c r="K866" s="4" t="s">
        <v>491</v>
      </c>
      <c r="L866" s="4">
        <v>100</v>
      </c>
      <c r="M866" s="4">
        <v>231010000</v>
      </c>
      <c r="N866" s="4" t="s">
        <v>483</v>
      </c>
      <c r="O866" s="4" t="s">
        <v>494</v>
      </c>
      <c r="P866" s="4" t="s">
        <v>483</v>
      </c>
      <c r="Q866" s="4"/>
      <c r="R866" s="4" t="s">
        <v>1391</v>
      </c>
      <c r="S866" s="4" t="s">
        <v>82</v>
      </c>
      <c r="T866" s="4"/>
      <c r="U866" s="4"/>
      <c r="V866" s="4"/>
      <c r="W866" s="24"/>
      <c r="X866" s="26">
        <v>0</v>
      </c>
      <c r="Y866" s="26">
        <v>0</v>
      </c>
      <c r="Z866" s="123"/>
      <c r="AA866" s="40" t="s">
        <v>1318</v>
      </c>
      <c r="AB866" s="18" t="s">
        <v>3293</v>
      </c>
    </row>
    <row r="867" spans="1:28" ht="78" customHeight="1">
      <c r="A867" s="3" t="s">
        <v>3294</v>
      </c>
      <c r="B867" s="4" t="s">
        <v>1182</v>
      </c>
      <c r="C867" s="4" t="s">
        <v>479</v>
      </c>
      <c r="D867" s="4" t="s">
        <v>3295</v>
      </c>
      <c r="E867" s="4" t="s">
        <v>3296</v>
      </c>
      <c r="F867" s="4" t="s">
        <v>3297</v>
      </c>
      <c r="G867" s="4" t="s">
        <v>3296</v>
      </c>
      <c r="H867" s="4" t="s">
        <v>3297</v>
      </c>
      <c r="I867" s="4" t="s">
        <v>2499</v>
      </c>
      <c r="J867" s="4"/>
      <c r="K867" s="4" t="s">
        <v>491</v>
      </c>
      <c r="L867" s="4">
        <v>100</v>
      </c>
      <c r="M867" s="4">
        <v>231010000</v>
      </c>
      <c r="N867" s="4" t="s">
        <v>483</v>
      </c>
      <c r="O867" s="4" t="s">
        <v>1627</v>
      </c>
      <c r="P867" s="4" t="s">
        <v>483</v>
      </c>
      <c r="Q867" s="4"/>
      <c r="R867" s="4" t="s">
        <v>1391</v>
      </c>
      <c r="S867" s="4" t="s">
        <v>82</v>
      </c>
      <c r="T867" s="4"/>
      <c r="U867" s="4"/>
      <c r="V867" s="4"/>
      <c r="W867" s="24"/>
      <c r="X867" s="26">
        <v>800000</v>
      </c>
      <c r="Y867" s="26">
        <v>896000</v>
      </c>
      <c r="Z867" s="123"/>
      <c r="AA867" s="40" t="s">
        <v>1318</v>
      </c>
      <c r="AB867" s="18"/>
    </row>
    <row r="868" spans="1:29" ht="53.25" customHeight="1">
      <c r="A868" s="3" t="s">
        <v>1985</v>
      </c>
      <c r="B868" s="4" t="s">
        <v>478</v>
      </c>
      <c r="C868" s="4" t="s">
        <v>479</v>
      </c>
      <c r="D868" s="4" t="s">
        <v>53</v>
      </c>
      <c r="E868" s="4" t="s">
        <v>67</v>
      </c>
      <c r="F868" s="3" t="s">
        <v>792</v>
      </c>
      <c r="G868" s="4" t="s">
        <v>54</v>
      </c>
      <c r="H868" s="3" t="s">
        <v>66</v>
      </c>
      <c r="I868" s="3" t="s">
        <v>793</v>
      </c>
      <c r="J868" s="3"/>
      <c r="K868" s="4" t="s">
        <v>482</v>
      </c>
      <c r="L868" s="4">
        <v>100</v>
      </c>
      <c r="M868" s="12" t="s">
        <v>2462</v>
      </c>
      <c r="N868" s="4" t="s">
        <v>483</v>
      </c>
      <c r="O868" s="13" t="s">
        <v>501</v>
      </c>
      <c r="P868" s="4" t="s">
        <v>483</v>
      </c>
      <c r="Q868" s="4"/>
      <c r="R868" s="4" t="s">
        <v>1391</v>
      </c>
      <c r="S868" s="4" t="s">
        <v>1405</v>
      </c>
      <c r="T868" s="39"/>
      <c r="U868" s="3" t="s">
        <v>169</v>
      </c>
      <c r="V868" s="50"/>
      <c r="W868" s="53"/>
      <c r="X868" s="24">
        <v>0</v>
      </c>
      <c r="Y868" s="24">
        <f aca="true" t="shared" si="53" ref="Y868:Y874">X868*1.12</f>
        <v>0</v>
      </c>
      <c r="Z868" s="3"/>
      <c r="AA868" s="40" t="s">
        <v>1318</v>
      </c>
      <c r="AB868" s="4">
        <v>11</v>
      </c>
      <c r="AC868" s="28"/>
    </row>
    <row r="869" spans="1:29" ht="53.25" customHeight="1">
      <c r="A869" s="3" t="s">
        <v>2921</v>
      </c>
      <c r="B869" s="4" t="s">
        <v>478</v>
      </c>
      <c r="C869" s="4" t="s">
        <v>479</v>
      </c>
      <c r="D869" s="4" t="s">
        <v>53</v>
      </c>
      <c r="E869" s="4" t="s">
        <v>67</v>
      </c>
      <c r="F869" s="3" t="s">
        <v>792</v>
      </c>
      <c r="G869" s="4" t="s">
        <v>54</v>
      </c>
      <c r="H869" s="3" t="s">
        <v>66</v>
      </c>
      <c r="I869" s="3" t="s">
        <v>793</v>
      </c>
      <c r="J869" s="3"/>
      <c r="K869" s="4" t="s">
        <v>482</v>
      </c>
      <c r="L869" s="4">
        <v>100</v>
      </c>
      <c r="M869" s="12" t="s">
        <v>2462</v>
      </c>
      <c r="N869" s="4" t="s">
        <v>483</v>
      </c>
      <c r="O869" s="3" t="s">
        <v>1444</v>
      </c>
      <c r="P869" s="4" t="s">
        <v>483</v>
      </c>
      <c r="Q869" s="4"/>
      <c r="R869" s="4" t="s">
        <v>1391</v>
      </c>
      <c r="S869" s="4" t="s">
        <v>1405</v>
      </c>
      <c r="T869" s="39"/>
      <c r="U869" s="3" t="s">
        <v>169</v>
      </c>
      <c r="V869" s="50"/>
      <c r="W869" s="53"/>
      <c r="X869" s="24">
        <v>60000</v>
      </c>
      <c r="Y869" s="24">
        <f t="shared" si="53"/>
        <v>67200</v>
      </c>
      <c r="Z869" s="3"/>
      <c r="AA869" s="40" t="s">
        <v>1318</v>
      </c>
      <c r="AB869" s="4"/>
      <c r="AC869" s="28"/>
    </row>
    <row r="870" spans="1:29" ht="81" customHeight="1">
      <c r="A870" s="3" t="s">
        <v>1986</v>
      </c>
      <c r="B870" s="4" t="s">
        <v>478</v>
      </c>
      <c r="C870" s="4" t="s">
        <v>479</v>
      </c>
      <c r="D870" s="70" t="s">
        <v>78</v>
      </c>
      <c r="E870" s="18" t="s">
        <v>80</v>
      </c>
      <c r="F870" s="4" t="s">
        <v>85</v>
      </c>
      <c r="G870" s="18" t="s">
        <v>81</v>
      </c>
      <c r="H870" s="3" t="s">
        <v>89</v>
      </c>
      <c r="I870" s="3" t="s">
        <v>90</v>
      </c>
      <c r="J870" s="3"/>
      <c r="K870" s="4" t="s">
        <v>482</v>
      </c>
      <c r="L870" s="10">
        <v>100</v>
      </c>
      <c r="M870" s="12" t="s">
        <v>2462</v>
      </c>
      <c r="N870" s="4" t="s">
        <v>483</v>
      </c>
      <c r="O870" s="10" t="s">
        <v>499</v>
      </c>
      <c r="P870" s="4" t="s">
        <v>483</v>
      </c>
      <c r="Q870" s="4"/>
      <c r="R870" s="10" t="s">
        <v>1391</v>
      </c>
      <c r="S870" s="16" t="s">
        <v>82</v>
      </c>
      <c r="T870" s="39"/>
      <c r="U870" s="3"/>
      <c r="V870" s="50"/>
      <c r="W870" s="53"/>
      <c r="X870" s="47">
        <v>0</v>
      </c>
      <c r="Y870" s="24">
        <f>X870*1.12</f>
        <v>0</v>
      </c>
      <c r="Z870" s="4"/>
      <c r="AA870" s="40" t="s">
        <v>1318</v>
      </c>
      <c r="AB870" s="4">
        <v>11</v>
      </c>
      <c r="AC870" s="28"/>
    </row>
    <row r="871" spans="1:29" ht="85.5" customHeight="1">
      <c r="A871" s="3" t="s">
        <v>3537</v>
      </c>
      <c r="B871" s="4" t="s">
        <v>478</v>
      </c>
      <c r="C871" s="4" t="s">
        <v>479</v>
      </c>
      <c r="D871" s="70" t="s">
        <v>78</v>
      </c>
      <c r="E871" s="18" t="s">
        <v>80</v>
      </c>
      <c r="F871" s="4" t="s">
        <v>85</v>
      </c>
      <c r="G871" s="18" t="s">
        <v>81</v>
      </c>
      <c r="H871" s="3" t="s">
        <v>89</v>
      </c>
      <c r="I871" s="3" t="s">
        <v>90</v>
      </c>
      <c r="J871" s="3"/>
      <c r="K871" s="4" t="s">
        <v>482</v>
      </c>
      <c r="L871" s="10">
        <v>100</v>
      </c>
      <c r="M871" s="12" t="s">
        <v>2462</v>
      </c>
      <c r="N871" s="4" t="s">
        <v>483</v>
      </c>
      <c r="O871" s="10" t="s">
        <v>576</v>
      </c>
      <c r="P871" s="4" t="s">
        <v>483</v>
      </c>
      <c r="Q871" s="4"/>
      <c r="R871" s="10" t="s">
        <v>1391</v>
      </c>
      <c r="S871" s="16" t="s">
        <v>82</v>
      </c>
      <c r="T871" s="39"/>
      <c r="U871" s="3"/>
      <c r="V871" s="50"/>
      <c r="W871" s="53"/>
      <c r="X871" s="47">
        <v>1477679</v>
      </c>
      <c r="Y871" s="24">
        <f>X871*1.12</f>
        <v>1655000.4800000002</v>
      </c>
      <c r="Z871" s="4"/>
      <c r="AA871" s="40" t="s">
        <v>1318</v>
      </c>
      <c r="AB871" s="4"/>
      <c r="AC871" s="28"/>
    </row>
    <row r="872" spans="1:239" s="28" customFormat="1" ht="42" customHeight="1">
      <c r="A872" s="3" t="s">
        <v>1987</v>
      </c>
      <c r="B872" s="4" t="s">
        <v>478</v>
      </c>
      <c r="C872" s="4" t="s">
        <v>479</v>
      </c>
      <c r="D872" s="4" t="s">
        <v>105</v>
      </c>
      <c r="E872" s="4" t="s">
        <v>107</v>
      </c>
      <c r="F872" s="3" t="s">
        <v>106</v>
      </c>
      <c r="G872" s="4" t="s">
        <v>107</v>
      </c>
      <c r="H872" s="3" t="s">
        <v>108</v>
      </c>
      <c r="I872" s="3"/>
      <c r="J872" s="3"/>
      <c r="K872" s="3" t="s">
        <v>482</v>
      </c>
      <c r="L872" s="3">
        <v>100</v>
      </c>
      <c r="M872" s="12" t="s">
        <v>2462</v>
      </c>
      <c r="N872" s="4" t="s">
        <v>483</v>
      </c>
      <c r="O872" s="13" t="s">
        <v>484</v>
      </c>
      <c r="P872" s="4" t="s">
        <v>483</v>
      </c>
      <c r="Q872" s="4"/>
      <c r="R872" s="4" t="s">
        <v>1391</v>
      </c>
      <c r="S872" s="16" t="s">
        <v>82</v>
      </c>
      <c r="T872" s="39"/>
      <c r="U872" s="3" t="s">
        <v>169</v>
      </c>
      <c r="V872" s="50"/>
      <c r="W872" s="24"/>
      <c r="X872" s="24">
        <v>4464286</v>
      </c>
      <c r="Y872" s="24">
        <f t="shared" si="53"/>
        <v>5000000.32</v>
      </c>
      <c r="Z872" s="4"/>
      <c r="AA872" s="40" t="s">
        <v>1318</v>
      </c>
      <c r="AB872" s="4"/>
      <c r="AD872" s="8"/>
      <c r="AE872" s="8"/>
      <c r="AF872" s="8"/>
      <c r="AG872" s="8"/>
      <c r="AH872" s="8"/>
      <c r="AI872" s="8"/>
      <c r="AJ872" s="8"/>
      <c r="AK872" s="8"/>
      <c r="AL872" s="8"/>
      <c r="AM872" s="8"/>
      <c r="AN872" s="8"/>
      <c r="AO872" s="8"/>
      <c r="AP872" s="8"/>
      <c r="AQ872" s="8"/>
      <c r="AR872" s="8"/>
      <c r="AS872" s="8"/>
      <c r="AT872" s="8"/>
      <c r="AU872" s="8"/>
      <c r="AV872" s="8"/>
      <c r="AW872" s="8"/>
      <c r="AX872" s="8"/>
      <c r="AY872" s="8"/>
      <c r="AZ872" s="8"/>
      <c r="BA872" s="8"/>
      <c r="BB872" s="8"/>
      <c r="BC872" s="8"/>
      <c r="BD872" s="8"/>
      <c r="BE872" s="8"/>
      <c r="BF872" s="8"/>
      <c r="BG872" s="8"/>
      <c r="BH872" s="8"/>
      <c r="BI872" s="8"/>
      <c r="BJ872" s="8"/>
      <c r="BK872" s="8"/>
      <c r="BL872" s="8"/>
      <c r="BM872" s="8"/>
      <c r="BN872" s="8"/>
      <c r="BO872" s="8"/>
      <c r="BP872" s="8"/>
      <c r="BQ872" s="8"/>
      <c r="BR872" s="8"/>
      <c r="BS872" s="8"/>
      <c r="BT872" s="8"/>
      <c r="BU872" s="8"/>
      <c r="BV872" s="8"/>
      <c r="BW872" s="8"/>
      <c r="BX872" s="8"/>
      <c r="BY872" s="8"/>
      <c r="BZ872" s="8"/>
      <c r="CA872" s="8"/>
      <c r="CB872" s="8"/>
      <c r="CC872" s="8"/>
      <c r="CD872" s="8"/>
      <c r="CE872" s="8"/>
      <c r="CF872" s="8"/>
      <c r="CG872" s="8"/>
      <c r="CH872" s="8"/>
      <c r="CI872" s="8"/>
      <c r="CJ872" s="8"/>
      <c r="CK872" s="8"/>
      <c r="CL872" s="8"/>
      <c r="CM872" s="8"/>
      <c r="CN872" s="8"/>
      <c r="CO872" s="8"/>
      <c r="CP872" s="8"/>
      <c r="CQ872" s="8"/>
      <c r="CR872" s="8"/>
      <c r="CS872" s="8"/>
      <c r="CT872" s="8"/>
      <c r="CU872" s="8"/>
      <c r="CV872" s="8"/>
      <c r="CW872" s="8"/>
      <c r="CX872" s="8"/>
      <c r="CY872" s="8"/>
      <c r="CZ872" s="8"/>
      <c r="DA872" s="8"/>
      <c r="DB872" s="8"/>
      <c r="DC872" s="8"/>
      <c r="DD872" s="8"/>
      <c r="DE872" s="8"/>
      <c r="DF872" s="8"/>
      <c r="DG872" s="8"/>
      <c r="DH872" s="8"/>
      <c r="DI872" s="8"/>
      <c r="DJ872" s="8"/>
      <c r="DK872" s="8"/>
      <c r="DL872" s="8"/>
      <c r="DM872" s="8"/>
      <c r="DN872" s="8"/>
      <c r="DO872" s="8"/>
      <c r="DP872" s="8"/>
      <c r="DQ872" s="8"/>
      <c r="DR872" s="8"/>
      <c r="DS872" s="8"/>
      <c r="DT872" s="8"/>
      <c r="DU872" s="8"/>
      <c r="DV872" s="8"/>
      <c r="DW872" s="8"/>
      <c r="DX872" s="8"/>
      <c r="DY872" s="8"/>
      <c r="DZ872" s="8"/>
      <c r="EA872" s="8"/>
      <c r="EB872" s="8"/>
      <c r="EC872" s="8"/>
      <c r="ED872" s="8"/>
      <c r="EE872" s="8"/>
      <c r="EF872" s="8"/>
      <c r="EG872" s="8"/>
      <c r="EH872" s="8"/>
      <c r="EI872" s="8"/>
      <c r="EJ872" s="8"/>
      <c r="EK872" s="8"/>
      <c r="EL872" s="8"/>
      <c r="EM872" s="8"/>
      <c r="EN872" s="8"/>
      <c r="EO872" s="8"/>
      <c r="EP872" s="8"/>
      <c r="EQ872" s="8"/>
      <c r="ER872" s="8"/>
      <c r="ES872" s="8"/>
      <c r="ET872" s="8"/>
      <c r="EU872" s="8"/>
      <c r="EV872" s="8"/>
      <c r="EW872" s="8"/>
      <c r="EX872" s="8"/>
      <c r="EY872" s="8"/>
      <c r="EZ872" s="8"/>
      <c r="FA872" s="8"/>
      <c r="FB872" s="8"/>
      <c r="FC872" s="8"/>
      <c r="FD872" s="8"/>
      <c r="FE872" s="8"/>
      <c r="FF872" s="8"/>
      <c r="FG872" s="8"/>
      <c r="FH872" s="8"/>
      <c r="FI872" s="8"/>
      <c r="FJ872" s="8"/>
      <c r="FK872" s="8"/>
      <c r="FL872" s="8"/>
      <c r="FM872" s="8"/>
      <c r="FN872" s="8"/>
      <c r="FO872" s="8"/>
      <c r="FP872" s="8"/>
      <c r="FQ872" s="8"/>
      <c r="FR872" s="8"/>
      <c r="FS872" s="8"/>
      <c r="FT872" s="8"/>
      <c r="FU872" s="8"/>
      <c r="FV872" s="8"/>
      <c r="FW872" s="8"/>
      <c r="FX872" s="8"/>
      <c r="FY872" s="8"/>
      <c r="FZ872" s="8"/>
      <c r="GA872" s="8"/>
      <c r="GB872" s="8"/>
      <c r="GC872" s="8"/>
      <c r="GD872" s="8"/>
      <c r="GE872" s="8"/>
      <c r="GF872" s="8"/>
      <c r="GG872" s="8"/>
      <c r="GH872" s="8"/>
      <c r="GI872" s="8"/>
      <c r="GJ872" s="8"/>
      <c r="GK872" s="8"/>
      <c r="GL872" s="8"/>
      <c r="GM872" s="8"/>
      <c r="GN872" s="8"/>
      <c r="GO872" s="8"/>
      <c r="GP872" s="8"/>
      <c r="GQ872" s="8"/>
      <c r="GR872" s="8"/>
      <c r="GS872" s="8"/>
      <c r="GT872" s="8"/>
      <c r="GU872" s="8"/>
      <c r="GV872" s="8"/>
      <c r="GW872" s="8"/>
      <c r="GX872" s="8"/>
      <c r="GY872" s="8"/>
      <c r="GZ872" s="8"/>
      <c r="HA872" s="8"/>
      <c r="HB872" s="8"/>
      <c r="HC872" s="8"/>
      <c r="HD872" s="8"/>
      <c r="HE872" s="8"/>
      <c r="HF872" s="8"/>
      <c r="HG872" s="8"/>
      <c r="HH872" s="8"/>
      <c r="HI872" s="8"/>
      <c r="HJ872" s="8"/>
      <c r="HK872" s="8"/>
      <c r="HL872" s="8"/>
      <c r="HM872" s="8"/>
      <c r="HN872" s="8"/>
      <c r="HO872" s="8"/>
      <c r="HP872" s="8"/>
      <c r="HQ872" s="8"/>
      <c r="HR872" s="8"/>
      <c r="HS872" s="8"/>
      <c r="HT872" s="8"/>
      <c r="HU872" s="8"/>
      <c r="HV872" s="8"/>
      <c r="HW872" s="8"/>
      <c r="HX872" s="8"/>
      <c r="HY872" s="8"/>
      <c r="HZ872" s="8"/>
      <c r="IA872" s="8"/>
      <c r="IB872" s="8"/>
      <c r="IC872" s="8"/>
      <c r="ID872" s="8"/>
      <c r="IE872" s="8"/>
    </row>
    <row r="873" spans="1:29" ht="50.25" customHeight="1">
      <c r="A873" s="3" t="s">
        <v>1988</v>
      </c>
      <c r="B873" s="4" t="s">
        <v>478</v>
      </c>
      <c r="C873" s="4" t="s">
        <v>479</v>
      </c>
      <c r="D873" s="4" t="s">
        <v>112</v>
      </c>
      <c r="E873" s="4" t="s">
        <v>113</v>
      </c>
      <c r="F873" s="4" t="s">
        <v>1727</v>
      </c>
      <c r="G873" s="4" t="s">
        <v>1728</v>
      </c>
      <c r="H873" s="3" t="s">
        <v>1729</v>
      </c>
      <c r="I873" s="3" t="s">
        <v>115</v>
      </c>
      <c r="J873" s="3"/>
      <c r="K873" s="4" t="s">
        <v>491</v>
      </c>
      <c r="L873" s="4">
        <v>100</v>
      </c>
      <c r="M873" s="12" t="s">
        <v>2462</v>
      </c>
      <c r="N873" s="4" t="s">
        <v>483</v>
      </c>
      <c r="O873" s="4" t="s">
        <v>494</v>
      </c>
      <c r="P873" s="4" t="s">
        <v>483</v>
      </c>
      <c r="Q873" s="4"/>
      <c r="R873" s="4" t="s">
        <v>1391</v>
      </c>
      <c r="S873" s="16" t="s">
        <v>82</v>
      </c>
      <c r="T873" s="25"/>
      <c r="U873" s="14"/>
      <c r="V873" s="3"/>
      <c r="W873" s="24"/>
      <c r="X873" s="26">
        <v>0</v>
      </c>
      <c r="Y873" s="26">
        <f t="shared" si="53"/>
        <v>0</v>
      </c>
      <c r="Z873" s="4"/>
      <c r="AA873" s="40" t="s">
        <v>1318</v>
      </c>
      <c r="AB873" s="4">
        <v>7.11</v>
      </c>
      <c r="AC873" s="28"/>
    </row>
    <row r="874" spans="1:29" ht="50.25" customHeight="1">
      <c r="A874" s="3" t="s">
        <v>3012</v>
      </c>
      <c r="B874" s="4" t="s">
        <v>478</v>
      </c>
      <c r="C874" s="4" t="s">
        <v>479</v>
      </c>
      <c r="D874" s="4" t="s">
        <v>112</v>
      </c>
      <c r="E874" s="4" t="s">
        <v>113</v>
      </c>
      <c r="F874" s="4" t="s">
        <v>1727</v>
      </c>
      <c r="G874" s="4" t="s">
        <v>1728</v>
      </c>
      <c r="H874" s="3" t="s">
        <v>1729</v>
      </c>
      <c r="I874" s="3" t="s">
        <v>115</v>
      </c>
      <c r="J874" s="3"/>
      <c r="K874" s="4" t="s">
        <v>482</v>
      </c>
      <c r="L874" s="4">
        <v>100</v>
      </c>
      <c r="M874" s="12" t="s">
        <v>2462</v>
      </c>
      <c r="N874" s="4" t="s">
        <v>483</v>
      </c>
      <c r="O874" s="4" t="s">
        <v>1475</v>
      </c>
      <c r="P874" s="4" t="s">
        <v>483</v>
      </c>
      <c r="Q874" s="4"/>
      <c r="R874" s="4" t="s">
        <v>1391</v>
      </c>
      <c r="S874" s="16" t="s">
        <v>82</v>
      </c>
      <c r="T874" s="25"/>
      <c r="U874" s="14"/>
      <c r="V874" s="3"/>
      <c r="W874" s="24"/>
      <c r="X874" s="26">
        <v>200000</v>
      </c>
      <c r="Y874" s="26">
        <f t="shared" si="53"/>
        <v>224000.00000000003</v>
      </c>
      <c r="Z874" s="4"/>
      <c r="AA874" s="40" t="s">
        <v>1318</v>
      </c>
      <c r="AB874" s="4"/>
      <c r="AC874" s="28"/>
    </row>
    <row r="875" spans="1:29" ht="53.25" customHeight="1">
      <c r="A875" s="3" t="s">
        <v>1989</v>
      </c>
      <c r="B875" s="16" t="s">
        <v>478</v>
      </c>
      <c r="C875" s="16" t="s">
        <v>479</v>
      </c>
      <c r="D875" s="16" t="s">
        <v>130</v>
      </c>
      <c r="E875" s="16" t="s">
        <v>132</v>
      </c>
      <c r="F875" s="16" t="s">
        <v>131</v>
      </c>
      <c r="G875" s="16" t="s">
        <v>133</v>
      </c>
      <c r="H875" s="3" t="s">
        <v>129</v>
      </c>
      <c r="I875" s="3" t="s">
        <v>134</v>
      </c>
      <c r="J875" s="3"/>
      <c r="K875" s="16" t="s">
        <v>482</v>
      </c>
      <c r="L875" s="16">
        <v>100</v>
      </c>
      <c r="M875" s="12" t="s">
        <v>2462</v>
      </c>
      <c r="N875" s="4" t="s">
        <v>483</v>
      </c>
      <c r="O875" s="16" t="s">
        <v>494</v>
      </c>
      <c r="P875" s="4" t="s">
        <v>483</v>
      </c>
      <c r="Q875" s="4"/>
      <c r="R875" s="4" t="s">
        <v>1391</v>
      </c>
      <c r="S875" s="16" t="s">
        <v>82</v>
      </c>
      <c r="T875" s="49"/>
      <c r="U875" s="48"/>
      <c r="V875" s="3"/>
      <c r="W875" s="109"/>
      <c r="X875" s="47">
        <v>312499.99999999994</v>
      </c>
      <c r="Y875" s="26">
        <v>350000</v>
      </c>
      <c r="Z875" s="4"/>
      <c r="AA875" s="40" t="s">
        <v>1318</v>
      </c>
      <c r="AB875" s="4"/>
      <c r="AC875" s="28"/>
    </row>
    <row r="876" spans="1:29" s="44" customFormat="1" ht="58.5" customHeight="1">
      <c r="A876" s="3" t="s">
        <v>1990</v>
      </c>
      <c r="B876" s="4" t="s">
        <v>478</v>
      </c>
      <c r="C876" s="4" t="s">
        <v>479</v>
      </c>
      <c r="D876" s="16" t="s">
        <v>837</v>
      </c>
      <c r="E876" s="16" t="s">
        <v>838</v>
      </c>
      <c r="F876" s="16"/>
      <c r="G876" s="16" t="s">
        <v>838</v>
      </c>
      <c r="H876" s="16"/>
      <c r="I876" s="3" t="s">
        <v>1390</v>
      </c>
      <c r="J876" s="3"/>
      <c r="K876" s="16" t="s">
        <v>491</v>
      </c>
      <c r="L876" s="16">
        <v>100</v>
      </c>
      <c r="M876" s="12" t="s">
        <v>2462</v>
      </c>
      <c r="N876" s="4" t="s">
        <v>483</v>
      </c>
      <c r="O876" s="16" t="s">
        <v>576</v>
      </c>
      <c r="P876" s="4" t="s">
        <v>483</v>
      </c>
      <c r="Q876" s="4"/>
      <c r="R876" s="4" t="s">
        <v>1391</v>
      </c>
      <c r="S876" s="16" t="s">
        <v>82</v>
      </c>
      <c r="T876" s="49"/>
      <c r="U876" s="48"/>
      <c r="V876" s="3"/>
      <c r="W876" s="109"/>
      <c r="X876" s="47">
        <v>2000000</v>
      </c>
      <c r="Y876" s="26">
        <v>2240000</v>
      </c>
      <c r="Z876" s="4"/>
      <c r="AA876" s="40" t="s">
        <v>1318</v>
      </c>
      <c r="AB876" s="4"/>
      <c r="AC876" s="28"/>
    </row>
    <row r="877" spans="1:29" s="44" customFormat="1" ht="58.5" customHeight="1">
      <c r="A877" s="3" t="s">
        <v>1991</v>
      </c>
      <c r="B877" s="4" t="s">
        <v>478</v>
      </c>
      <c r="C877" s="4" t="s">
        <v>479</v>
      </c>
      <c r="D877" s="4" t="s">
        <v>71</v>
      </c>
      <c r="E877" s="4" t="s">
        <v>73</v>
      </c>
      <c r="F877" s="3" t="s">
        <v>72</v>
      </c>
      <c r="G877" s="4" t="s">
        <v>74</v>
      </c>
      <c r="H877" s="3" t="s">
        <v>69</v>
      </c>
      <c r="I877" s="3" t="s">
        <v>135</v>
      </c>
      <c r="J877" s="3"/>
      <c r="K877" s="4" t="s">
        <v>482</v>
      </c>
      <c r="L877" s="4">
        <v>100</v>
      </c>
      <c r="M877" s="12" t="s">
        <v>2462</v>
      </c>
      <c r="N877" s="4" t="s">
        <v>483</v>
      </c>
      <c r="O877" s="4" t="s">
        <v>494</v>
      </c>
      <c r="P877" s="4" t="s">
        <v>483</v>
      </c>
      <c r="Q877" s="4"/>
      <c r="R877" s="4" t="s">
        <v>1391</v>
      </c>
      <c r="S877" s="4" t="s">
        <v>68</v>
      </c>
      <c r="T877" s="49"/>
      <c r="U877" s="48"/>
      <c r="V877" s="3"/>
      <c r="W877" s="53"/>
      <c r="X877" s="47">
        <v>892857</v>
      </c>
      <c r="Y877" s="26">
        <f>X877*1.12</f>
        <v>999999.8400000001</v>
      </c>
      <c r="Z877" s="4"/>
      <c r="AA877" s="40" t="s">
        <v>1318</v>
      </c>
      <c r="AB877" s="4"/>
      <c r="AC877" s="28"/>
    </row>
    <row r="878" spans="1:29" s="44" customFormat="1" ht="58.5" customHeight="1">
      <c r="A878" s="3" t="s">
        <v>1992</v>
      </c>
      <c r="B878" s="4" t="s">
        <v>478</v>
      </c>
      <c r="C878" s="4" t="s">
        <v>479</v>
      </c>
      <c r="D878" s="4" t="s">
        <v>71</v>
      </c>
      <c r="E878" s="4" t="s">
        <v>73</v>
      </c>
      <c r="F878" s="3" t="s">
        <v>72</v>
      </c>
      <c r="G878" s="4" t="s">
        <v>794</v>
      </c>
      <c r="H878" s="3" t="s">
        <v>69</v>
      </c>
      <c r="I878" s="4" t="s">
        <v>794</v>
      </c>
      <c r="J878" s="4"/>
      <c r="K878" s="4" t="s">
        <v>482</v>
      </c>
      <c r="L878" s="4">
        <v>100</v>
      </c>
      <c r="M878" s="12" t="s">
        <v>2462</v>
      </c>
      <c r="N878" s="4" t="s">
        <v>483</v>
      </c>
      <c r="O878" s="4" t="s">
        <v>577</v>
      </c>
      <c r="P878" s="4" t="s">
        <v>483</v>
      </c>
      <c r="Q878" s="4"/>
      <c r="R878" s="4" t="s">
        <v>1391</v>
      </c>
      <c r="S878" s="4" t="s">
        <v>68</v>
      </c>
      <c r="T878" s="49"/>
      <c r="U878" s="48"/>
      <c r="V878" s="3"/>
      <c r="W878" s="53"/>
      <c r="X878" s="47">
        <v>945000</v>
      </c>
      <c r="Y878" s="26">
        <f>X878*1.12</f>
        <v>1058400</v>
      </c>
      <c r="Z878" s="4"/>
      <c r="AA878" s="40" t="s">
        <v>1318</v>
      </c>
      <c r="AB878" s="4"/>
      <c r="AC878" s="28"/>
    </row>
    <row r="879" spans="1:29" s="44" customFormat="1" ht="58.5" customHeight="1">
      <c r="A879" s="3" t="s">
        <v>1993</v>
      </c>
      <c r="B879" s="4" t="s">
        <v>478</v>
      </c>
      <c r="C879" s="4" t="s">
        <v>479</v>
      </c>
      <c r="D879" s="4" t="s">
        <v>1471</v>
      </c>
      <c r="E879" s="4" t="s">
        <v>1472</v>
      </c>
      <c r="F879" s="4" t="s">
        <v>2095</v>
      </c>
      <c r="G879" s="4" t="s">
        <v>1473</v>
      </c>
      <c r="H879" s="4" t="s">
        <v>2096</v>
      </c>
      <c r="I879" s="4" t="s">
        <v>1392</v>
      </c>
      <c r="J879" s="4"/>
      <c r="K879" s="4" t="s">
        <v>482</v>
      </c>
      <c r="L879" s="4">
        <v>100</v>
      </c>
      <c r="M879" s="12" t="s">
        <v>2462</v>
      </c>
      <c r="N879" s="4" t="s">
        <v>483</v>
      </c>
      <c r="O879" s="4" t="s">
        <v>1393</v>
      </c>
      <c r="P879" s="4" t="s">
        <v>483</v>
      </c>
      <c r="Q879" s="4"/>
      <c r="R879" s="4" t="s">
        <v>88</v>
      </c>
      <c r="S879" s="16" t="s">
        <v>82</v>
      </c>
      <c r="T879" s="49"/>
      <c r="U879" s="48"/>
      <c r="V879" s="3"/>
      <c r="W879" s="53"/>
      <c r="X879" s="47">
        <v>1000000</v>
      </c>
      <c r="Y879" s="26">
        <v>1120000</v>
      </c>
      <c r="Z879" s="4"/>
      <c r="AA879" s="40" t="s">
        <v>1318</v>
      </c>
      <c r="AB879" s="4"/>
      <c r="AC879" s="28"/>
    </row>
    <row r="880" spans="1:29" s="44" customFormat="1" ht="58.5" customHeight="1">
      <c r="A880" s="3" t="s">
        <v>1994</v>
      </c>
      <c r="B880" s="4" t="s">
        <v>478</v>
      </c>
      <c r="C880" s="4" t="s">
        <v>479</v>
      </c>
      <c r="D880" s="4" t="s">
        <v>143</v>
      </c>
      <c r="E880" s="4" t="s">
        <v>145</v>
      </c>
      <c r="F880" s="4" t="s">
        <v>144</v>
      </c>
      <c r="G880" s="4" t="s">
        <v>146</v>
      </c>
      <c r="H880" s="3" t="s">
        <v>142</v>
      </c>
      <c r="I880" s="3" t="s">
        <v>147</v>
      </c>
      <c r="J880" s="3"/>
      <c r="K880" s="4" t="s">
        <v>482</v>
      </c>
      <c r="L880" s="16">
        <v>100</v>
      </c>
      <c r="M880" s="12" t="s">
        <v>2462</v>
      </c>
      <c r="N880" s="4" t="s">
        <v>483</v>
      </c>
      <c r="O880" s="83" t="s">
        <v>640</v>
      </c>
      <c r="P880" s="4" t="s">
        <v>483</v>
      </c>
      <c r="Q880" s="4"/>
      <c r="R880" s="4" t="s">
        <v>1391</v>
      </c>
      <c r="S880" s="4" t="s">
        <v>68</v>
      </c>
      <c r="T880" s="49"/>
      <c r="U880" s="48"/>
      <c r="V880" s="3"/>
      <c r="W880" s="53"/>
      <c r="X880" s="47">
        <v>0</v>
      </c>
      <c r="Y880" s="26">
        <v>0</v>
      </c>
      <c r="Z880" s="4"/>
      <c r="AA880" s="40" t="s">
        <v>1318</v>
      </c>
      <c r="AB880" s="4">
        <v>11</v>
      </c>
      <c r="AC880" s="28"/>
    </row>
    <row r="881" spans="1:29" s="44" customFormat="1" ht="58.5" customHeight="1">
      <c r="A881" s="3" t="s">
        <v>3013</v>
      </c>
      <c r="B881" s="4" t="s">
        <v>478</v>
      </c>
      <c r="C881" s="4" t="s">
        <v>479</v>
      </c>
      <c r="D881" s="4" t="s">
        <v>143</v>
      </c>
      <c r="E881" s="4" t="s">
        <v>145</v>
      </c>
      <c r="F881" s="4" t="s">
        <v>144</v>
      </c>
      <c r="G881" s="4" t="s">
        <v>146</v>
      </c>
      <c r="H881" s="3" t="s">
        <v>142</v>
      </c>
      <c r="I881" s="3" t="s">
        <v>147</v>
      </c>
      <c r="J881" s="3"/>
      <c r="K881" s="4" t="s">
        <v>482</v>
      </c>
      <c r="L881" s="16">
        <v>100</v>
      </c>
      <c r="M881" s="12" t="s">
        <v>2462</v>
      </c>
      <c r="N881" s="4" t="s">
        <v>483</v>
      </c>
      <c r="O881" s="4" t="s">
        <v>1475</v>
      </c>
      <c r="P881" s="4" t="s">
        <v>483</v>
      </c>
      <c r="Q881" s="4"/>
      <c r="R881" s="4" t="s">
        <v>1391</v>
      </c>
      <c r="S881" s="4" t="s">
        <v>68</v>
      </c>
      <c r="T881" s="49"/>
      <c r="U881" s="48"/>
      <c r="V881" s="3"/>
      <c r="W881" s="53"/>
      <c r="X881" s="47">
        <v>40000</v>
      </c>
      <c r="Y881" s="26">
        <f>X881*1.12</f>
        <v>44800.00000000001</v>
      </c>
      <c r="Z881" s="4"/>
      <c r="AA881" s="40" t="s">
        <v>1318</v>
      </c>
      <c r="AB881" s="4"/>
      <c r="AC881" s="28"/>
    </row>
    <row r="882" spans="1:29" s="44" customFormat="1" ht="133.5" customHeight="1">
      <c r="A882" s="3" t="s">
        <v>1995</v>
      </c>
      <c r="B882" s="4" t="s">
        <v>478</v>
      </c>
      <c r="C882" s="4" t="s">
        <v>479</v>
      </c>
      <c r="D882" s="3" t="s">
        <v>1725</v>
      </c>
      <c r="E882" s="3" t="s">
        <v>1726</v>
      </c>
      <c r="F882" s="3" t="s">
        <v>149</v>
      </c>
      <c r="G882" s="3" t="s">
        <v>1167</v>
      </c>
      <c r="H882" s="3" t="s">
        <v>148</v>
      </c>
      <c r="I882" s="3" t="s">
        <v>2506</v>
      </c>
      <c r="J882" s="4"/>
      <c r="K882" s="4" t="s">
        <v>491</v>
      </c>
      <c r="L882" s="4">
        <v>100</v>
      </c>
      <c r="M882" s="3">
        <v>231010000</v>
      </c>
      <c r="N882" s="4" t="s">
        <v>483</v>
      </c>
      <c r="O882" s="13" t="s">
        <v>1474</v>
      </c>
      <c r="P882" s="4" t="s">
        <v>483</v>
      </c>
      <c r="Q882" s="4"/>
      <c r="R882" s="105" t="s">
        <v>1391</v>
      </c>
      <c r="S882" s="12" t="s">
        <v>1350</v>
      </c>
      <c r="T882" s="49"/>
      <c r="U882" s="48"/>
      <c r="V882" s="3"/>
      <c r="W882" s="5"/>
      <c r="X882" s="47">
        <v>267857</v>
      </c>
      <c r="Y882" s="26">
        <v>300000</v>
      </c>
      <c r="Z882" s="3"/>
      <c r="AA882" s="4" t="s">
        <v>1318</v>
      </c>
      <c r="AB882" s="4"/>
      <c r="AC882" s="28"/>
    </row>
    <row r="883" spans="1:29" ht="48" customHeight="1">
      <c r="A883" s="3" t="s">
        <v>1996</v>
      </c>
      <c r="B883" s="4" t="s">
        <v>478</v>
      </c>
      <c r="C883" s="4" t="s">
        <v>479</v>
      </c>
      <c r="D883" s="4" t="s">
        <v>1168</v>
      </c>
      <c r="E883" s="4" t="s">
        <v>1170</v>
      </c>
      <c r="F883" s="4" t="s">
        <v>1169</v>
      </c>
      <c r="G883" s="4" t="s">
        <v>55</v>
      </c>
      <c r="H883" s="4" t="s">
        <v>1169</v>
      </c>
      <c r="I883" s="4" t="s">
        <v>55</v>
      </c>
      <c r="J883" s="4"/>
      <c r="K883" s="4" t="s">
        <v>491</v>
      </c>
      <c r="L883" s="4">
        <v>100</v>
      </c>
      <c r="M883" s="3">
        <v>231010000</v>
      </c>
      <c r="N883" s="4" t="s">
        <v>483</v>
      </c>
      <c r="O883" s="4" t="s">
        <v>1475</v>
      </c>
      <c r="P883" s="4" t="s">
        <v>483</v>
      </c>
      <c r="Q883" s="4"/>
      <c r="R883" s="105" t="s">
        <v>1391</v>
      </c>
      <c r="S883" s="12" t="s">
        <v>1350</v>
      </c>
      <c r="T883" s="4"/>
      <c r="U883" s="12"/>
      <c r="V883" s="3" t="s">
        <v>169</v>
      </c>
      <c r="W883" s="3"/>
      <c r="X883" s="47">
        <v>267857</v>
      </c>
      <c r="Y883" s="26">
        <f>X883*1.12</f>
        <v>299999.84</v>
      </c>
      <c r="Z883" s="4"/>
      <c r="AA883" s="4" t="s">
        <v>1318</v>
      </c>
      <c r="AB883" s="4"/>
      <c r="AC883" s="28"/>
    </row>
    <row r="884" spans="1:239" s="28" customFormat="1" ht="42" customHeight="1">
      <c r="A884" s="3" t="s">
        <v>1997</v>
      </c>
      <c r="B884" s="4" t="s">
        <v>478</v>
      </c>
      <c r="C884" s="4" t="s">
        <v>479</v>
      </c>
      <c r="D884" s="4" t="s">
        <v>1168</v>
      </c>
      <c r="E884" s="4" t="s">
        <v>1170</v>
      </c>
      <c r="F884" s="4" t="s">
        <v>1169</v>
      </c>
      <c r="G884" s="4" t="s">
        <v>1172</v>
      </c>
      <c r="H884" s="4" t="s">
        <v>1169</v>
      </c>
      <c r="I884" s="4" t="s">
        <v>1172</v>
      </c>
      <c r="J884" s="4"/>
      <c r="K884" s="4" t="s">
        <v>491</v>
      </c>
      <c r="L884" s="4">
        <v>100</v>
      </c>
      <c r="M884" s="3">
        <v>231010000</v>
      </c>
      <c r="N884" s="4" t="s">
        <v>483</v>
      </c>
      <c r="O884" s="4" t="s">
        <v>1475</v>
      </c>
      <c r="P884" s="4" t="s">
        <v>483</v>
      </c>
      <c r="Q884" s="4"/>
      <c r="R884" s="105" t="s">
        <v>1391</v>
      </c>
      <c r="S884" s="12" t="s">
        <v>1350</v>
      </c>
      <c r="T884" s="4"/>
      <c r="U884" s="12"/>
      <c r="V884" s="3" t="s">
        <v>169</v>
      </c>
      <c r="W884" s="3"/>
      <c r="X884" s="24">
        <v>44650</v>
      </c>
      <c r="Y884" s="26">
        <f>X884*1.12</f>
        <v>50008.00000000001</v>
      </c>
      <c r="Z884" s="4"/>
      <c r="AA884" s="4" t="s">
        <v>1318</v>
      </c>
      <c r="AB884" s="4"/>
      <c r="AD884" s="8"/>
      <c r="AE884" s="8"/>
      <c r="AF884" s="8"/>
      <c r="AG884" s="8"/>
      <c r="AH884" s="8"/>
      <c r="AI884" s="8"/>
      <c r="AJ884" s="8"/>
      <c r="AK884" s="8"/>
      <c r="AL884" s="8"/>
      <c r="AM884" s="8"/>
      <c r="AN884" s="8"/>
      <c r="AO884" s="8"/>
      <c r="AP884" s="8"/>
      <c r="AQ884" s="8"/>
      <c r="AR884" s="8"/>
      <c r="AS884" s="8"/>
      <c r="AT884" s="8"/>
      <c r="AU884" s="8"/>
      <c r="AV884" s="8"/>
      <c r="AW884" s="8"/>
      <c r="AX884" s="8"/>
      <c r="AY884" s="8"/>
      <c r="AZ884" s="8"/>
      <c r="BA884" s="8"/>
      <c r="BB884" s="8"/>
      <c r="BC884" s="8"/>
      <c r="BD884" s="8"/>
      <c r="BE884" s="8"/>
      <c r="BF884" s="8"/>
      <c r="BG884" s="8"/>
      <c r="BH884" s="8"/>
      <c r="BI884" s="8"/>
      <c r="BJ884" s="8"/>
      <c r="BK884" s="8"/>
      <c r="BL884" s="8"/>
      <c r="BM884" s="8"/>
      <c r="BN884" s="8"/>
      <c r="BO884" s="8"/>
      <c r="BP884" s="8"/>
      <c r="BQ884" s="8"/>
      <c r="BR884" s="8"/>
      <c r="BS884" s="8"/>
      <c r="BT884" s="8"/>
      <c r="BU884" s="8"/>
      <c r="BV884" s="8"/>
      <c r="BW884" s="8"/>
      <c r="BX884" s="8"/>
      <c r="BY884" s="8"/>
      <c r="BZ884" s="8"/>
      <c r="CA884" s="8"/>
      <c r="CB884" s="8"/>
      <c r="CC884" s="8"/>
      <c r="CD884" s="8"/>
      <c r="CE884" s="8"/>
      <c r="CF884" s="8"/>
      <c r="CG884" s="8"/>
      <c r="CH884" s="8"/>
      <c r="CI884" s="8"/>
      <c r="CJ884" s="8"/>
      <c r="CK884" s="8"/>
      <c r="CL884" s="8"/>
      <c r="CM884" s="8"/>
      <c r="CN884" s="8"/>
      <c r="CO884" s="8"/>
      <c r="CP884" s="8"/>
      <c r="CQ884" s="8"/>
      <c r="CR884" s="8"/>
      <c r="CS884" s="8"/>
      <c r="CT884" s="8"/>
      <c r="CU884" s="8"/>
      <c r="CV884" s="8"/>
      <c r="CW884" s="8"/>
      <c r="CX884" s="8"/>
      <c r="CY884" s="8"/>
      <c r="CZ884" s="8"/>
      <c r="DA884" s="8"/>
      <c r="DB884" s="8"/>
      <c r="DC884" s="8"/>
      <c r="DD884" s="8"/>
      <c r="DE884" s="8"/>
      <c r="DF884" s="8"/>
      <c r="DG884" s="8"/>
      <c r="DH884" s="8"/>
      <c r="DI884" s="8"/>
      <c r="DJ884" s="8"/>
      <c r="DK884" s="8"/>
      <c r="DL884" s="8"/>
      <c r="DM884" s="8"/>
      <c r="DN884" s="8"/>
      <c r="DO884" s="8"/>
      <c r="DP884" s="8"/>
      <c r="DQ884" s="8"/>
      <c r="DR884" s="8"/>
      <c r="DS884" s="8"/>
      <c r="DT884" s="8"/>
      <c r="DU884" s="8"/>
      <c r="DV884" s="8"/>
      <c r="DW884" s="8"/>
      <c r="DX884" s="8"/>
      <c r="DY884" s="8"/>
      <c r="DZ884" s="8"/>
      <c r="EA884" s="8"/>
      <c r="EB884" s="8"/>
      <c r="EC884" s="8"/>
      <c r="ED884" s="8"/>
      <c r="EE884" s="8"/>
      <c r="EF884" s="8"/>
      <c r="EG884" s="8"/>
      <c r="EH884" s="8"/>
      <c r="EI884" s="8"/>
      <c r="EJ884" s="8"/>
      <c r="EK884" s="8"/>
      <c r="EL884" s="8"/>
      <c r="EM884" s="8"/>
      <c r="EN884" s="8"/>
      <c r="EO884" s="8"/>
      <c r="EP884" s="8"/>
      <c r="EQ884" s="8"/>
      <c r="ER884" s="8"/>
      <c r="ES884" s="8"/>
      <c r="ET884" s="8"/>
      <c r="EU884" s="8"/>
      <c r="EV884" s="8"/>
      <c r="EW884" s="8"/>
      <c r="EX884" s="8"/>
      <c r="EY884" s="8"/>
      <c r="EZ884" s="8"/>
      <c r="FA884" s="8"/>
      <c r="FB884" s="8"/>
      <c r="FC884" s="8"/>
      <c r="FD884" s="8"/>
      <c r="FE884" s="8"/>
      <c r="FF884" s="8"/>
      <c r="FG884" s="8"/>
      <c r="FH884" s="8"/>
      <c r="FI884" s="8"/>
      <c r="FJ884" s="8"/>
      <c r="FK884" s="8"/>
      <c r="FL884" s="8"/>
      <c r="FM884" s="8"/>
      <c r="FN884" s="8"/>
      <c r="FO884" s="8"/>
      <c r="FP884" s="8"/>
      <c r="FQ884" s="8"/>
      <c r="FR884" s="8"/>
      <c r="FS884" s="8"/>
      <c r="FT884" s="8"/>
      <c r="FU884" s="8"/>
      <c r="FV884" s="8"/>
      <c r="FW884" s="8"/>
      <c r="FX884" s="8"/>
      <c r="FY884" s="8"/>
      <c r="FZ884" s="8"/>
      <c r="GA884" s="8"/>
      <c r="GB884" s="8"/>
      <c r="GC884" s="8"/>
      <c r="GD884" s="8"/>
      <c r="GE884" s="8"/>
      <c r="GF884" s="8"/>
      <c r="GG884" s="8"/>
      <c r="GH884" s="8"/>
      <c r="GI884" s="8"/>
      <c r="GJ884" s="8"/>
      <c r="GK884" s="8"/>
      <c r="GL884" s="8"/>
      <c r="GM884" s="8"/>
      <c r="GN884" s="8"/>
      <c r="GO884" s="8"/>
      <c r="GP884" s="8"/>
      <c r="GQ884" s="8"/>
      <c r="GR884" s="8"/>
      <c r="GS884" s="8"/>
      <c r="GT884" s="8"/>
      <c r="GU884" s="8"/>
      <c r="GV884" s="8"/>
      <c r="GW884" s="8"/>
      <c r="GX884" s="8"/>
      <c r="GY884" s="8"/>
      <c r="GZ884" s="8"/>
      <c r="HA884" s="8"/>
      <c r="HB884" s="8"/>
      <c r="HC884" s="8"/>
      <c r="HD884" s="8"/>
      <c r="HE884" s="8"/>
      <c r="HF884" s="8"/>
      <c r="HG884" s="8"/>
      <c r="HH884" s="8"/>
      <c r="HI884" s="8"/>
      <c r="HJ884" s="8"/>
      <c r="HK884" s="8"/>
      <c r="HL884" s="8"/>
      <c r="HM884" s="8"/>
      <c r="HN884" s="8"/>
      <c r="HO884" s="8"/>
      <c r="HP884" s="8"/>
      <c r="HQ884" s="8"/>
      <c r="HR884" s="8"/>
      <c r="HS884" s="8"/>
      <c r="HT884" s="8"/>
      <c r="HU884" s="8"/>
      <c r="HV884" s="8"/>
      <c r="HW884" s="8"/>
      <c r="HX884" s="8"/>
      <c r="HY884" s="8"/>
      <c r="HZ884" s="8"/>
      <c r="IA884" s="8"/>
      <c r="IB884" s="8"/>
      <c r="IC884" s="8"/>
      <c r="ID884" s="8"/>
      <c r="IE884" s="8"/>
    </row>
    <row r="885" spans="1:29" ht="50.25" customHeight="1">
      <c r="A885" s="3" t="s">
        <v>841</v>
      </c>
      <c r="B885" s="4" t="s">
        <v>478</v>
      </c>
      <c r="C885" s="4" t="s">
        <v>479</v>
      </c>
      <c r="D885" s="18" t="s">
        <v>1173</v>
      </c>
      <c r="E885" s="18" t="s">
        <v>1175</v>
      </c>
      <c r="F885" s="18" t="s">
        <v>1174</v>
      </c>
      <c r="G885" s="3" t="s">
        <v>1176</v>
      </c>
      <c r="H885" s="18" t="s">
        <v>1174</v>
      </c>
      <c r="I885" s="3" t="s">
        <v>1176</v>
      </c>
      <c r="J885" s="4"/>
      <c r="K885" s="4" t="s">
        <v>491</v>
      </c>
      <c r="L885" s="33">
        <v>100</v>
      </c>
      <c r="M885" s="3">
        <v>231010000</v>
      </c>
      <c r="N885" s="4" t="s">
        <v>483</v>
      </c>
      <c r="O885" s="13" t="s">
        <v>1474</v>
      </c>
      <c r="P885" s="4" t="s">
        <v>483</v>
      </c>
      <c r="Q885" s="4"/>
      <c r="R885" s="105" t="s">
        <v>1391</v>
      </c>
      <c r="S885" s="12" t="s">
        <v>1350</v>
      </c>
      <c r="T885" s="4"/>
      <c r="U885" s="34"/>
      <c r="V885" s="3" t="s">
        <v>169</v>
      </c>
      <c r="W885" s="3"/>
      <c r="X885" s="26">
        <v>312500</v>
      </c>
      <c r="Y885" s="26">
        <v>350000</v>
      </c>
      <c r="Z885" s="4"/>
      <c r="AA885" s="4" t="s">
        <v>1318</v>
      </c>
      <c r="AB885" s="4"/>
      <c r="AC885" s="28"/>
    </row>
    <row r="886" spans="1:29" ht="53.25" customHeight="1">
      <c r="A886" s="3" t="s">
        <v>1998</v>
      </c>
      <c r="B886" s="4" t="s">
        <v>478</v>
      </c>
      <c r="C886" s="4" t="s">
        <v>479</v>
      </c>
      <c r="D886" s="4" t="s">
        <v>855</v>
      </c>
      <c r="E886" s="4" t="s">
        <v>856</v>
      </c>
      <c r="F886" s="3" t="s">
        <v>2111</v>
      </c>
      <c r="G886" s="3" t="s">
        <v>857</v>
      </c>
      <c r="H886" s="3" t="s">
        <v>2112</v>
      </c>
      <c r="I886" s="3" t="s">
        <v>1177</v>
      </c>
      <c r="J886" s="4"/>
      <c r="K886" s="4" t="s">
        <v>482</v>
      </c>
      <c r="L886" s="16">
        <v>100</v>
      </c>
      <c r="M886" s="3">
        <v>231010000</v>
      </c>
      <c r="N886" s="4" t="s">
        <v>483</v>
      </c>
      <c r="O886" s="83" t="s">
        <v>484</v>
      </c>
      <c r="P886" s="4" t="s">
        <v>483</v>
      </c>
      <c r="Q886" s="16"/>
      <c r="R886" s="105" t="s">
        <v>1391</v>
      </c>
      <c r="S886" s="4" t="s">
        <v>486</v>
      </c>
      <c r="T886" s="12"/>
      <c r="U886" s="3" t="s">
        <v>169</v>
      </c>
      <c r="V886" s="3"/>
      <c r="W886" s="4"/>
      <c r="X886" s="26">
        <v>2600000</v>
      </c>
      <c r="Y886" s="26">
        <f aca="true" t="shared" si="54" ref="Y886:Y895">X886*1.12</f>
        <v>2912000.0000000005</v>
      </c>
      <c r="Z886" s="4"/>
      <c r="AA886" s="4" t="s">
        <v>1318</v>
      </c>
      <c r="AB886" s="4"/>
      <c r="AC886" s="28"/>
    </row>
    <row r="887" spans="1:29" s="44" customFormat="1" ht="58.5" customHeight="1">
      <c r="A887" s="3" t="s">
        <v>1999</v>
      </c>
      <c r="B887" s="4" t="s">
        <v>478</v>
      </c>
      <c r="C887" s="4" t="s">
        <v>479</v>
      </c>
      <c r="D887" s="4" t="s">
        <v>71</v>
      </c>
      <c r="E887" s="4" t="s">
        <v>73</v>
      </c>
      <c r="F887" s="3" t="s">
        <v>1622</v>
      </c>
      <c r="G887" s="3" t="s">
        <v>74</v>
      </c>
      <c r="H887" s="3" t="s">
        <v>1621</v>
      </c>
      <c r="I887" s="3" t="s">
        <v>1178</v>
      </c>
      <c r="J887" s="4"/>
      <c r="K887" s="4" t="s">
        <v>482</v>
      </c>
      <c r="L887" s="4">
        <v>100</v>
      </c>
      <c r="M887" s="3">
        <v>231010000</v>
      </c>
      <c r="N887" s="4" t="s">
        <v>483</v>
      </c>
      <c r="O887" s="13" t="s">
        <v>484</v>
      </c>
      <c r="P887" s="4" t="s">
        <v>483</v>
      </c>
      <c r="Q887" s="4"/>
      <c r="R887" s="105" t="s">
        <v>1391</v>
      </c>
      <c r="S887" s="4" t="s">
        <v>486</v>
      </c>
      <c r="T887" s="12"/>
      <c r="U887" s="3" t="s">
        <v>169</v>
      </c>
      <c r="V887" s="3"/>
      <c r="W887" s="4"/>
      <c r="X887" s="26">
        <v>0</v>
      </c>
      <c r="Y887" s="26">
        <v>0</v>
      </c>
      <c r="Z887" s="4"/>
      <c r="AA887" s="4" t="s">
        <v>1318</v>
      </c>
      <c r="AB887" s="4">
        <v>11.12</v>
      </c>
      <c r="AC887" s="28"/>
    </row>
    <row r="888" spans="1:29" s="44" customFormat="1" ht="58.5" customHeight="1">
      <c r="A888" s="3" t="s">
        <v>2893</v>
      </c>
      <c r="B888" s="4" t="s">
        <v>478</v>
      </c>
      <c r="C888" s="4" t="s">
        <v>479</v>
      </c>
      <c r="D888" s="4" t="s">
        <v>71</v>
      </c>
      <c r="E888" s="4" t="s">
        <v>73</v>
      </c>
      <c r="F888" s="3" t="s">
        <v>1622</v>
      </c>
      <c r="G888" s="3" t="s">
        <v>74</v>
      </c>
      <c r="H888" s="3" t="s">
        <v>1621</v>
      </c>
      <c r="I888" s="3" t="s">
        <v>1178</v>
      </c>
      <c r="J888" s="4"/>
      <c r="K888" s="4" t="s">
        <v>482</v>
      </c>
      <c r="L888" s="4">
        <v>100</v>
      </c>
      <c r="M888" s="3">
        <v>231010000</v>
      </c>
      <c r="N888" s="4" t="s">
        <v>483</v>
      </c>
      <c r="O888" s="13" t="s">
        <v>640</v>
      </c>
      <c r="P888" s="4" t="s">
        <v>2894</v>
      </c>
      <c r="Q888" s="4"/>
      <c r="R888" s="105" t="s">
        <v>1391</v>
      </c>
      <c r="S888" s="4" t="s">
        <v>486</v>
      </c>
      <c r="T888" s="12"/>
      <c r="U888" s="3" t="s">
        <v>169</v>
      </c>
      <c r="V888" s="3"/>
      <c r="W888" s="4"/>
      <c r="X888" s="26">
        <v>0</v>
      </c>
      <c r="Y888" s="26">
        <f>X888*1.12</f>
        <v>0</v>
      </c>
      <c r="Z888" s="4"/>
      <c r="AA888" s="4" t="s">
        <v>1318</v>
      </c>
      <c r="AB888" s="4">
        <v>11</v>
      </c>
      <c r="AC888" s="28"/>
    </row>
    <row r="889" spans="1:29" s="44" customFormat="1" ht="58.5" customHeight="1">
      <c r="A889" s="3" t="s">
        <v>3011</v>
      </c>
      <c r="B889" s="4" t="s">
        <v>478</v>
      </c>
      <c r="C889" s="4" t="s">
        <v>479</v>
      </c>
      <c r="D889" s="4" t="s">
        <v>71</v>
      </c>
      <c r="E889" s="4" t="s">
        <v>73</v>
      </c>
      <c r="F889" s="3" t="s">
        <v>1622</v>
      </c>
      <c r="G889" s="3" t="s">
        <v>74</v>
      </c>
      <c r="H889" s="3" t="s">
        <v>1621</v>
      </c>
      <c r="I889" s="3" t="s">
        <v>1178</v>
      </c>
      <c r="J889" s="4"/>
      <c r="K889" s="4" t="s">
        <v>482</v>
      </c>
      <c r="L889" s="4">
        <v>100</v>
      </c>
      <c r="M889" s="3">
        <v>231010000</v>
      </c>
      <c r="N889" s="4" t="s">
        <v>483</v>
      </c>
      <c r="O889" s="13" t="s">
        <v>499</v>
      </c>
      <c r="P889" s="4" t="s">
        <v>2894</v>
      </c>
      <c r="Q889" s="4"/>
      <c r="R889" s="105" t="s">
        <v>1391</v>
      </c>
      <c r="S889" s="4" t="s">
        <v>486</v>
      </c>
      <c r="T889" s="12"/>
      <c r="U889" s="3" t="s">
        <v>169</v>
      </c>
      <c r="V889" s="3"/>
      <c r="W889" s="4"/>
      <c r="X889" s="26">
        <v>500000</v>
      </c>
      <c r="Y889" s="26">
        <f>X889*1.12</f>
        <v>560000</v>
      </c>
      <c r="Z889" s="4"/>
      <c r="AA889" s="4" t="s">
        <v>1318</v>
      </c>
      <c r="AB889" s="4"/>
      <c r="AC889" s="28"/>
    </row>
    <row r="890" spans="1:29" s="44" customFormat="1" ht="58.5" customHeight="1">
      <c r="A890" s="3" t="s">
        <v>2000</v>
      </c>
      <c r="B890" s="4" t="s">
        <v>478</v>
      </c>
      <c r="C890" s="4" t="s">
        <v>479</v>
      </c>
      <c r="D890" s="70" t="s">
        <v>858</v>
      </c>
      <c r="E890" s="70" t="s">
        <v>859</v>
      </c>
      <c r="F890" s="3" t="s">
        <v>2109</v>
      </c>
      <c r="G890" s="3" t="s">
        <v>859</v>
      </c>
      <c r="H890" s="3" t="s">
        <v>2110</v>
      </c>
      <c r="I890" s="4" t="s">
        <v>860</v>
      </c>
      <c r="J890" s="4"/>
      <c r="K890" s="4" t="s">
        <v>482</v>
      </c>
      <c r="L890" s="16">
        <v>100</v>
      </c>
      <c r="M890" s="3">
        <v>231010000</v>
      </c>
      <c r="N890" s="4" t="s">
        <v>483</v>
      </c>
      <c r="O890" s="83" t="s">
        <v>484</v>
      </c>
      <c r="P890" s="4" t="s">
        <v>483</v>
      </c>
      <c r="Q890" s="16"/>
      <c r="R890" s="105" t="s">
        <v>1391</v>
      </c>
      <c r="S890" s="4" t="s">
        <v>486</v>
      </c>
      <c r="T890" s="12"/>
      <c r="U890" s="3" t="s">
        <v>169</v>
      </c>
      <c r="V890" s="3"/>
      <c r="W890" s="4"/>
      <c r="X890" s="26">
        <v>2805000</v>
      </c>
      <c r="Y890" s="26">
        <f t="shared" si="54"/>
        <v>3141600.0000000005</v>
      </c>
      <c r="Z890" s="4"/>
      <c r="AA890" s="4" t="s">
        <v>1318</v>
      </c>
      <c r="AB890" s="4"/>
      <c r="AC890" s="28"/>
    </row>
    <row r="891" spans="1:29" s="44" customFormat="1" ht="58.5" customHeight="1">
      <c r="A891" s="3" t="s">
        <v>2001</v>
      </c>
      <c r="B891" s="4" t="s">
        <v>478</v>
      </c>
      <c r="C891" s="4" t="s">
        <v>479</v>
      </c>
      <c r="D891" s="4" t="s">
        <v>842</v>
      </c>
      <c r="E891" s="4" t="s">
        <v>844</v>
      </c>
      <c r="F891" s="4" t="s">
        <v>843</v>
      </c>
      <c r="G891" s="4" t="s">
        <v>844</v>
      </c>
      <c r="H891" s="4" t="s">
        <v>2108</v>
      </c>
      <c r="I891" s="3" t="s">
        <v>845</v>
      </c>
      <c r="J891" s="4"/>
      <c r="K891" s="4" t="s">
        <v>482</v>
      </c>
      <c r="L891" s="16">
        <v>100</v>
      </c>
      <c r="M891" s="3">
        <v>231010000</v>
      </c>
      <c r="N891" s="4" t="s">
        <v>483</v>
      </c>
      <c r="O891" s="13" t="s">
        <v>484</v>
      </c>
      <c r="P891" s="4" t="s">
        <v>483</v>
      </c>
      <c r="Q891" s="4"/>
      <c r="R891" s="105" t="s">
        <v>1391</v>
      </c>
      <c r="S891" s="4" t="s">
        <v>486</v>
      </c>
      <c r="T891" s="25"/>
      <c r="U891" s="14"/>
      <c r="V891" s="3"/>
      <c r="W891" s="24"/>
      <c r="X891" s="26">
        <v>0</v>
      </c>
      <c r="Y891" s="26">
        <f>X891*1.12</f>
        <v>0</v>
      </c>
      <c r="Z891" s="4"/>
      <c r="AA891" s="4" t="s">
        <v>1318</v>
      </c>
      <c r="AB891" s="4">
        <v>11</v>
      </c>
      <c r="AC891" s="28"/>
    </row>
    <row r="892" spans="1:29" s="44" customFormat="1" ht="58.5" customHeight="1">
      <c r="A892" s="3" t="s">
        <v>2602</v>
      </c>
      <c r="B892" s="4" t="s">
        <v>478</v>
      </c>
      <c r="C892" s="4" t="s">
        <v>479</v>
      </c>
      <c r="D892" s="4" t="s">
        <v>842</v>
      </c>
      <c r="E892" s="4" t="s">
        <v>844</v>
      </c>
      <c r="F892" s="4" t="s">
        <v>843</v>
      </c>
      <c r="G892" s="4" t="s">
        <v>844</v>
      </c>
      <c r="H892" s="4" t="s">
        <v>2108</v>
      </c>
      <c r="I892" s="3" t="s">
        <v>845</v>
      </c>
      <c r="J892" s="4"/>
      <c r="K892" s="4" t="s">
        <v>482</v>
      </c>
      <c r="L892" s="16">
        <v>100</v>
      </c>
      <c r="M892" s="3">
        <v>231010000</v>
      </c>
      <c r="N892" s="4" t="s">
        <v>483</v>
      </c>
      <c r="O892" s="13" t="s">
        <v>1474</v>
      </c>
      <c r="P892" s="4" t="s">
        <v>483</v>
      </c>
      <c r="Q892" s="4"/>
      <c r="R892" s="105" t="s">
        <v>1391</v>
      </c>
      <c r="S892" s="4" t="s">
        <v>486</v>
      </c>
      <c r="T892" s="13"/>
      <c r="U892" s="14"/>
      <c r="V892" s="3"/>
      <c r="W892" s="24"/>
      <c r="X892" s="26">
        <v>500000</v>
      </c>
      <c r="Y892" s="26">
        <f>X892*1.12</f>
        <v>560000</v>
      </c>
      <c r="Z892" s="4"/>
      <c r="AA892" s="4" t="s">
        <v>1318</v>
      </c>
      <c r="AB892" s="4"/>
      <c r="AC892" s="28"/>
    </row>
    <row r="893" spans="1:29" s="44" customFormat="1" ht="58.5" customHeight="1">
      <c r="A893" s="3" t="s">
        <v>2002</v>
      </c>
      <c r="B893" s="40" t="s">
        <v>478</v>
      </c>
      <c r="C893" s="40" t="s">
        <v>479</v>
      </c>
      <c r="D893" s="91" t="s">
        <v>1179</v>
      </c>
      <c r="E893" s="91" t="s">
        <v>1452</v>
      </c>
      <c r="F893" s="91" t="s">
        <v>1823</v>
      </c>
      <c r="G893" s="91" t="s">
        <v>1180</v>
      </c>
      <c r="H893" s="91" t="s">
        <v>2107</v>
      </c>
      <c r="I893" s="3" t="s">
        <v>1181</v>
      </c>
      <c r="J893" s="4"/>
      <c r="K893" s="4" t="s">
        <v>482</v>
      </c>
      <c r="L893" s="16">
        <v>100</v>
      </c>
      <c r="M893" s="3">
        <v>231010000</v>
      </c>
      <c r="N893" s="4" t="s">
        <v>483</v>
      </c>
      <c r="O893" s="13" t="s">
        <v>484</v>
      </c>
      <c r="P893" s="4" t="s">
        <v>483</v>
      </c>
      <c r="Q893" s="4"/>
      <c r="R893" s="105" t="s">
        <v>1391</v>
      </c>
      <c r="S893" s="4" t="s">
        <v>486</v>
      </c>
      <c r="T893" s="39"/>
      <c r="U893" s="3" t="s">
        <v>169</v>
      </c>
      <c r="V893" s="50"/>
      <c r="W893" s="5"/>
      <c r="X893" s="47">
        <v>255000</v>
      </c>
      <c r="Y893" s="26">
        <f t="shared" si="54"/>
        <v>285600</v>
      </c>
      <c r="Z893" s="4"/>
      <c r="AA893" s="4" t="s">
        <v>1318</v>
      </c>
      <c r="AB893" s="4"/>
      <c r="AC893" s="28"/>
    </row>
    <row r="894" spans="1:29" s="44" customFormat="1" ht="58.5" customHeight="1">
      <c r="A894" s="3" t="s">
        <v>2003</v>
      </c>
      <c r="B894" s="40" t="s">
        <v>478</v>
      </c>
      <c r="C894" s="40" t="s">
        <v>479</v>
      </c>
      <c r="D894" s="40" t="s">
        <v>2104</v>
      </c>
      <c r="E894" s="70" t="s">
        <v>2102</v>
      </c>
      <c r="F894" s="70" t="s">
        <v>2103</v>
      </c>
      <c r="G894" s="70" t="s">
        <v>2105</v>
      </c>
      <c r="H894" s="70" t="s">
        <v>2106</v>
      </c>
      <c r="I894" s="3" t="s">
        <v>1903</v>
      </c>
      <c r="J894" s="4"/>
      <c r="K894" s="4" t="s">
        <v>482</v>
      </c>
      <c r="L894" s="10">
        <v>50</v>
      </c>
      <c r="M894" s="3">
        <v>231010000</v>
      </c>
      <c r="N894" s="4" t="s">
        <v>483</v>
      </c>
      <c r="O894" s="10" t="s">
        <v>484</v>
      </c>
      <c r="P894" s="4" t="s">
        <v>483</v>
      </c>
      <c r="Q894" s="4"/>
      <c r="R894" s="105" t="s">
        <v>1391</v>
      </c>
      <c r="S894" s="16" t="s">
        <v>486</v>
      </c>
      <c r="T894" s="39"/>
      <c r="U894" s="3"/>
      <c r="V894" s="50"/>
      <c r="W894" s="5"/>
      <c r="X894" s="47">
        <v>50000</v>
      </c>
      <c r="Y894" s="26">
        <f t="shared" si="54"/>
        <v>56000.00000000001</v>
      </c>
      <c r="Z894" s="4"/>
      <c r="AA894" s="4" t="s">
        <v>1318</v>
      </c>
      <c r="AB894" s="4"/>
      <c r="AC894" s="28"/>
    </row>
    <row r="895" spans="1:29" s="44" customFormat="1" ht="58.5" customHeight="1">
      <c r="A895" s="3" t="s">
        <v>2456</v>
      </c>
      <c r="B895" s="40" t="s">
        <v>478</v>
      </c>
      <c r="C895" s="40" t="s">
        <v>479</v>
      </c>
      <c r="D895" s="40" t="s">
        <v>2101</v>
      </c>
      <c r="E895" s="70" t="s">
        <v>2098</v>
      </c>
      <c r="F895" s="4" t="s">
        <v>2097</v>
      </c>
      <c r="G895" s="4" t="s">
        <v>2099</v>
      </c>
      <c r="H895" s="4" t="s">
        <v>2100</v>
      </c>
      <c r="I895" s="3" t="s">
        <v>1904</v>
      </c>
      <c r="J895" s="4"/>
      <c r="K895" s="4" t="s">
        <v>482</v>
      </c>
      <c r="L895" s="10">
        <v>50</v>
      </c>
      <c r="M895" s="3">
        <v>231010000</v>
      </c>
      <c r="N895" s="4" t="s">
        <v>483</v>
      </c>
      <c r="O895" s="10" t="s">
        <v>484</v>
      </c>
      <c r="P895" s="4" t="s">
        <v>483</v>
      </c>
      <c r="Q895" s="4"/>
      <c r="R895" s="105" t="s">
        <v>1391</v>
      </c>
      <c r="S895" s="16" t="s">
        <v>486</v>
      </c>
      <c r="T895" s="39"/>
      <c r="U895" s="3"/>
      <c r="V895" s="50"/>
      <c r="W895" s="5"/>
      <c r="X895" s="47">
        <v>5000</v>
      </c>
      <c r="Y895" s="26">
        <f t="shared" si="54"/>
        <v>5600.000000000001</v>
      </c>
      <c r="Z895" s="4"/>
      <c r="AA895" s="4" t="s">
        <v>1318</v>
      </c>
      <c r="AB895" s="4"/>
      <c r="AC895" s="28"/>
    </row>
    <row r="896" spans="1:29" s="44" customFormat="1" ht="93.75" customHeight="1">
      <c r="A896" s="3" t="s">
        <v>2004</v>
      </c>
      <c r="B896" s="40" t="s">
        <v>478</v>
      </c>
      <c r="C896" s="40" t="s">
        <v>479</v>
      </c>
      <c r="D896" s="4" t="s">
        <v>2463</v>
      </c>
      <c r="E896" s="4" t="s">
        <v>2464</v>
      </c>
      <c r="F896" s="4" t="s">
        <v>2465</v>
      </c>
      <c r="G896" s="4" t="s">
        <v>2466</v>
      </c>
      <c r="H896" s="4" t="s">
        <v>2467</v>
      </c>
      <c r="I896" s="3"/>
      <c r="J896" s="4"/>
      <c r="K896" s="4" t="s">
        <v>482</v>
      </c>
      <c r="L896" s="10">
        <v>100</v>
      </c>
      <c r="M896" s="3">
        <v>231010000</v>
      </c>
      <c r="N896" s="4" t="s">
        <v>483</v>
      </c>
      <c r="O896" s="10" t="s">
        <v>484</v>
      </c>
      <c r="P896" s="4" t="s">
        <v>483</v>
      </c>
      <c r="Q896" s="4"/>
      <c r="R896" s="105" t="s">
        <v>2468</v>
      </c>
      <c r="S896" s="12" t="s">
        <v>2484</v>
      </c>
      <c r="T896" s="39"/>
      <c r="U896" s="3"/>
      <c r="V896" s="50"/>
      <c r="W896" s="53"/>
      <c r="X896" s="47">
        <v>0</v>
      </c>
      <c r="Y896" s="26">
        <v>0</v>
      </c>
      <c r="Z896" s="4"/>
      <c r="AA896" s="4" t="s">
        <v>1318</v>
      </c>
      <c r="AB896" s="4">
        <v>14</v>
      </c>
      <c r="AC896" s="28"/>
    </row>
    <row r="897" spans="1:29" s="44" customFormat="1" ht="96.75" customHeight="1">
      <c r="A897" s="3" t="s">
        <v>2603</v>
      </c>
      <c r="B897" s="40" t="s">
        <v>478</v>
      </c>
      <c r="C897" s="40" t="s">
        <v>479</v>
      </c>
      <c r="D897" s="4" t="s">
        <v>2463</v>
      </c>
      <c r="E897" s="4" t="s">
        <v>2464</v>
      </c>
      <c r="F897" s="4" t="s">
        <v>2465</v>
      </c>
      <c r="G897" s="4" t="s">
        <v>2466</v>
      </c>
      <c r="H897" s="4" t="s">
        <v>2467</v>
      </c>
      <c r="I897" s="3"/>
      <c r="J897" s="4"/>
      <c r="K897" s="4" t="s">
        <v>482</v>
      </c>
      <c r="L897" s="10">
        <v>100</v>
      </c>
      <c r="M897" s="3">
        <v>231010000</v>
      </c>
      <c r="N897" s="4" t="s">
        <v>483</v>
      </c>
      <c r="O897" s="10" t="s">
        <v>484</v>
      </c>
      <c r="P897" s="4" t="s">
        <v>483</v>
      </c>
      <c r="Q897" s="4"/>
      <c r="R897" s="16" t="s">
        <v>1888</v>
      </c>
      <c r="S897" s="12" t="s">
        <v>2484</v>
      </c>
      <c r="T897" s="39"/>
      <c r="U897" s="3"/>
      <c r="V897" s="50"/>
      <c r="W897" s="53"/>
      <c r="X897" s="47">
        <v>70000</v>
      </c>
      <c r="Y897" s="26">
        <f>X897*1.12</f>
        <v>78400.00000000001</v>
      </c>
      <c r="Z897" s="4"/>
      <c r="AA897" s="4" t="s">
        <v>1318</v>
      </c>
      <c r="AB897" s="4"/>
      <c r="AC897" s="153"/>
    </row>
    <row r="898" spans="1:29" s="140" customFormat="1" ht="50.25" customHeight="1">
      <c r="A898" s="120" t="s">
        <v>1097</v>
      </c>
      <c r="B898" s="118" t="s">
        <v>1182</v>
      </c>
      <c r="C898" s="118" t="s">
        <v>1183</v>
      </c>
      <c r="D898" s="120" t="s">
        <v>71</v>
      </c>
      <c r="E898" s="118" t="s">
        <v>73</v>
      </c>
      <c r="F898" s="120" t="s">
        <v>1229</v>
      </c>
      <c r="G898" s="118" t="s">
        <v>1230</v>
      </c>
      <c r="H898" s="118" t="s">
        <v>1621</v>
      </c>
      <c r="I898" s="120" t="s">
        <v>1231</v>
      </c>
      <c r="J898" s="118"/>
      <c r="K898" s="118" t="s">
        <v>482</v>
      </c>
      <c r="L898" s="136" t="s">
        <v>1199</v>
      </c>
      <c r="M898" s="120">
        <v>231010000</v>
      </c>
      <c r="N898" s="118" t="s">
        <v>483</v>
      </c>
      <c r="O898" s="136" t="s">
        <v>400</v>
      </c>
      <c r="P898" s="118" t="s">
        <v>483</v>
      </c>
      <c r="Q898" s="136"/>
      <c r="R898" s="135" t="s">
        <v>1391</v>
      </c>
      <c r="S898" s="136" t="s">
        <v>486</v>
      </c>
      <c r="T898" s="136"/>
      <c r="U898" s="118"/>
      <c r="V898" s="120"/>
      <c r="W898" s="143"/>
      <c r="X898" s="137">
        <v>350000</v>
      </c>
      <c r="Y898" s="137">
        <v>392000.00000000006</v>
      </c>
      <c r="Z898" s="118"/>
      <c r="AA898" s="118" t="s">
        <v>1318</v>
      </c>
      <c r="AB898" s="118"/>
      <c r="AC898" s="28"/>
    </row>
    <row r="899" spans="1:29" ht="53.25" customHeight="1">
      <c r="A899" s="3" t="s">
        <v>2005</v>
      </c>
      <c r="B899" s="4" t="s">
        <v>1182</v>
      </c>
      <c r="C899" s="4" t="s">
        <v>1183</v>
      </c>
      <c r="D899" s="4" t="s">
        <v>71</v>
      </c>
      <c r="E899" s="4" t="s">
        <v>73</v>
      </c>
      <c r="F899" s="3" t="s">
        <v>1229</v>
      </c>
      <c r="G899" s="4" t="s">
        <v>74</v>
      </c>
      <c r="H899" s="4" t="s">
        <v>1621</v>
      </c>
      <c r="I899" s="3" t="s">
        <v>744</v>
      </c>
      <c r="J899" s="4"/>
      <c r="K899" s="4" t="s">
        <v>482</v>
      </c>
      <c r="L899" s="12" t="s">
        <v>1199</v>
      </c>
      <c r="M899" s="3">
        <v>231010000</v>
      </c>
      <c r="N899" s="4" t="s">
        <v>483</v>
      </c>
      <c r="O899" s="12" t="s">
        <v>501</v>
      </c>
      <c r="P899" s="4" t="s">
        <v>483</v>
      </c>
      <c r="Q899" s="12"/>
      <c r="R899" s="10" t="s">
        <v>1391</v>
      </c>
      <c r="S899" s="12" t="s">
        <v>486</v>
      </c>
      <c r="T899" s="12"/>
      <c r="U899" s="4"/>
      <c r="V899" s="3"/>
      <c r="W899" s="11"/>
      <c r="X899" s="26">
        <v>0</v>
      </c>
      <c r="Y899" s="26">
        <v>0</v>
      </c>
      <c r="Z899" s="4"/>
      <c r="AA899" s="4" t="s">
        <v>1318</v>
      </c>
      <c r="AB899" s="4">
        <v>11</v>
      </c>
      <c r="AC899" s="28"/>
    </row>
    <row r="900" spans="1:29" ht="53.25" customHeight="1">
      <c r="A900" s="3" t="s">
        <v>2891</v>
      </c>
      <c r="B900" s="4" t="s">
        <v>1182</v>
      </c>
      <c r="C900" s="4" t="s">
        <v>1183</v>
      </c>
      <c r="D900" s="4" t="s">
        <v>71</v>
      </c>
      <c r="E900" s="4" t="s">
        <v>73</v>
      </c>
      <c r="F900" s="3" t="s">
        <v>1229</v>
      </c>
      <c r="G900" s="4" t="s">
        <v>74</v>
      </c>
      <c r="H900" s="4" t="s">
        <v>1621</v>
      </c>
      <c r="I900" s="3" t="s">
        <v>744</v>
      </c>
      <c r="J900" s="4"/>
      <c r="K900" s="4" t="s">
        <v>482</v>
      </c>
      <c r="L900" s="12" t="s">
        <v>1199</v>
      </c>
      <c r="M900" s="3">
        <v>231010000</v>
      </c>
      <c r="N900" s="4" t="s">
        <v>483</v>
      </c>
      <c r="O900" s="12" t="s">
        <v>640</v>
      </c>
      <c r="P900" s="4" t="s">
        <v>483</v>
      </c>
      <c r="Q900" s="12"/>
      <c r="R900" s="10" t="s">
        <v>1391</v>
      </c>
      <c r="S900" s="12" t="s">
        <v>486</v>
      </c>
      <c r="T900" s="12"/>
      <c r="U900" s="4"/>
      <c r="V900" s="3"/>
      <c r="W900" s="11"/>
      <c r="X900" s="26">
        <v>31050</v>
      </c>
      <c r="Y900" s="26">
        <f>X900*1.12</f>
        <v>34776</v>
      </c>
      <c r="Z900" s="4"/>
      <c r="AA900" s="4" t="s">
        <v>1318</v>
      </c>
      <c r="AB900" s="4"/>
      <c r="AC900" s="28"/>
    </row>
    <row r="901" spans="1:29" s="44" customFormat="1" ht="83.25" customHeight="1">
      <c r="A901" s="3" t="s">
        <v>2006</v>
      </c>
      <c r="B901" s="4" t="s">
        <v>1182</v>
      </c>
      <c r="C901" s="4" t="s">
        <v>1183</v>
      </c>
      <c r="D901" s="4" t="s">
        <v>138</v>
      </c>
      <c r="E901" s="4" t="s">
        <v>139</v>
      </c>
      <c r="F901" s="3" t="s">
        <v>1232</v>
      </c>
      <c r="G901" s="4" t="s">
        <v>139</v>
      </c>
      <c r="H901" s="31" t="s">
        <v>1232</v>
      </c>
      <c r="I901" s="3" t="s">
        <v>745</v>
      </c>
      <c r="J901" s="152"/>
      <c r="K901" s="4" t="s">
        <v>482</v>
      </c>
      <c r="L901" s="12" t="s">
        <v>1199</v>
      </c>
      <c r="M901" s="3">
        <v>231010000</v>
      </c>
      <c r="N901" s="4" t="s">
        <v>483</v>
      </c>
      <c r="O901" s="12" t="s">
        <v>501</v>
      </c>
      <c r="P901" s="4" t="s">
        <v>483</v>
      </c>
      <c r="Q901" s="12"/>
      <c r="R901" s="10" t="s">
        <v>1391</v>
      </c>
      <c r="S901" s="12" t="s">
        <v>496</v>
      </c>
      <c r="T901" s="12"/>
      <c r="U901" s="4"/>
      <c r="V901" s="3"/>
      <c r="W901" s="24"/>
      <c r="X901" s="26">
        <v>0</v>
      </c>
      <c r="Y901" s="26">
        <v>0</v>
      </c>
      <c r="Z901" s="4"/>
      <c r="AA901" s="4" t="s">
        <v>1318</v>
      </c>
      <c r="AB901" s="4">
        <v>11</v>
      </c>
      <c r="AC901" s="28"/>
    </row>
    <row r="902" spans="1:29" s="44" customFormat="1" ht="83.25" customHeight="1">
      <c r="A902" s="3" t="s">
        <v>2629</v>
      </c>
      <c r="B902" s="4" t="s">
        <v>1182</v>
      </c>
      <c r="C902" s="4" t="s">
        <v>1183</v>
      </c>
      <c r="D902" s="4" t="s">
        <v>138</v>
      </c>
      <c r="E902" s="4" t="s">
        <v>139</v>
      </c>
      <c r="F902" s="3" t="s">
        <v>1232</v>
      </c>
      <c r="G902" s="4" t="s">
        <v>139</v>
      </c>
      <c r="H902" s="31" t="s">
        <v>1232</v>
      </c>
      <c r="I902" s="3" t="s">
        <v>745</v>
      </c>
      <c r="J902" s="152"/>
      <c r="K902" s="4" t="s">
        <v>482</v>
      </c>
      <c r="L902" s="12" t="s">
        <v>1199</v>
      </c>
      <c r="M902" s="3">
        <v>231010000</v>
      </c>
      <c r="N902" s="4" t="s">
        <v>483</v>
      </c>
      <c r="O902" s="4" t="s">
        <v>1474</v>
      </c>
      <c r="P902" s="4" t="s">
        <v>483</v>
      </c>
      <c r="Q902" s="12"/>
      <c r="R902" s="10" t="s">
        <v>1391</v>
      </c>
      <c r="S902" s="12" t="s">
        <v>496</v>
      </c>
      <c r="T902" s="12"/>
      <c r="U902" s="4"/>
      <c r="V902" s="3"/>
      <c r="W902" s="24"/>
      <c r="X902" s="26">
        <v>103500</v>
      </c>
      <c r="Y902" s="26">
        <v>115920.00000000001</v>
      </c>
      <c r="Z902" s="4"/>
      <c r="AA902" s="4" t="s">
        <v>1318</v>
      </c>
      <c r="AB902" s="4"/>
      <c r="AC902" s="28"/>
    </row>
    <row r="903" spans="1:29" ht="53.25" customHeight="1">
      <c r="A903" s="3" t="s">
        <v>2007</v>
      </c>
      <c r="B903" s="4" t="s">
        <v>1182</v>
      </c>
      <c r="C903" s="4" t="s">
        <v>1183</v>
      </c>
      <c r="D903" s="3" t="s">
        <v>71</v>
      </c>
      <c r="E903" s="4" t="s">
        <v>73</v>
      </c>
      <c r="F903" s="3" t="s">
        <v>1229</v>
      </c>
      <c r="G903" s="4" t="s">
        <v>74</v>
      </c>
      <c r="H903" s="31" t="s">
        <v>1621</v>
      </c>
      <c r="I903" s="3" t="s">
        <v>1233</v>
      </c>
      <c r="J903" s="4"/>
      <c r="K903" s="4" t="s">
        <v>482</v>
      </c>
      <c r="L903" s="12" t="s">
        <v>1199</v>
      </c>
      <c r="M903" s="3">
        <v>231010000</v>
      </c>
      <c r="N903" s="4" t="s">
        <v>483</v>
      </c>
      <c r="O903" s="12" t="s">
        <v>691</v>
      </c>
      <c r="P903" s="4" t="s">
        <v>483</v>
      </c>
      <c r="Q903" s="12"/>
      <c r="R903" s="10" t="s">
        <v>1391</v>
      </c>
      <c r="S903" s="12" t="s">
        <v>486</v>
      </c>
      <c r="T903" s="12"/>
      <c r="U903" s="4"/>
      <c r="V903" s="3"/>
      <c r="W903" s="11"/>
      <c r="X903" s="26">
        <v>2500000</v>
      </c>
      <c r="Y903" s="26">
        <v>2800000.0000000005</v>
      </c>
      <c r="Z903" s="4"/>
      <c r="AA903" s="4" t="s">
        <v>1318</v>
      </c>
      <c r="AB903" s="4"/>
      <c r="AC903" s="122"/>
    </row>
    <row r="904" spans="1:29" s="54" customFormat="1" ht="118.5" customHeight="1">
      <c r="A904" s="3" t="s">
        <v>2008</v>
      </c>
      <c r="B904" s="4" t="s">
        <v>1182</v>
      </c>
      <c r="C904" s="4" t="s">
        <v>1330</v>
      </c>
      <c r="D904" s="4" t="s">
        <v>1333</v>
      </c>
      <c r="E904" s="4" t="s">
        <v>1452</v>
      </c>
      <c r="F904" s="4" t="s">
        <v>1823</v>
      </c>
      <c r="G904" s="4" t="s">
        <v>1453</v>
      </c>
      <c r="H904" s="4" t="s">
        <v>2560</v>
      </c>
      <c r="I904" s="4" t="s">
        <v>2621</v>
      </c>
      <c r="J904" s="40"/>
      <c r="K904" s="40" t="s">
        <v>482</v>
      </c>
      <c r="L904" s="91">
        <v>100</v>
      </c>
      <c r="M904" s="12" t="s">
        <v>2462</v>
      </c>
      <c r="N904" s="4" t="s">
        <v>483</v>
      </c>
      <c r="O904" s="91" t="s">
        <v>1427</v>
      </c>
      <c r="P904" s="4" t="s">
        <v>483</v>
      </c>
      <c r="Q904" s="40"/>
      <c r="R904" s="4" t="s">
        <v>1391</v>
      </c>
      <c r="S904" s="16" t="s">
        <v>82</v>
      </c>
      <c r="T904" s="49"/>
      <c r="U904" s="48"/>
      <c r="V904" s="3"/>
      <c r="W904" s="5"/>
      <c r="X904" s="52">
        <v>130000</v>
      </c>
      <c r="Y904" s="52">
        <f aca="true" t="shared" si="55" ref="Y904:Y917">X904*1.12</f>
        <v>145600</v>
      </c>
      <c r="Z904" s="42"/>
      <c r="AA904" s="5" t="s">
        <v>1318</v>
      </c>
      <c r="AB904" s="3"/>
      <c r="AC904" s="122"/>
    </row>
    <row r="905" spans="1:29" s="54" customFormat="1" ht="125.25" customHeight="1">
      <c r="A905" s="3" t="s">
        <v>2009</v>
      </c>
      <c r="B905" s="4" t="s">
        <v>1182</v>
      </c>
      <c r="C905" s="4" t="s">
        <v>1330</v>
      </c>
      <c r="D905" s="4" t="s">
        <v>1333</v>
      </c>
      <c r="E905" s="4" t="s">
        <v>1452</v>
      </c>
      <c r="F905" s="4" t="s">
        <v>1823</v>
      </c>
      <c r="G905" s="4" t="s">
        <v>1453</v>
      </c>
      <c r="H905" s="4" t="s">
        <v>2560</v>
      </c>
      <c r="I905" s="4" t="s">
        <v>1334</v>
      </c>
      <c r="J905" s="40"/>
      <c r="K905" s="40" t="s">
        <v>482</v>
      </c>
      <c r="L905" s="91">
        <v>100</v>
      </c>
      <c r="M905" s="12" t="s">
        <v>2462</v>
      </c>
      <c r="N905" s="4" t="s">
        <v>483</v>
      </c>
      <c r="O905" s="91" t="s">
        <v>1427</v>
      </c>
      <c r="P905" s="4" t="s">
        <v>483</v>
      </c>
      <c r="Q905" s="40"/>
      <c r="R905" s="4" t="s">
        <v>1391</v>
      </c>
      <c r="S905" s="16" t="s">
        <v>82</v>
      </c>
      <c r="T905" s="49"/>
      <c r="U905" s="48"/>
      <c r="V905" s="3"/>
      <c r="W905" s="53"/>
      <c r="X905" s="52">
        <v>0</v>
      </c>
      <c r="Y905" s="52">
        <v>0</v>
      </c>
      <c r="Z905" s="42"/>
      <c r="AA905" s="5" t="s">
        <v>1318</v>
      </c>
      <c r="AB905" s="3" t="s">
        <v>2605</v>
      </c>
      <c r="AC905" s="122"/>
    </row>
    <row r="906" spans="1:29" s="54" customFormat="1" ht="125.25" customHeight="1">
      <c r="A906" s="3" t="s">
        <v>2604</v>
      </c>
      <c r="B906" s="4" t="s">
        <v>1182</v>
      </c>
      <c r="C906" s="4" t="s">
        <v>1330</v>
      </c>
      <c r="D906" s="4" t="s">
        <v>1333</v>
      </c>
      <c r="E906" s="4" t="s">
        <v>1452</v>
      </c>
      <c r="F906" s="4" t="s">
        <v>1823</v>
      </c>
      <c r="G906" s="4" t="s">
        <v>1453</v>
      </c>
      <c r="H906" s="4" t="s">
        <v>2560</v>
      </c>
      <c r="I906" s="4" t="s">
        <v>1334</v>
      </c>
      <c r="J906" s="40"/>
      <c r="K906" s="40" t="s">
        <v>482</v>
      </c>
      <c r="L906" s="91">
        <v>100</v>
      </c>
      <c r="M906" s="12" t="s">
        <v>2462</v>
      </c>
      <c r="N906" s="4" t="s">
        <v>483</v>
      </c>
      <c r="O906" s="91" t="s">
        <v>1427</v>
      </c>
      <c r="P906" s="4" t="s">
        <v>483</v>
      </c>
      <c r="Q906" s="40"/>
      <c r="R906" s="4" t="s">
        <v>1391</v>
      </c>
      <c r="S906" s="16" t="s">
        <v>82</v>
      </c>
      <c r="T906" s="49"/>
      <c r="U906" s="48"/>
      <c r="V906" s="3"/>
      <c r="W906" s="53"/>
      <c r="X906" s="52">
        <v>120000</v>
      </c>
      <c r="Y906" s="52">
        <f>X906*1.12</f>
        <v>134400</v>
      </c>
      <c r="Z906" s="42"/>
      <c r="AA906" s="5" t="s">
        <v>1318</v>
      </c>
      <c r="AB906" s="3"/>
      <c r="AC906" s="122"/>
    </row>
    <row r="907" spans="1:29" s="54" customFormat="1" ht="146.25" customHeight="1">
      <c r="A907" s="3" t="s">
        <v>2010</v>
      </c>
      <c r="B907" s="4" t="s">
        <v>1182</v>
      </c>
      <c r="C907" s="4" t="s">
        <v>1330</v>
      </c>
      <c r="D907" s="4" t="s">
        <v>1333</v>
      </c>
      <c r="E907" s="4" t="s">
        <v>1452</v>
      </c>
      <c r="F907" s="4" t="s">
        <v>1823</v>
      </c>
      <c r="G907" s="4" t="s">
        <v>1453</v>
      </c>
      <c r="H907" s="4" t="s">
        <v>2560</v>
      </c>
      <c r="I907" s="4" t="s">
        <v>1335</v>
      </c>
      <c r="J907" s="40"/>
      <c r="K907" s="40" t="s">
        <v>482</v>
      </c>
      <c r="L907" s="91">
        <v>100</v>
      </c>
      <c r="M907" s="12" t="s">
        <v>2462</v>
      </c>
      <c r="N907" s="4" t="s">
        <v>483</v>
      </c>
      <c r="O907" s="91" t="s">
        <v>1427</v>
      </c>
      <c r="P907" s="4" t="s">
        <v>483</v>
      </c>
      <c r="Q907" s="40"/>
      <c r="R907" s="4" t="s">
        <v>1391</v>
      </c>
      <c r="S907" s="16" t="s">
        <v>82</v>
      </c>
      <c r="T907" s="49"/>
      <c r="U907" s="48"/>
      <c r="V907" s="3"/>
      <c r="W907" s="5"/>
      <c r="X907" s="52">
        <v>100000</v>
      </c>
      <c r="Y907" s="52">
        <f t="shared" si="55"/>
        <v>112000.00000000001</v>
      </c>
      <c r="Z907" s="42"/>
      <c r="AA907" s="5" t="s">
        <v>1318</v>
      </c>
      <c r="AB907" s="3"/>
      <c r="AC907" s="122"/>
    </row>
    <row r="908" spans="1:29" s="54" customFormat="1" ht="99.75" customHeight="1">
      <c r="A908" s="3" t="s">
        <v>2011</v>
      </c>
      <c r="B908" s="4" t="s">
        <v>1182</v>
      </c>
      <c r="C908" s="40" t="s">
        <v>1330</v>
      </c>
      <c r="D908" s="40" t="s">
        <v>71</v>
      </c>
      <c r="E908" s="40" t="s">
        <v>73</v>
      </c>
      <c r="F908" s="40" t="s">
        <v>72</v>
      </c>
      <c r="G908" s="40" t="s">
        <v>74</v>
      </c>
      <c r="H908" s="40" t="s">
        <v>1621</v>
      </c>
      <c r="I908" s="40" t="s">
        <v>1336</v>
      </c>
      <c r="J908" s="40"/>
      <c r="K908" s="40" t="s">
        <v>482</v>
      </c>
      <c r="L908" s="91">
        <v>100</v>
      </c>
      <c r="M908" s="12" t="s">
        <v>2462</v>
      </c>
      <c r="N908" s="92" t="s">
        <v>1337</v>
      </c>
      <c r="O908" s="91" t="s">
        <v>1338</v>
      </c>
      <c r="P908" s="4" t="s">
        <v>483</v>
      </c>
      <c r="Q908" s="40"/>
      <c r="R908" s="40" t="s">
        <v>1391</v>
      </c>
      <c r="S908" s="16" t="s">
        <v>82</v>
      </c>
      <c r="T908" s="92"/>
      <c r="U908" s="40"/>
      <c r="V908" s="91"/>
      <c r="W908" s="95"/>
      <c r="X908" s="52">
        <v>100000</v>
      </c>
      <c r="Y908" s="52">
        <f t="shared" si="55"/>
        <v>112000.00000000001</v>
      </c>
      <c r="Z908" s="94"/>
      <c r="AA908" s="5" t="s">
        <v>1318</v>
      </c>
      <c r="AB908" s="3"/>
      <c r="AC908" s="122"/>
    </row>
    <row r="909" spans="1:29" s="36" customFormat="1" ht="67.5" customHeight="1">
      <c r="A909" s="3" t="s">
        <v>2012</v>
      </c>
      <c r="B909" s="4" t="s">
        <v>1182</v>
      </c>
      <c r="C909" s="40" t="s">
        <v>1330</v>
      </c>
      <c r="D909" s="4" t="s">
        <v>1424</v>
      </c>
      <c r="E909" s="40" t="s">
        <v>1448</v>
      </c>
      <c r="F909" s="40" t="s">
        <v>1824</v>
      </c>
      <c r="G909" s="40" t="s">
        <v>1449</v>
      </c>
      <c r="H909" s="40" t="s">
        <v>1825</v>
      </c>
      <c r="I909" s="40" t="s">
        <v>1339</v>
      </c>
      <c r="J909" s="40"/>
      <c r="K909" s="40" t="s">
        <v>482</v>
      </c>
      <c r="L909" s="91">
        <v>100</v>
      </c>
      <c r="M909" s="12" t="s">
        <v>2462</v>
      </c>
      <c r="N909" s="4" t="s">
        <v>483</v>
      </c>
      <c r="O909" s="91" t="s">
        <v>1427</v>
      </c>
      <c r="P909" s="4" t="s">
        <v>483</v>
      </c>
      <c r="Q909" s="40"/>
      <c r="R909" s="4" t="s">
        <v>1391</v>
      </c>
      <c r="S909" s="16" t="s">
        <v>82</v>
      </c>
      <c r="T909" s="92"/>
      <c r="U909" s="40"/>
      <c r="V909" s="91"/>
      <c r="W909" s="95"/>
      <c r="X909" s="52">
        <v>400000</v>
      </c>
      <c r="Y909" s="52">
        <f t="shared" si="55"/>
        <v>448000.00000000006</v>
      </c>
      <c r="Z909" s="94"/>
      <c r="AA909" s="5" t="s">
        <v>1318</v>
      </c>
      <c r="AB909" s="3"/>
      <c r="AC909" s="122"/>
    </row>
    <row r="910" spans="1:29" s="36" customFormat="1" ht="68.25" customHeight="1">
      <c r="A910" s="3" t="s">
        <v>2013</v>
      </c>
      <c r="B910" s="4" t="s">
        <v>1182</v>
      </c>
      <c r="C910" s="40" t="s">
        <v>1330</v>
      </c>
      <c r="D910" s="70" t="s">
        <v>99</v>
      </c>
      <c r="E910" s="40" t="s">
        <v>1426</v>
      </c>
      <c r="F910" s="40" t="s">
        <v>1826</v>
      </c>
      <c r="G910" s="40" t="s">
        <v>1426</v>
      </c>
      <c r="H910" s="40" t="s">
        <v>1826</v>
      </c>
      <c r="I910" s="3" t="s">
        <v>1425</v>
      </c>
      <c r="J910" s="91"/>
      <c r="K910" s="40" t="s">
        <v>491</v>
      </c>
      <c r="L910" s="91">
        <v>100</v>
      </c>
      <c r="M910" s="12" t="s">
        <v>2462</v>
      </c>
      <c r="N910" s="4" t="s">
        <v>483</v>
      </c>
      <c r="O910" s="91" t="s">
        <v>1427</v>
      </c>
      <c r="P910" s="4" t="s">
        <v>483</v>
      </c>
      <c r="Q910" s="40"/>
      <c r="R910" s="4" t="s">
        <v>1391</v>
      </c>
      <c r="S910" s="16" t="s">
        <v>82</v>
      </c>
      <c r="T910" s="92"/>
      <c r="U910" s="40"/>
      <c r="V910" s="91"/>
      <c r="W910" s="95"/>
      <c r="X910" s="52">
        <v>0</v>
      </c>
      <c r="Y910" s="52">
        <f t="shared" si="55"/>
        <v>0</v>
      </c>
      <c r="Z910" s="94"/>
      <c r="AA910" s="5" t="s">
        <v>1318</v>
      </c>
      <c r="AB910" s="3">
        <v>7</v>
      </c>
      <c r="AC910" s="28"/>
    </row>
    <row r="911" spans="1:29" s="36" customFormat="1" ht="68.25" customHeight="1">
      <c r="A911" s="3" t="s">
        <v>2579</v>
      </c>
      <c r="B911" s="4" t="s">
        <v>1182</v>
      </c>
      <c r="C911" s="40" t="s">
        <v>1330</v>
      </c>
      <c r="D911" s="70" t="s">
        <v>99</v>
      </c>
      <c r="E911" s="40" t="s">
        <v>1426</v>
      </c>
      <c r="F911" s="40" t="s">
        <v>1826</v>
      </c>
      <c r="G911" s="40" t="s">
        <v>1426</v>
      </c>
      <c r="H911" s="40" t="s">
        <v>1826</v>
      </c>
      <c r="I911" s="3" t="s">
        <v>1425</v>
      </c>
      <c r="J911" s="91"/>
      <c r="K911" s="40" t="s">
        <v>482</v>
      </c>
      <c r="L911" s="91">
        <v>100</v>
      </c>
      <c r="M911" s="12" t="s">
        <v>2462</v>
      </c>
      <c r="N911" s="4" t="s">
        <v>483</v>
      </c>
      <c r="O911" s="91" t="s">
        <v>1427</v>
      </c>
      <c r="P911" s="4" t="s">
        <v>483</v>
      </c>
      <c r="Q911" s="40"/>
      <c r="R911" s="4" t="s">
        <v>1391</v>
      </c>
      <c r="S911" s="16" t="s">
        <v>82</v>
      </c>
      <c r="T911" s="92"/>
      <c r="U911" s="40"/>
      <c r="V911" s="91"/>
      <c r="W911" s="95"/>
      <c r="X911" s="52">
        <v>190210</v>
      </c>
      <c r="Y911" s="52">
        <f t="shared" si="55"/>
        <v>213035.2</v>
      </c>
      <c r="Z911" s="94"/>
      <c r="AA911" s="5" t="s">
        <v>1318</v>
      </c>
      <c r="AB911" s="3"/>
      <c r="AC911" s="28"/>
    </row>
    <row r="912" spans="1:30" s="55" customFormat="1" ht="83.25" customHeight="1">
      <c r="A912" s="3" t="s">
        <v>2014</v>
      </c>
      <c r="B912" s="4" t="s">
        <v>478</v>
      </c>
      <c r="C912" s="4" t="s">
        <v>479</v>
      </c>
      <c r="D912" s="4" t="s">
        <v>83</v>
      </c>
      <c r="E912" s="4" t="s">
        <v>84</v>
      </c>
      <c r="F912" s="4" t="s">
        <v>3267</v>
      </c>
      <c r="G912" s="4" t="s">
        <v>86</v>
      </c>
      <c r="H912" s="4" t="s">
        <v>3268</v>
      </c>
      <c r="I912" s="4" t="s">
        <v>87</v>
      </c>
      <c r="J912" s="4"/>
      <c r="K912" s="4" t="s">
        <v>491</v>
      </c>
      <c r="L912" s="4">
        <v>100</v>
      </c>
      <c r="M912" s="12" t="s">
        <v>2462</v>
      </c>
      <c r="N912" s="4" t="s">
        <v>483</v>
      </c>
      <c r="O912" s="4" t="s">
        <v>499</v>
      </c>
      <c r="P912" s="4" t="s">
        <v>483</v>
      </c>
      <c r="Q912" s="4"/>
      <c r="R912" s="4" t="s">
        <v>88</v>
      </c>
      <c r="S912" s="16" t="s">
        <v>82</v>
      </c>
      <c r="T912" s="4"/>
      <c r="U912" s="4" t="s">
        <v>169</v>
      </c>
      <c r="V912" s="4"/>
      <c r="W912" s="24"/>
      <c r="X912" s="24">
        <v>0</v>
      </c>
      <c r="Y912" s="24">
        <f t="shared" si="55"/>
        <v>0</v>
      </c>
      <c r="Z912" s="4"/>
      <c r="AA912" s="4" t="s">
        <v>1318</v>
      </c>
      <c r="AB912" s="4">
        <v>11</v>
      </c>
      <c r="AC912" s="28"/>
      <c r="AD912" s="8"/>
    </row>
    <row r="913" spans="1:30" s="55" customFormat="1" ht="74.25" customHeight="1">
      <c r="A913" s="3" t="s">
        <v>3685</v>
      </c>
      <c r="B913" s="4" t="s">
        <v>478</v>
      </c>
      <c r="C913" s="4" t="s">
        <v>479</v>
      </c>
      <c r="D913" s="4" t="s">
        <v>83</v>
      </c>
      <c r="E913" s="4" t="s">
        <v>84</v>
      </c>
      <c r="F913" s="4" t="s">
        <v>3267</v>
      </c>
      <c r="G913" s="4" t="s">
        <v>86</v>
      </c>
      <c r="H913" s="4" t="s">
        <v>3268</v>
      </c>
      <c r="I913" s="4" t="s">
        <v>87</v>
      </c>
      <c r="J913" s="4"/>
      <c r="K913" s="4" t="s">
        <v>491</v>
      </c>
      <c r="L913" s="4">
        <v>100</v>
      </c>
      <c r="M913" s="12" t="s">
        <v>2462</v>
      </c>
      <c r="N913" s="4" t="s">
        <v>483</v>
      </c>
      <c r="O913" s="3" t="s">
        <v>1417</v>
      </c>
      <c r="P913" s="4" t="s">
        <v>483</v>
      </c>
      <c r="Q913" s="4"/>
      <c r="R913" s="4" t="s">
        <v>88</v>
      </c>
      <c r="S913" s="16" t="s">
        <v>82</v>
      </c>
      <c r="T913" s="4"/>
      <c r="U913" s="4" t="s">
        <v>169</v>
      </c>
      <c r="V913" s="4"/>
      <c r="W913" s="24"/>
      <c r="X913" s="24">
        <v>75000</v>
      </c>
      <c r="Y913" s="24">
        <f t="shared" si="55"/>
        <v>84000.00000000001</v>
      </c>
      <c r="Z913" s="4"/>
      <c r="AA913" s="4" t="s">
        <v>1318</v>
      </c>
      <c r="AB913" s="4"/>
      <c r="AC913" s="28"/>
      <c r="AD913" s="8"/>
    </row>
    <row r="914" spans="1:30" s="55" customFormat="1" ht="102">
      <c r="A914" s="3" t="s">
        <v>128</v>
      </c>
      <c r="B914" s="4" t="s">
        <v>478</v>
      </c>
      <c r="C914" s="4" t="s">
        <v>479</v>
      </c>
      <c r="D914" s="4" t="s">
        <v>116</v>
      </c>
      <c r="E914" s="4" t="s">
        <v>117</v>
      </c>
      <c r="F914" s="4" t="s">
        <v>114</v>
      </c>
      <c r="G914" s="4" t="s">
        <v>117</v>
      </c>
      <c r="H914" s="4" t="s">
        <v>114</v>
      </c>
      <c r="I914" s="4" t="s">
        <v>118</v>
      </c>
      <c r="J914" s="4"/>
      <c r="K914" s="4" t="s">
        <v>482</v>
      </c>
      <c r="L914" s="4">
        <v>100</v>
      </c>
      <c r="M914" s="12" t="s">
        <v>2462</v>
      </c>
      <c r="N914" s="4" t="s">
        <v>483</v>
      </c>
      <c r="O914" s="4" t="s">
        <v>545</v>
      </c>
      <c r="P914" s="4" t="s">
        <v>483</v>
      </c>
      <c r="Q914" s="4"/>
      <c r="R914" s="4" t="s">
        <v>1890</v>
      </c>
      <c r="S914" s="4" t="s">
        <v>486</v>
      </c>
      <c r="T914" s="4"/>
      <c r="U914" s="4"/>
      <c r="V914" s="4"/>
      <c r="W914" s="24"/>
      <c r="X914" s="24">
        <v>0</v>
      </c>
      <c r="Y914" s="24">
        <f t="shared" si="55"/>
        <v>0</v>
      </c>
      <c r="Z914" s="4"/>
      <c r="AA914" s="4" t="s">
        <v>1318</v>
      </c>
      <c r="AB914" s="4">
        <v>11</v>
      </c>
      <c r="AC914" s="28"/>
      <c r="AD914" s="8"/>
    </row>
    <row r="915" spans="1:30" s="55" customFormat="1" ht="102">
      <c r="A915" s="3" t="s">
        <v>3686</v>
      </c>
      <c r="B915" s="4" t="s">
        <v>478</v>
      </c>
      <c r="C915" s="4" t="s">
        <v>479</v>
      </c>
      <c r="D915" s="4" t="s">
        <v>116</v>
      </c>
      <c r="E915" s="4" t="s">
        <v>117</v>
      </c>
      <c r="F915" s="4" t="s">
        <v>114</v>
      </c>
      <c r="G915" s="4" t="s">
        <v>117</v>
      </c>
      <c r="H915" s="4" t="s">
        <v>114</v>
      </c>
      <c r="I915" s="4" t="s">
        <v>118</v>
      </c>
      <c r="J915" s="4"/>
      <c r="K915" s="4" t="s">
        <v>482</v>
      </c>
      <c r="L915" s="4">
        <v>100</v>
      </c>
      <c r="M915" s="12" t="s">
        <v>2462</v>
      </c>
      <c r="N915" s="4" t="s">
        <v>483</v>
      </c>
      <c r="O915" s="3" t="s">
        <v>1417</v>
      </c>
      <c r="P915" s="4" t="s">
        <v>483</v>
      </c>
      <c r="Q915" s="4"/>
      <c r="R915" s="4" t="s">
        <v>1890</v>
      </c>
      <c r="S915" s="4" t="s">
        <v>486</v>
      </c>
      <c r="T915" s="4"/>
      <c r="U915" s="4"/>
      <c r="V915" s="4"/>
      <c r="W915" s="24"/>
      <c r="X915" s="24">
        <v>150000</v>
      </c>
      <c r="Y915" s="24">
        <f t="shared" si="55"/>
        <v>168000.00000000003</v>
      </c>
      <c r="Z915" s="4"/>
      <c r="AA915" s="4" t="s">
        <v>1318</v>
      </c>
      <c r="AB915" s="4"/>
      <c r="AC915" s="28"/>
      <c r="AD915" s="8"/>
    </row>
    <row r="916" spans="1:30" s="55" customFormat="1" ht="96.75" customHeight="1">
      <c r="A916" s="3" t="s">
        <v>2015</v>
      </c>
      <c r="B916" s="4" t="s">
        <v>478</v>
      </c>
      <c r="C916" s="4" t="s">
        <v>479</v>
      </c>
      <c r="D916" s="4" t="s">
        <v>71</v>
      </c>
      <c r="E916" s="4" t="s">
        <v>73</v>
      </c>
      <c r="F916" s="4" t="s">
        <v>72</v>
      </c>
      <c r="G916" s="4" t="s">
        <v>74</v>
      </c>
      <c r="H916" s="4" t="s">
        <v>69</v>
      </c>
      <c r="I916" s="4" t="s">
        <v>136</v>
      </c>
      <c r="J916" s="4"/>
      <c r="K916" s="4" t="s">
        <v>482</v>
      </c>
      <c r="L916" s="4">
        <v>100</v>
      </c>
      <c r="M916" s="12" t="s">
        <v>2462</v>
      </c>
      <c r="N916" s="4" t="s">
        <v>483</v>
      </c>
      <c r="O916" s="4" t="s">
        <v>494</v>
      </c>
      <c r="P916" s="4" t="s">
        <v>483</v>
      </c>
      <c r="Q916" s="4"/>
      <c r="R916" s="4" t="s">
        <v>1890</v>
      </c>
      <c r="S916" s="4" t="s">
        <v>486</v>
      </c>
      <c r="T916" s="4"/>
      <c r="U916" s="4"/>
      <c r="V916" s="4"/>
      <c r="W916" s="24"/>
      <c r="X916" s="24">
        <v>0</v>
      </c>
      <c r="Y916" s="24">
        <f t="shared" si="55"/>
        <v>0</v>
      </c>
      <c r="Z916" s="4"/>
      <c r="AA916" s="4" t="s">
        <v>1318</v>
      </c>
      <c r="AB916" s="4">
        <v>11</v>
      </c>
      <c r="AC916" s="28"/>
      <c r="AD916" s="8"/>
    </row>
    <row r="917" spans="1:30" s="55" customFormat="1" ht="99" customHeight="1">
      <c r="A917" s="3" t="s">
        <v>3687</v>
      </c>
      <c r="B917" s="4" t="s">
        <v>478</v>
      </c>
      <c r="C917" s="4" t="s">
        <v>479</v>
      </c>
      <c r="D917" s="4" t="s">
        <v>71</v>
      </c>
      <c r="E917" s="4" t="s">
        <v>73</v>
      </c>
      <c r="F917" s="4" t="s">
        <v>72</v>
      </c>
      <c r="G917" s="4" t="s">
        <v>74</v>
      </c>
      <c r="H917" s="4" t="s">
        <v>69</v>
      </c>
      <c r="I917" s="4" t="s">
        <v>136</v>
      </c>
      <c r="J917" s="4"/>
      <c r="K917" s="4" t="s">
        <v>482</v>
      </c>
      <c r="L917" s="4">
        <v>100</v>
      </c>
      <c r="M917" s="12" t="s">
        <v>2462</v>
      </c>
      <c r="N917" s="4" t="s">
        <v>483</v>
      </c>
      <c r="O917" s="3" t="s">
        <v>1417</v>
      </c>
      <c r="P917" s="4" t="s">
        <v>483</v>
      </c>
      <c r="Q917" s="4"/>
      <c r="R917" s="4" t="s">
        <v>1890</v>
      </c>
      <c r="S917" s="4" t="s">
        <v>486</v>
      </c>
      <c r="T917" s="4"/>
      <c r="U917" s="4"/>
      <c r="V917" s="4"/>
      <c r="W917" s="24"/>
      <c r="X917" s="24">
        <v>144000</v>
      </c>
      <c r="Y917" s="24">
        <f t="shared" si="55"/>
        <v>161280.00000000003</v>
      </c>
      <c r="Z917" s="4"/>
      <c r="AA917" s="4" t="s">
        <v>1318</v>
      </c>
      <c r="AB917" s="4"/>
      <c r="AC917" s="28"/>
      <c r="AD917" s="8"/>
    </row>
    <row r="918" spans="1:29" s="55" customFormat="1" ht="127.5">
      <c r="A918" s="3" t="s">
        <v>2016</v>
      </c>
      <c r="B918" s="4" t="s">
        <v>478</v>
      </c>
      <c r="C918" s="4" t="s">
        <v>479</v>
      </c>
      <c r="D918" s="4" t="s">
        <v>71</v>
      </c>
      <c r="E918" s="4" t="s">
        <v>73</v>
      </c>
      <c r="F918" s="4" t="s">
        <v>72</v>
      </c>
      <c r="G918" s="4" t="s">
        <v>74</v>
      </c>
      <c r="H918" s="4" t="s">
        <v>69</v>
      </c>
      <c r="I918" s="4" t="s">
        <v>22</v>
      </c>
      <c r="J918" s="4"/>
      <c r="K918" s="4" t="s">
        <v>482</v>
      </c>
      <c r="L918" s="4">
        <v>100</v>
      </c>
      <c r="M918" s="12" t="s">
        <v>2462</v>
      </c>
      <c r="N918" s="4" t="s">
        <v>483</v>
      </c>
      <c r="O918" s="4" t="s">
        <v>1417</v>
      </c>
      <c r="P918" s="4" t="s">
        <v>483</v>
      </c>
      <c r="Q918" s="4"/>
      <c r="R918" s="4" t="s">
        <v>1890</v>
      </c>
      <c r="S918" s="4" t="s">
        <v>82</v>
      </c>
      <c r="T918" s="4"/>
      <c r="U918" s="4"/>
      <c r="V918" s="4"/>
      <c r="W918" s="24"/>
      <c r="X918" s="24">
        <v>178571</v>
      </c>
      <c r="Y918" s="24">
        <f aca="true" t="shared" si="56" ref="Y918:Y923">X918*1.12</f>
        <v>199999.52000000002</v>
      </c>
      <c r="Z918" s="4"/>
      <c r="AA918" s="4" t="s">
        <v>1318</v>
      </c>
      <c r="AB918" s="4"/>
      <c r="AC918" s="132"/>
    </row>
    <row r="919" spans="1:29" s="96" customFormat="1" ht="102">
      <c r="A919" s="3" t="s">
        <v>2017</v>
      </c>
      <c r="B919" s="4" t="s">
        <v>478</v>
      </c>
      <c r="C919" s="4" t="s">
        <v>479</v>
      </c>
      <c r="D919" s="70" t="s">
        <v>1501</v>
      </c>
      <c r="E919" s="18" t="s">
        <v>1503</v>
      </c>
      <c r="F919" s="3" t="s">
        <v>1502</v>
      </c>
      <c r="G919" s="18" t="s">
        <v>1504</v>
      </c>
      <c r="H919" s="18" t="s">
        <v>1852</v>
      </c>
      <c r="I919" s="3" t="s">
        <v>1505</v>
      </c>
      <c r="J919" s="3"/>
      <c r="K919" s="4" t="s">
        <v>482</v>
      </c>
      <c r="L919" s="4">
        <v>100</v>
      </c>
      <c r="M919" s="4">
        <v>231010000</v>
      </c>
      <c r="N919" s="4" t="s">
        <v>483</v>
      </c>
      <c r="O919" s="13" t="s">
        <v>484</v>
      </c>
      <c r="P919" s="4" t="s">
        <v>483</v>
      </c>
      <c r="Q919" s="4"/>
      <c r="R919" s="4" t="s">
        <v>1391</v>
      </c>
      <c r="S919" s="4" t="s">
        <v>486</v>
      </c>
      <c r="T919" s="4"/>
      <c r="U919" s="39"/>
      <c r="V919" s="3" t="s">
        <v>169</v>
      </c>
      <c r="W919" s="50"/>
      <c r="X919" s="26">
        <v>267857.14</v>
      </c>
      <c r="Y919" s="26">
        <f t="shared" si="56"/>
        <v>299999.9968</v>
      </c>
      <c r="Z919" s="26"/>
      <c r="AA919" s="4" t="s">
        <v>1318</v>
      </c>
      <c r="AB919" s="4"/>
      <c r="AC919" s="132"/>
    </row>
    <row r="920" spans="1:29" s="96" customFormat="1" ht="127.5">
      <c r="A920" s="3" t="s">
        <v>2018</v>
      </c>
      <c r="B920" s="4" t="s">
        <v>478</v>
      </c>
      <c r="C920" s="4" t="s">
        <v>479</v>
      </c>
      <c r="D920" s="4" t="s">
        <v>71</v>
      </c>
      <c r="E920" s="4" t="s">
        <v>73</v>
      </c>
      <c r="F920" s="3" t="s">
        <v>72</v>
      </c>
      <c r="G920" s="4" t="s">
        <v>74</v>
      </c>
      <c r="H920" s="4" t="s">
        <v>1621</v>
      </c>
      <c r="I920" s="3" t="s">
        <v>1527</v>
      </c>
      <c r="J920" s="3"/>
      <c r="K920" s="4" t="s">
        <v>482</v>
      </c>
      <c r="L920" s="4">
        <v>100</v>
      </c>
      <c r="M920" s="4">
        <v>231010000</v>
      </c>
      <c r="N920" s="4" t="s">
        <v>483</v>
      </c>
      <c r="O920" s="13" t="s">
        <v>545</v>
      </c>
      <c r="P920" s="4" t="s">
        <v>483</v>
      </c>
      <c r="Q920" s="4"/>
      <c r="R920" s="3" t="s">
        <v>1129</v>
      </c>
      <c r="S920" s="4" t="s">
        <v>486</v>
      </c>
      <c r="T920" s="4"/>
      <c r="U920" s="39"/>
      <c r="V920" s="3"/>
      <c r="W920" s="50"/>
      <c r="X920" s="47">
        <v>243000</v>
      </c>
      <c r="Y920" s="26">
        <f t="shared" si="56"/>
        <v>272160</v>
      </c>
      <c r="Z920" s="26"/>
      <c r="AA920" s="4" t="s">
        <v>1318</v>
      </c>
      <c r="AB920" s="4"/>
      <c r="AC920" s="122"/>
    </row>
    <row r="921" spans="1:29" s="54" customFormat="1" ht="106.5" customHeight="1">
      <c r="A921" s="3" t="s">
        <v>2019</v>
      </c>
      <c r="B921" s="4" t="s">
        <v>478</v>
      </c>
      <c r="C921" s="4" t="s">
        <v>479</v>
      </c>
      <c r="D921" s="4" t="s">
        <v>140</v>
      </c>
      <c r="E921" s="4" t="s">
        <v>141</v>
      </c>
      <c r="F921" s="4" t="s">
        <v>1938</v>
      </c>
      <c r="G921" s="4" t="s">
        <v>141</v>
      </c>
      <c r="H921" s="4" t="s">
        <v>1938</v>
      </c>
      <c r="I921" s="4" t="s">
        <v>12</v>
      </c>
      <c r="J921" s="4"/>
      <c r="K921" s="4" t="s">
        <v>482</v>
      </c>
      <c r="L921" s="4">
        <v>100</v>
      </c>
      <c r="M921" s="12" t="s">
        <v>2462</v>
      </c>
      <c r="N921" s="4" t="s">
        <v>483</v>
      </c>
      <c r="O921" s="10" t="s">
        <v>494</v>
      </c>
      <c r="P921" s="4" t="s">
        <v>483</v>
      </c>
      <c r="Q921" s="4"/>
      <c r="R921" s="3" t="s">
        <v>1129</v>
      </c>
      <c r="S921" s="4" t="s">
        <v>486</v>
      </c>
      <c r="T921" s="25"/>
      <c r="U921" s="14"/>
      <c r="V921" s="3"/>
      <c r="W921" s="4"/>
      <c r="X921" s="24">
        <v>0</v>
      </c>
      <c r="Y921" s="26">
        <f t="shared" si="56"/>
        <v>0</v>
      </c>
      <c r="Z921" s="4"/>
      <c r="AA921" s="4" t="s">
        <v>1318</v>
      </c>
      <c r="AB921" s="4">
        <v>11</v>
      </c>
      <c r="AC921" s="122"/>
    </row>
    <row r="922" spans="1:29" s="54" customFormat="1" ht="106.5" customHeight="1">
      <c r="A922" s="3" t="s">
        <v>3299</v>
      </c>
      <c r="B922" s="4" t="s">
        <v>478</v>
      </c>
      <c r="C922" s="4" t="s">
        <v>479</v>
      </c>
      <c r="D922" s="4" t="s">
        <v>140</v>
      </c>
      <c r="E922" s="4" t="s">
        <v>141</v>
      </c>
      <c r="F922" s="4" t="s">
        <v>1938</v>
      </c>
      <c r="G922" s="4" t="s">
        <v>141</v>
      </c>
      <c r="H922" s="4" t="s">
        <v>1938</v>
      </c>
      <c r="I922" s="4" t="s">
        <v>12</v>
      </c>
      <c r="J922" s="4"/>
      <c r="K922" s="4" t="s">
        <v>482</v>
      </c>
      <c r="L922" s="4">
        <v>100</v>
      </c>
      <c r="M922" s="12" t="s">
        <v>2462</v>
      </c>
      <c r="N922" s="4" t="s">
        <v>483</v>
      </c>
      <c r="O922" s="10" t="s">
        <v>1627</v>
      </c>
      <c r="P922" s="4" t="s">
        <v>483</v>
      </c>
      <c r="Q922" s="4"/>
      <c r="R922" s="3" t="s">
        <v>1129</v>
      </c>
      <c r="S922" s="4" t="s">
        <v>486</v>
      </c>
      <c r="T922" s="25"/>
      <c r="U922" s="14"/>
      <c r="V922" s="3"/>
      <c r="W922" s="4"/>
      <c r="X922" s="24">
        <v>15000</v>
      </c>
      <c r="Y922" s="26">
        <f t="shared" si="56"/>
        <v>16800</v>
      </c>
      <c r="Z922" s="4"/>
      <c r="AA922" s="4" t="s">
        <v>1318</v>
      </c>
      <c r="AB922" s="179"/>
      <c r="AC922" s="122"/>
    </row>
    <row r="923" spans="1:29" s="54" customFormat="1" ht="125.25" customHeight="1">
      <c r="A923" s="3" t="s">
        <v>2020</v>
      </c>
      <c r="B923" s="10" t="s">
        <v>478</v>
      </c>
      <c r="C923" s="10" t="s">
        <v>479</v>
      </c>
      <c r="D923" s="4" t="s">
        <v>140</v>
      </c>
      <c r="E923" s="4" t="s">
        <v>141</v>
      </c>
      <c r="F923" s="4" t="s">
        <v>1939</v>
      </c>
      <c r="G923" s="4" t="s">
        <v>141</v>
      </c>
      <c r="H923" s="4" t="s">
        <v>1939</v>
      </c>
      <c r="I923" s="4" t="s">
        <v>1940</v>
      </c>
      <c r="J923" s="4"/>
      <c r="K923" s="4" t="s">
        <v>482</v>
      </c>
      <c r="L923" s="4">
        <v>100</v>
      </c>
      <c r="M923" s="12" t="s">
        <v>2462</v>
      </c>
      <c r="N923" s="4" t="s">
        <v>483</v>
      </c>
      <c r="O923" s="4" t="s">
        <v>484</v>
      </c>
      <c r="P923" s="4" t="s">
        <v>483</v>
      </c>
      <c r="Q923" s="4"/>
      <c r="R923" s="16" t="s">
        <v>1129</v>
      </c>
      <c r="S923" s="16" t="s">
        <v>82</v>
      </c>
      <c r="T923" s="4"/>
      <c r="U923" s="4"/>
      <c r="V923" s="3"/>
      <c r="W923" s="11"/>
      <c r="X923" s="24">
        <v>350000</v>
      </c>
      <c r="Y923" s="26">
        <f t="shared" si="56"/>
        <v>392000.00000000006</v>
      </c>
      <c r="Z923" s="4"/>
      <c r="AA923" s="4" t="s">
        <v>1318</v>
      </c>
      <c r="AB923" s="4"/>
      <c r="AC923" s="122"/>
    </row>
    <row r="924" spans="1:29" s="54" customFormat="1" ht="114" customHeight="1">
      <c r="A924" s="3" t="s">
        <v>2021</v>
      </c>
      <c r="B924" s="10" t="s">
        <v>478</v>
      </c>
      <c r="C924" s="10" t="s">
        <v>479</v>
      </c>
      <c r="D924" s="4" t="s">
        <v>78</v>
      </c>
      <c r="E924" s="4" t="s">
        <v>80</v>
      </c>
      <c r="F924" s="4" t="s">
        <v>1564</v>
      </c>
      <c r="G924" s="4" t="s">
        <v>81</v>
      </c>
      <c r="H924" s="4" t="s">
        <v>1941</v>
      </c>
      <c r="I924" s="3" t="s">
        <v>2515</v>
      </c>
      <c r="J924" s="3"/>
      <c r="K924" s="4" t="s">
        <v>482</v>
      </c>
      <c r="L924" s="4">
        <v>100</v>
      </c>
      <c r="M924" s="12" t="s">
        <v>2462</v>
      </c>
      <c r="N924" s="4" t="s">
        <v>483</v>
      </c>
      <c r="O924" s="4" t="s">
        <v>545</v>
      </c>
      <c r="P924" s="4" t="s">
        <v>483</v>
      </c>
      <c r="Q924" s="4"/>
      <c r="R924" s="4" t="s">
        <v>2544</v>
      </c>
      <c r="S924" s="16" t="s">
        <v>82</v>
      </c>
      <c r="T924" s="4"/>
      <c r="U924" s="4"/>
      <c r="V924" s="3"/>
      <c r="W924" s="24"/>
      <c r="X924" s="24">
        <v>0</v>
      </c>
      <c r="Y924" s="26">
        <v>0</v>
      </c>
      <c r="Z924" s="4"/>
      <c r="AA924" s="4" t="s">
        <v>1318</v>
      </c>
      <c r="AB924" s="4">
        <v>7.11</v>
      </c>
      <c r="AC924" s="122"/>
    </row>
    <row r="925" spans="1:29" s="54" customFormat="1" ht="114" customHeight="1">
      <c r="A925" s="3" t="s">
        <v>2771</v>
      </c>
      <c r="B925" s="10" t="s">
        <v>478</v>
      </c>
      <c r="C925" s="10" t="s">
        <v>479</v>
      </c>
      <c r="D925" s="4" t="s">
        <v>78</v>
      </c>
      <c r="E925" s="4" t="s">
        <v>80</v>
      </c>
      <c r="F925" s="4" t="s">
        <v>1564</v>
      </c>
      <c r="G925" s="4" t="s">
        <v>81</v>
      </c>
      <c r="H925" s="4" t="s">
        <v>1941</v>
      </c>
      <c r="I925" s="3" t="s">
        <v>2515</v>
      </c>
      <c r="J925" s="3"/>
      <c r="K925" s="4" t="s">
        <v>491</v>
      </c>
      <c r="L925" s="4">
        <v>100</v>
      </c>
      <c r="M925" s="12" t="s">
        <v>2462</v>
      </c>
      <c r="N925" s="4" t="s">
        <v>483</v>
      </c>
      <c r="O925" s="3" t="s">
        <v>1444</v>
      </c>
      <c r="P925" s="4" t="s">
        <v>483</v>
      </c>
      <c r="Q925" s="4"/>
      <c r="R925" s="4" t="s">
        <v>2544</v>
      </c>
      <c r="S925" s="16" t="s">
        <v>82</v>
      </c>
      <c r="T925" s="4"/>
      <c r="U925" s="4"/>
      <c r="V925" s="3"/>
      <c r="W925" s="24"/>
      <c r="X925" s="24">
        <v>0</v>
      </c>
      <c r="Y925" s="26">
        <f aca="true" t="shared" si="57" ref="Y925:Y934">X925*1.12</f>
        <v>0</v>
      </c>
      <c r="Z925" s="4"/>
      <c r="AA925" s="4" t="s">
        <v>1318</v>
      </c>
      <c r="AB925" s="4" t="s">
        <v>2890</v>
      </c>
      <c r="AC925" s="122"/>
    </row>
    <row r="926" spans="1:29" s="54" customFormat="1" ht="114" customHeight="1">
      <c r="A926" s="3" t="s">
        <v>2885</v>
      </c>
      <c r="B926" s="10" t="s">
        <v>478</v>
      </c>
      <c r="C926" s="10" t="s">
        <v>479</v>
      </c>
      <c r="D926" s="4" t="s">
        <v>2887</v>
      </c>
      <c r="E926" s="4" t="s">
        <v>2888</v>
      </c>
      <c r="F926" s="4" t="s">
        <v>2889</v>
      </c>
      <c r="G926" s="4" t="s">
        <v>2888</v>
      </c>
      <c r="H926" s="4" t="s">
        <v>2889</v>
      </c>
      <c r="I926" s="3" t="s">
        <v>2515</v>
      </c>
      <c r="J926" s="3"/>
      <c r="K926" s="4" t="s">
        <v>491</v>
      </c>
      <c r="L926" s="4">
        <v>100</v>
      </c>
      <c r="M926" s="12" t="s">
        <v>2462</v>
      </c>
      <c r="N926" s="4" t="s">
        <v>483</v>
      </c>
      <c r="O926" s="3" t="s">
        <v>1444</v>
      </c>
      <c r="P926" s="4" t="s">
        <v>483</v>
      </c>
      <c r="Q926" s="4"/>
      <c r="R926" s="4" t="s">
        <v>2544</v>
      </c>
      <c r="S926" s="16" t="s">
        <v>82</v>
      </c>
      <c r="T926" s="4"/>
      <c r="U926" s="4"/>
      <c r="V926" s="3"/>
      <c r="W926" s="24"/>
      <c r="X926" s="24">
        <v>3000000</v>
      </c>
      <c r="Y926" s="26">
        <f t="shared" si="57"/>
        <v>3360000.0000000005</v>
      </c>
      <c r="Z926" s="4"/>
      <c r="AA926" s="4" t="s">
        <v>1318</v>
      </c>
      <c r="AB926" s="4"/>
      <c r="AC926" s="122"/>
    </row>
    <row r="927" spans="1:29" s="54" customFormat="1" ht="114" customHeight="1">
      <c r="A927" s="3" t="s">
        <v>2022</v>
      </c>
      <c r="B927" s="10" t="s">
        <v>478</v>
      </c>
      <c r="C927" s="10" t="s">
        <v>479</v>
      </c>
      <c r="D927" s="4" t="s">
        <v>78</v>
      </c>
      <c r="E927" s="4" t="s">
        <v>80</v>
      </c>
      <c r="F927" s="4" t="s">
        <v>1564</v>
      </c>
      <c r="G927" s="4" t="s">
        <v>81</v>
      </c>
      <c r="H927" s="4" t="s">
        <v>1941</v>
      </c>
      <c r="I927" s="3" t="s">
        <v>2516</v>
      </c>
      <c r="J927" s="3"/>
      <c r="K927" s="4" t="s">
        <v>482</v>
      </c>
      <c r="L927" s="4">
        <v>100</v>
      </c>
      <c r="M927" s="12" t="s">
        <v>2462</v>
      </c>
      <c r="N927" s="4" t="s">
        <v>483</v>
      </c>
      <c r="O927" s="4" t="s">
        <v>545</v>
      </c>
      <c r="P927" s="4" t="s">
        <v>483</v>
      </c>
      <c r="Q927" s="4"/>
      <c r="R927" s="4" t="s">
        <v>2544</v>
      </c>
      <c r="S927" s="16" t="s">
        <v>82</v>
      </c>
      <c r="T927" s="4"/>
      <c r="U927" s="4"/>
      <c r="V927" s="3"/>
      <c r="W927" s="11"/>
      <c r="X927" s="24">
        <v>0</v>
      </c>
      <c r="Y927" s="26">
        <f t="shared" si="57"/>
        <v>0</v>
      </c>
      <c r="Z927" s="4"/>
      <c r="AA927" s="4" t="s">
        <v>1318</v>
      </c>
      <c r="AB927" s="4">
        <v>11</v>
      </c>
      <c r="AC927" s="122"/>
    </row>
    <row r="928" spans="1:29" s="54" customFormat="1" ht="114" customHeight="1">
      <c r="A928" s="3" t="s">
        <v>2832</v>
      </c>
      <c r="B928" s="10" t="s">
        <v>478</v>
      </c>
      <c r="C928" s="10" t="s">
        <v>479</v>
      </c>
      <c r="D928" s="4" t="s">
        <v>78</v>
      </c>
      <c r="E928" s="4" t="s">
        <v>80</v>
      </c>
      <c r="F928" s="4" t="s">
        <v>1564</v>
      </c>
      <c r="G928" s="4" t="s">
        <v>81</v>
      </c>
      <c r="H928" s="4" t="s">
        <v>1941</v>
      </c>
      <c r="I928" s="3" t="s">
        <v>2516</v>
      </c>
      <c r="J928" s="3"/>
      <c r="K928" s="4" t="s">
        <v>482</v>
      </c>
      <c r="L928" s="4">
        <v>100</v>
      </c>
      <c r="M928" s="12" t="s">
        <v>2462</v>
      </c>
      <c r="N928" s="4" t="s">
        <v>483</v>
      </c>
      <c r="O928" s="3" t="s">
        <v>1444</v>
      </c>
      <c r="P928" s="4" t="s">
        <v>483</v>
      </c>
      <c r="Q928" s="4"/>
      <c r="R928" s="4" t="s">
        <v>2544</v>
      </c>
      <c r="S928" s="16" t="s">
        <v>82</v>
      </c>
      <c r="T928" s="4"/>
      <c r="U928" s="4"/>
      <c r="V928" s="3"/>
      <c r="W928" s="11"/>
      <c r="X928" s="24">
        <v>0</v>
      </c>
      <c r="Y928" s="26">
        <f t="shared" si="57"/>
        <v>0</v>
      </c>
      <c r="Z928" s="4"/>
      <c r="AA928" s="4" t="s">
        <v>1318</v>
      </c>
      <c r="AB928" s="4" t="s">
        <v>2890</v>
      </c>
      <c r="AC928" s="122"/>
    </row>
    <row r="929" spans="1:29" s="54" customFormat="1" ht="114" customHeight="1">
      <c r="A929" s="3" t="s">
        <v>2886</v>
      </c>
      <c r="B929" s="10" t="s">
        <v>478</v>
      </c>
      <c r="C929" s="10" t="s">
        <v>479</v>
      </c>
      <c r="D929" s="4" t="s">
        <v>78</v>
      </c>
      <c r="E929" s="4" t="s">
        <v>2888</v>
      </c>
      <c r="F929" s="4" t="s">
        <v>2889</v>
      </c>
      <c r="G929" s="4" t="s">
        <v>2888</v>
      </c>
      <c r="H929" s="4" t="s">
        <v>2889</v>
      </c>
      <c r="I929" s="3" t="s">
        <v>2516</v>
      </c>
      <c r="J929" s="3"/>
      <c r="K929" s="4" t="s">
        <v>482</v>
      </c>
      <c r="L929" s="4">
        <v>100</v>
      </c>
      <c r="M929" s="12" t="s">
        <v>2462</v>
      </c>
      <c r="N929" s="4" t="s">
        <v>483</v>
      </c>
      <c r="O929" s="3" t="s">
        <v>1444</v>
      </c>
      <c r="P929" s="4" t="s">
        <v>483</v>
      </c>
      <c r="Q929" s="4"/>
      <c r="R929" s="4" t="s">
        <v>2544</v>
      </c>
      <c r="S929" s="16" t="s">
        <v>82</v>
      </c>
      <c r="T929" s="4"/>
      <c r="U929" s="4"/>
      <c r="V929" s="3"/>
      <c r="W929" s="11"/>
      <c r="X929" s="24">
        <v>800000</v>
      </c>
      <c r="Y929" s="26">
        <f t="shared" si="57"/>
        <v>896000.0000000001</v>
      </c>
      <c r="Z929" s="4"/>
      <c r="AA929" s="4" t="s">
        <v>1318</v>
      </c>
      <c r="AB929" s="4"/>
      <c r="AC929" s="122"/>
    </row>
    <row r="930" spans="1:29" s="6" customFormat="1" ht="123" customHeight="1">
      <c r="A930" s="3" t="s">
        <v>2023</v>
      </c>
      <c r="B930" s="10" t="s">
        <v>478</v>
      </c>
      <c r="C930" s="10" t="s">
        <v>479</v>
      </c>
      <c r="D930" s="118" t="s">
        <v>1944</v>
      </c>
      <c r="E930" s="118" t="s">
        <v>1947</v>
      </c>
      <c r="F930" s="118" t="s">
        <v>1945</v>
      </c>
      <c r="G930" s="118" t="s">
        <v>1948</v>
      </c>
      <c r="H930" s="118" t="s">
        <v>1946</v>
      </c>
      <c r="I930" s="3" t="s">
        <v>2523</v>
      </c>
      <c r="J930" s="3"/>
      <c r="K930" s="4" t="s">
        <v>1949</v>
      </c>
      <c r="L930" s="4">
        <v>30</v>
      </c>
      <c r="M930" s="12" t="s">
        <v>2462</v>
      </c>
      <c r="N930" s="4" t="s">
        <v>483</v>
      </c>
      <c r="O930" s="4" t="s">
        <v>1427</v>
      </c>
      <c r="P930" s="4" t="s">
        <v>483</v>
      </c>
      <c r="Q930" s="4"/>
      <c r="R930" s="4" t="s">
        <v>2455</v>
      </c>
      <c r="S930" s="16" t="s">
        <v>82</v>
      </c>
      <c r="T930" s="4"/>
      <c r="U930" s="4"/>
      <c r="V930" s="3"/>
      <c r="W930" s="24"/>
      <c r="X930" s="24">
        <v>0</v>
      </c>
      <c r="Y930" s="26">
        <f t="shared" si="57"/>
        <v>0</v>
      </c>
      <c r="Z930" s="4"/>
      <c r="AA930" s="4" t="s">
        <v>1318</v>
      </c>
      <c r="AB930" s="4">
        <v>11</v>
      </c>
      <c r="AC930" s="122"/>
    </row>
    <row r="931" spans="1:29" s="6" customFormat="1" ht="123" customHeight="1">
      <c r="A931" s="3" t="s">
        <v>2613</v>
      </c>
      <c r="B931" s="10" t="s">
        <v>478</v>
      </c>
      <c r="C931" s="10" t="s">
        <v>479</v>
      </c>
      <c r="D931" s="118" t="s">
        <v>1944</v>
      </c>
      <c r="E931" s="118" t="s">
        <v>1947</v>
      </c>
      <c r="F931" s="118" t="s">
        <v>1945</v>
      </c>
      <c r="G931" s="118" t="s">
        <v>1948</v>
      </c>
      <c r="H931" s="118" t="s">
        <v>1946</v>
      </c>
      <c r="I931" s="3" t="s">
        <v>2523</v>
      </c>
      <c r="J931" s="3"/>
      <c r="K931" s="4" t="s">
        <v>1949</v>
      </c>
      <c r="L931" s="4">
        <v>30</v>
      </c>
      <c r="M931" s="12" t="s">
        <v>2462</v>
      </c>
      <c r="N931" s="4" t="s">
        <v>483</v>
      </c>
      <c r="O931" s="4" t="s">
        <v>1474</v>
      </c>
      <c r="P931" s="4" t="s">
        <v>483</v>
      </c>
      <c r="Q931" s="4"/>
      <c r="R931" s="4" t="s">
        <v>2455</v>
      </c>
      <c r="S931" s="16" t="s">
        <v>82</v>
      </c>
      <c r="T931" s="4"/>
      <c r="U931" s="4"/>
      <c r="V931" s="3"/>
      <c r="W931" s="24"/>
      <c r="X931" s="24">
        <v>0</v>
      </c>
      <c r="Y931" s="26">
        <f t="shared" si="57"/>
        <v>0</v>
      </c>
      <c r="Z931" s="4"/>
      <c r="AA931" s="4" t="s">
        <v>1318</v>
      </c>
      <c r="AB931" s="4">
        <v>11</v>
      </c>
      <c r="AC931" s="122"/>
    </row>
    <row r="932" spans="1:29" s="6" customFormat="1" ht="123" customHeight="1">
      <c r="A932" s="3" t="s">
        <v>2840</v>
      </c>
      <c r="B932" s="10" t="s">
        <v>478</v>
      </c>
      <c r="C932" s="10" t="s">
        <v>479</v>
      </c>
      <c r="D932" s="118" t="s">
        <v>1944</v>
      </c>
      <c r="E932" s="118" t="s">
        <v>1947</v>
      </c>
      <c r="F932" s="118" t="s">
        <v>1945</v>
      </c>
      <c r="G932" s="118" t="s">
        <v>1948</v>
      </c>
      <c r="H932" s="118" t="s">
        <v>1946</v>
      </c>
      <c r="I932" s="3" t="s">
        <v>2523</v>
      </c>
      <c r="J932" s="3"/>
      <c r="K932" s="4" t="s">
        <v>1949</v>
      </c>
      <c r="L932" s="4">
        <v>30</v>
      </c>
      <c r="M932" s="12" t="s">
        <v>2462</v>
      </c>
      <c r="N932" s="4" t="s">
        <v>483</v>
      </c>
      <c r="O932" s="4" t="s">
        <v>1332</v>
      </c>
      <c r="P932" s="4" t="s">
        <v>483</v>
      </c>
      <c r="Q932" s="4"/>
      <c r="R932" s="4" t="s">
        <v>2455</v>
      </c>
      <c r="S932" s="16" t="s">
        <v>82</v>
      </c>
      <c r="T932" s="4"/>
      <c r="U932" s="4"/>
      <c r="V932" s="3"/>
      <c r="W932" s="24"/>
      <c r="X932" s="24">
        <v>0</v>
      </c>
      <c r="Y932" s="26">
        <f t="shared" si="57"/>
        <v>0</v>
      </c>
      <c r="Z932" s="4"/>
      <c r="AA932" s="4" t="s">
        <v>1318</v>
      </c>
      <c r="AB932" s="4" t="s">
        <v>2966</v>
      </c>
      <c r="AC932" s="122"/>
    </row>
    <row r="933" spans="1:29" s="6" customFormat="1" ht="171" customHeight="1">
      <c r="A933" s="3" t="s">
        <v>2965</v>
      </c>
      <c r="B933" s="10" t="s">
        <v>478</v>
      </c>
      <c r="C933" s="10" t="s">
        <v>479</v>
      </c>
      <c r="D933" s="118" t="s">
        <v>1944</v>
      </c>
      <c r="E933" s="118" t="s">
        <v>1947</v>
      </c>
      <c r="F933" s="118" t="s">
        <v>1945</v>
      </c>
      <c r="G933" s="118" t="s">
        <v>1948</v>
      </c>
      <c r="H933" s="118" t="s">
        <v>1946</v>
      </c>
      <c r="I933" s="3" t="s">
        <v>2967</v>
      </c>
      <c r="J933" s="3"/>
      <c r="K933" s="4" t="s">
        <v>482</v>
      </c>
      <c r="L933" s="4">
        <v>30</v>
      </c>
      <c r="M933" s="12" t="s">
        <v>2462</v>
      </c>
      <c r="N933" s="4" t="s">
        <v>483</v>
      </c>
      <c r="O933" s="3" t="s">
        <v>1444</v>
      </c>
      <c r="P933" s="4" t="s">
        <v>483</v>
      </c>
      <c r="Q933" s="4"/>
      <c r="R933" s="4" t="s">
        <v>2455</v>
      </c>
      <c r="S933" s="16" t="s">
        <v>82</v>
      </c>
      <c r="T933" s="4"/>
      <c r="U933" s="4"/>
      <c r="V933" s="3"/>
      <c r="W933" s="24"/>
      <c r="X933" s="24">
        <v>1696450</v>
      </c>
      <c r="Y933" s="26">
        <f t="shared" si="57"/>
        <v>1900024.0000000002</v>
      </c>
      <c r="Z933" s="4"/>
      <c r="AA933" s="4" t="s">
        <v>1318</v>
      </c>
      <c r="AB933" s="4"/>
      <c r="AC933" s="122"/>
    </row>
    <row r="934" spans="1:29" s="54" customFormat="1" ht="172.5" customHeight="1">
      <c r="A934" s="3" t="s">
        <v>2024</v>
      </c>
      <c r="B934" s="4" t="s">
        <v>478</v>
      </c>
      <c r="C934" s="4" t="s">
        <v>479</v>
      </c>
      <c r="D934" s="70" t="s">
        <v>1944</v>
      </c>
      <c r="E934" s="18" t="s">
        <v>1947</v>
      </c>
      <c r="F934" s="99" t="s">
        <v>1945</v>
      </c>
      <c r="G934" s="98" t="s">
        <v>1948</v>
      </c>
      <c r="H934" s="99" t="s">
        <v>1946</v>
      </c>
      <c r="I934" s="3" t="s">
        <v>2447</v>
      </c>
      <c r="J934" s="3"/>
      <c r="K934" s="4" t="s">
        <v>482</v>
      </c>
      <c r="L934" s="4">
        <v>100</v>
      </c>
      <c r="M934" s="12" t="s">
        <v>2462</v>
      </c>
      <c r="N934" s="4" t="s">
        <v>483</v>
      </c>
      <c r="O934" s="4" t="s">
        <v>577</v>
      </c>
      <c r="P934" s="4" t="s">
        <v>483</v>
      </c>
      <c r="Q934" s="4"/>
      <c r="R934" s="3" t="s">
        <v>1129</v>
      </c>
      <c r="S934" s="16" t="s">
        <v>82</v>
      </c>
      <c r="T934" s="12"/>
      <c r="U934" s="3" t="s">
        <v>169</v>
      </c>
      <c r="V934" s="3"/>
      <c r="W934" s="4"/>
      <c r="X934" s="73">
        <v>550000</v>
      </c>
      <c r="Y934" s="26">
        <f t="shared" si="57"/>
        <v>616000.0000000001</v>
      </c>
      <c r="Z934" s="4"/>
      <c r="AA934" s="4" t="s">
        <v>1318</v>
      </c>
      <c r="AB934" s="4"/>
      <c r="AC934" s="122"/>
    </row>
    <row r="935" spans="1:29" s="54" customFormat="1" ht="153" customHeight="1">
      <c r="A935" s="3" t="s">
        <v>2025</v>
      </c>
      <c r="B935" s="4" t="s">
        <v>478</v>
      </c>
      <c r="C935" s="4" t="s">
        <v>1291</v>
      </c>
      <c r="D935" s="4" t="s">
        <v>1292</v>
      </c>
      <c r="E935" s="98" t="s">
        <v>1294</v>
      </c>
      <c r="F935" s="99" t="s">
        <v>1293</v>
      </c>
      <c r="G935" s="98" t="s">
        <v>1294</v>
      </c>
      <c r="H935" s="99" t="s">
        <v>1293</v>
      </c>
      <c r="I935" s="4" t="s">
        <v>1295</v>
      </c>
      <c r="J935" s="4"/>
      <c r="K935" s="3" t="s">
        <v>491</v>
      </c>
      <c r="L935" s="3">
        <v>90</v>
      </c>
      <c r="M935" s="3">
        <v>231010000</v>
      </c>
      <c r="N935" s="4" t="s">
        <v>483</v>
      </c>
      <c r="O935" s="3" t="s">
        <v>640</v>
      </c>
      <c r="P935" s="4" t="s">
        <v>483</v>
      </c>
      <c r="Q935" s="3"/>
      <c r="R935" s="3" t="s">
        <v>1296</v>
      </c>
      <c r="S935" s="3" t="s">
        <v>82</v>
      </c>
      <c r="T935" s="49"/>
      <c r="U935" s="48"/>
      <c r="V935" s="3"/>
      <c r="W935" s="5"/>
      <c r="X935" s="52">
        <v>714286</v>
      </c>
      <c r="Y935" s="52">
        <f>X935*1.12</f>
        <v>800000.3200000001</v>
      </c>
      <c r="Z935" s="42"/>
      <c r="AA935" s="5" t="s">
        <v>1297</v>
      </c>
      <c r="AB935" s="3"/>
      <c r="AC935" s="122"/>
    </row>
    <row r="936" spans="1:29" s="54" customFormat="1" ht="156.75" customHeight="1">
      <c r="A936" s="3" t="s">
        <v>2026</v>
      </c>
      <c r="B936" s="4" t="s">
        <v>1298</v>
      </c>
      <c r="C936" s="4" t="s">
        <v>1291</v>
      </c>
      <c r="D936" s="4" t="s">
        <v>1292</v>
      </c>
      <c r="E936" s="98" t="s">
        <v>1294</v>
      </c>
      <c r="F936" s="4" t="s">
        <v>1293</v>
      </c>
      <c r="G936" s="98" t="s">
        <v>1294</v>
      </c>
      <c r="H936" s="4" t="s">
        <v>1293</v>
      </c>
      <c r="I936" s="3" t="s">
        <v>1299</v>
      </c>
      <c r="J936" s="3"/>
      <c r="K936" s="3" t="s">
        <v>491</v>
      </c>
      <c r="L936" s="3">
        <v>90</v>
      </c>
      <c r="M936" s="3">
        <v>231010000</v>
      </c>
      <c r="N936" s="4" t="s">
        <v>483</v>
      </c>
      <c r="O936" s="3" t="s">
        <v>640</v>
      </c>
      <c r="P936" s="4" t="s">
        <v>483</v>
      </c>
      <c r="Q936" s="3"/>
      <c r="R936" s="3" t="s">
        <v>1296</v>
      </c>
      <c r="S936" s="3" t="s">
        <v>82</v>
      </c>
      <c r="T936" s="49"/>
      <c r="U936" s="48"/>
      <c r="V936" s="3"/>
      <c r="W936" s="5"/>
      <c r="X936" s="52">
        <v>223214</v>
      </c>
      <c r="Y936" s="52">
        <f aca="true" t="shared" si="58" ref="Y936:Y941">X936*1.12</f>
        <v>249999.68000000002</v>
      </c>
      <c r="Z936" s="42"/>
      <c r="AA936" s="5" t="s">
        <v>1297</v>
      </c>
      <c r="AB936" s="3"/>
      <c r="AC936" s="122"/>
    </row>
    <row r="937" spans="1:29" s="54" customFormat="1" ht="151.5" customHeight="1">
      <c r="A937" s="3" t="s">
        <v>2027</v>
      </c>
      <c r="B937" s="4" t="s">
        <v>478</v>
      </c>
      <c r="C937" s="4" t="s">
        <v>1291</v>
      </c>
      <c r="D937" s="4" t="s">
        <v>112</v>
      </c>
      <c r="E937" s="4" t="s">
        <v>113</v>
      </c>
      <c r="F937" s="4" t="s">
        <v>1727</v>
      </c>
      <c r="G937" s="4" t="s">
        <v>1728</v>
      </c>
      <c r="H937" s="4" t="s">
        <v>1729</v>
      </c>
      <c r="I937" s="3" t="s">
        <v>1300</v>
      </c>
      <c r="J937" s="3"/>
      <c r="K937" s="3" t="s">
        <v>491</v>
      </c>
      <c r="L937" s="3">
        <v>100</v>
      </c>
      <c r="M937" s="3">
        <v>231010000</v>
      </c>
      <c r="N937" s="4" t="s">
        <v>483</v>
      </c>
      <c r="O937" s="3" t="s">
        <v>501</v>
      </c>
      <c r="P937" s="4" t="s">
        <v>483</v>
      </c>
      <c r="Q937" s="3"/>
      <c r="R937" s="3" t="s">
        <v>1296</v>
      </c>
      <c r="S937" s="3" t="s">
        <v>82</v>
      </c>
      <c r="T937" s="49"/>
      <c r="U937" s="48"/>
      <c r="V937" s="3"/>
      <c r="W937" s="5"/>
      <c r="X937" s="52">
        <v>850000</v>
      </c>
      <c r="Y937" s="52">
        <f t="shared" si="58"/>
        <v>952000.0000000001</v>
      </c>
      <c r="Z937" s="42"/>
      <c r="AA937" s="5" t="s">
        <v>1297</v>
      </c>
      <c r="AB937" s="3"/>
      <c r="AC937" s="122"/>
    </row>
    <row r="938" spans="1:29" s="54" customFormat="1" ht="149.25" customHeight="1">
      <c r="A938" s="3" t="s">
        <v>2028</v>
      </c>
      <c r="B938" s="4" t="s">
        <v>1301</v>
      </c>
      <c r="C938" s="4" t="s">
        <v>1302</v>
      </c>
      <c r="D938" s="4" t="s">
        <v>1732</v>
      </c>
      <c r="E938" s="4" t="s">
        <v>1730</v>
      </c>
      <c r="F938" s="4" t="s">
        <v>1303</v>
      </c>
      <c r="G938" s="4" t="s">
        <v>1731</v>
      </c>
      <c r="H938" s="4" t="s">
        <v>1304</v>
      </c>
      <c r="I938" s="3" t="s">
        <v>1305</v>
      </c>
      <c r="J938" s="3"/>
      <c r="K938" s="3" t="s">
        <v>1306</v>
      </c>
      <c r="L938" s="3">
        <v>100</v>
      </c>
      <c r="M938" s="3">
        <v>231010000</v>
      </c>
      <c r="N938" s="4" t="s">
        <v>483</v>
      </c>
      <c r="O938" s="3" t="s">
        <v>545</v>
      </c>
      <c r="P938" s="4" t="s">
        <v>483</v>
      </c>
      <c r="Q938" s="3"/>
      <c r="R938" s="3" t="s">
        <v>1307</v>
      </c>
      <c r="S938" s="3" t="s">
        <v>82</v>
      </c>
      <c r="T938" s="49"/>
      <c r="U938" s="48"/>
      <c r="V938" s="3"/>
      <c r="W938" s="5"/>
      <c r="X938" s="52">
        <v>0</v>
      </c>
      <c r="Y938" s="52">
        <f t="shared" si="58"/>
        <v>0</v>
      </c>
      <c r="Z938" s="42"/>
      <c r="AA938" s="5" t="s">
        <v>1297</v>
      </c>
      <c r="AB938" s="3">
        <v>11</v>
      </c>
      <c r="AC938" s="122"/>
    </row>
    <row r="939" spans="1:29" s="54" customFormat="1" ht="149.25" customHeight="1">
      <c r="A939" s="3" t="s">
        <v>2833</v>
      </c>
      <c r="B939" s="4" t="s">
        <v>1301</v>
      </c>
      <c r="C939" s="4" t="s">
        <v>1302</v>
      </c>
      <c r="D939" s="4" t="s">
        <v>1732</v>
      </c>
      <c r="E939" s="4" t="s">
        <v>1730</v>
      </c>
      <c r="F939" s="4" t="s">
        <v>1303</v>
      </c>
      <c r="G939" s="4" t="s">
        <v>1731</v>
      </c>
      <c r="H939" s="4" t="s">
        <v>1304</v>
      </c>
      <c r="I939" s="3" t="s">
        <v>1305</v>
      </c>
      <c r="J939" s="3"/>
      <c r="K939" s="3" t="s">
        <v>1306</v>
      </c>
      <c r="L939" s="3">
        <v>100</v>
      </c>
      <c r="M939" s="3">
        <v>231010000</v>
      </c>
      <c r="N939" s="4" t="s">
        <v>483</v>
      </c>
      <c r="O939" s="3" t="s">
        <v>1444</v>
      </c>
      <c r="P939" s="4" t="s">
        <v>483</v>
      </c>
      <c r="Q939" s="3"/>
      <c r="R939" s="3" t="s">
        <v>1307</v>
      </c>
      <c r="S939" s="3" t="s">
        <v>82</v>
      </c>
      <c r="T939" s="49"/>
      <c r="U939" s="48"/>
      <c r="V939" s="3"/>
      <c r="W939" s="5"/>
      <c r="X939" s="52">
        <v>0</v>
      </c>
      <c r="Y939" s="52">
        <f t="shared" si="58"/>
        <v>0</v>
      </c>
      <c r="Z939" s="42"/>
      <c r="AA939" s="5" t="s">
        <v>1297</v>
      </c>
      <c r="AB939" s="3" t="s">
        <v>2971</v>
      </c>
      <c r="AC939" s="122"/>
    </row>
    <row r="940" spans="1:29" s="54" customFormat="1" ht="149.25" customHeight="1">
      <c r="A940" s="3" t="s">
        <v>2970</v>
      </c>
      <c r="B940" s="4" t="s">
        <v>1301</v>
      </c>
      <c r="C940" s="4" t="s">
        <v>1302</v>
      </c>
      <c r="D940" s="4" t="s">
        <v>1732</v>
      </c>
      <c r="E940" s="4" t="s">
        <v>1730</v>
      </c>
      <c r="F940" s="4" t="s">
        <v>1303</v>
      </c>
      <c r="G940" s="4" t="s">
        <v>1731</v>
      </c>
      <c r="H940" s="4" t="s">
        <v>1304</v>
      </c>
      <c r="I940" s="3" t="s">
        <v>1305</v>
      </c>
      <c r="J940" s="3"/>
      <c r="K940" s="3" t="s">
        <v>482</v>
      </c>
      <c r="L940" s="3">
        <v>100</v>
      </c>
      <c r="M940" s="3">
        <v>231010000</v>
      </c>
      <c r="N940" s="4" t="s">
        <v>483</v>
      </c>
      <c r="O940" s="3" t="s">
        <v>1444</v>
      </c>
      <c r="P940" s="4" t="s">
        <v>483</v>
      </c>
      <c r="Q940" s="3"/>
      <c r="R940" s="3" t="s">
        <v>1307</v>
      </c>
      <c r="S940" s="3" t="s">
        <v>82</v>
      </c>
      <c r="T940" s="49"/>
      <c r="U940" s="48"/>
      <c r="V940" s="3"/>
      <c r="W940" s="5"/>
      <c r="X940" s="52">
        <v>150120</v>
      </c>
      <c r="Y940" s="52">
        <f t="shared" si="58"/>
        <v>168134.40000000002</v>
      </c>
      <c r="Z940" s="42"/>
      <c r="AA940" s="5" t="s">
        <v>1297</v>
      </c>
      <c r="AB940" s="3"/>
      <c r="AC940" s="122"/>
    </row>
    <row r="941" spans="1:29" s="54" customFormat="1" ht="159.75" customHeight="1">
      <c r="A941" s="3" t="s">
        <v>2029</v>
      </c>
      <c r="B941" s="4" t="s">
        <v>478</v>
      </c>
      <c r="C941" s="4" t="s">
        <v>479</v>
      </c>
      <c r="D941" s="4" t="s">
        <v>1308</v>
      </c>
      <c r="E941" s="4" t="s">
        <v>1310</v>
      </c>
      <c r="F941" s="4" t="s">
        <v>1861</v>
      </c>
      <c r="G941" s="4" t="s">
        <v>1311</v>
      </c>
      <c r="H941" s="8" t="s">
        <v>1309</v>
      </c>
      <c r="I941" s="3" t="s">
        <v>1312</v>
      </c>
      <c r="J941" s="3"/>
      <c r="K941" s="3" t="s">
        <v>482</v>
      </c>
      <c r="L941" s="3">
        <v>100</v>
      </c>
      <c r="M941" s="3">
        <v>231010000</v>
      </c>
      <c r="N941" s="4" t="s">
        <v>483</v>
      </c>
      <c r="O941" s="3" t="s">
        <v>484</v>
      </c>
      <c r="P941" s="4" t="s">
        <v>483</v>
      </c>
      <c r="Q941" s="3"/>
      <c r="R941" s="3" t="s">
        <v>1307</v>
      </c>
      <c r="S941" s="3" t="s">
        <v>82</v>
      </c>
      <c r="T941" s="49"/>
      <c r="U941" s="48"/>
      <c r="V941" s="3"/>
      <c r="W941" s="5"/>
      <c r="X941" s="52">
        <v>1400000</v>
      </c>
      <c r="Y941" s="52">
        <f t="shared" si="58"/>
        <v>1568000.0000000002</v>
      </c>
      <c r="Z941" s="42"/>
      <c r="AA941" s="5" t="s">
        <v>1318</v>
      </c>
      <c r="AB941" s="3"/>
      <c r="AC941" s="122"/>
    </row>
    <row r="942" spans="1:251" s="36" customFormat="1" ht="114.75">
      <c r="A942" s="3" t="s">
        <v>2030</v>
      </c>
      <c r="B942" s="4" t="s">
        <v>478</v>
      </c>
      <c r="C942" s="4" t="s">
        <v>479</v>
      </c>
      <c r="D942" s="4" t="s">
        <v>861</v>
      </c>
      <c r="E942" s="4" t="s">
        <v>862</v>
      </c>
      <c r="F942" s="4" t="s">
        <v>1733</v>
      </c>
      <c r="G942" s="4" t="s">
        <v>1734</v>
      </c>
      <c r="H942" s="4" t="s">
        <v>1735</v>
      </c>
      <c r="I942" s="3" t="s">
        <v>863</v>
      </c>
      <c r="J942" s="3"/>
      <c r="K942" s="3" t="s">
        <v>491</v>
      </c>
      <c r="L942" s="3">
        <v>80</v>
      </c>
      <c r="M942" s="3">
        <v>231010000</v>
      </c>
      <c r="N942" s="4" t="s">
        <v>483</v>
      </c>
      <c r="O942" s="3" t="s">
        <v>545</v>
      </c>
      <c r="P942" s="4" t="s">
        <v>483</v>
      </c>
      <c r="Q942" s="3"/>
      <c r="R942" s="3" t="s">
        <v>1307</v>
      </c>
      <c r="S942" s="3" t="s">
        <v>82</v>
      </c>
      <c r="T942" s="49"/>
      <c r="U942" s="48"/>
      <c r="V942" s="3"/>
      <c r="W942" s="5"/>
      <c r="X942" s="162">
        <v>0</v>
      </c>
      <c r="Y942" s="52">
        <v>0</v>
      </c>
      <c r="Z942" s="42"/>
      <c r="AA942" s="5" t="s">
        <v>1318</v>
      </c>
      <c r="AB942" s="3">
        <v>7</v>
      </c>
      <c r="AC942" s="122"/>
      <c r="AD942" s="6"/>
      <c r="AE942" s="6"/>
      <c r="AF942" s="6"/>
      <c r="AG942" s="6"/>
      <c r="AH942" s="6"/>
      <c r="AI942" s="6"/>
      <c r="AJ942" s="6"/>
      <c r="AK942" s="6"/>
      <c r="AL942" s="6"/>
      <c r="AM942" s="6"/>
      <c r="AN942" s="6"/>
      <c r="AO942" s="6"/>
      <c r="AP942" s="6"/>
      <c r="AQ942" s="6"/>
      <c r="AR942" s="6"/>
      <c r="AS942" s="6"/>
      <c r="AT942" s="6"/>
      <c r="AU942" s="6"/>
      <c r="AV942" s="6"/>
      <c r="AW942" s="6"/>
      <c r="AX942" s="6"/>
      <c r="AY942" s="6"/>
      <c r="AZ942" s="6"/>
      <c r="BA942" s="6"/>
      <c r="BB942" s="6"/>
      <c r="BC942" s="6"/>
      <c r="BD942" s="6"/>
      <c r="BE942" s="6"/>
      <c r="BF942" s="6"/>
      <c r="BG942" s="6"/>
      <c r="BH942" s="6"/>
      <c r="BI942" s="6"/>
      <c r="BJ942" s="6"/>
      <c r="BK942" s="6"/>
      <c r="BL942" s="6"/>
      <c r="BM942" s="6"/>
      <c r="BN942" s="6"/>
      <c r="BO942" s="6"/>
      <c r="BP942" s="6"/>
      <c r="BQ942" s="6"/>
      <c r="BR942" s="6"/>
      <c r="BS942" s="6"/>
      <c r="BT942" s="6"/>
      <c r="BU942" s="6"/>
      <c r="BV942" s="6"/>
      <c r="BW942" s="6"/>
      <c r="BX942" s="6"/>
      <c r="BY942" s="6"/>
      <c r="BZ942" s="6"/>
      <c r="CA942" s="6"/>
      <c r="CB942" s="6"/>
      <c r="CC942" s="6"/>
      <c r="CD942" s="6"/>
      <c r="CE942" s="6"/>
      <c r="CF942" s="6"/>
      <c r="CG942" s="6"/>
      <c r="CH942" s="6"/>
      <c r="CI942" s="6"/>
      <c r="CJ942" s="6"/>
      <c r="CK942" s="6"/>
      <c r="CL942" s="6"/>
      <c r="CM942" s="6"/>
      <c r="CN942" s="6"/>
      <c r="CO942" s="6"/>
      <c r="CP942" s="6"/>
      <c r="CQ942" s="6"/>
      <c r="CR942" s="6"/>
      <c r="CS942" s="6"/>
      <c r="CT942" s="6"/>
      <c r="CU942" s="6"/>
      <c r="CV942" s="6"/>
      <c r="CW942" s="6"/>
      <c r="CX942" s="6"/>
      <c r="CY942" s="6"/>
      <c r="CZ942" s="6"/>
      <c r="DA942" s="6"/>
      <c r="DB942" s="6"/>
      <c r="DC942" s="6"/>
      <c r="DD942" s="6"/>
      <c r="DE942" s="6"/>
      <c r="DF942" s="6"/>
      <c r="DG942" s="6"/>
      <c r="DH942" s="6"/>
      <c r="DI942" s="6"/>
      <c r="DJ942" s="6"/>
      <c r="DK942" s="6"/>
      <c r="DL942" s="6"/>
      <c r="DM942" s="6"/>
      <c r="DN942" s="6"/>
      <c r="DO942" s="6"/>
      <c r="DP942" s="6"/>
      <c r="DQ942" s="6"/>
      <c r="DR942" s="6"/>
      <c r="DS942" s="6"/>
      <c r="DT942" s="6"/>
      <c r="DU942" s="6"/>
      <c r="DV942" s="6"/>
      <c r="DW942" s="6"/>
      <c r="DX942" s="6"/>
      <c r="DY942" s="6"/>
      <c r="DZ942" s="6"/>
      <c r="EA942" s="6"/>
      <c r="EB942" s="6"/>
      <c r="EC942" s="6"/>
      <c r="ED942" s="6"/>
      <c r="EE942" s="6"/>
      <c r="EF942" s="6"/>
      <c r="EG942" s="6"/>
      <c r="EH942" s="6"/>
      <c r="EI942" s="6"/>
      <c r="EJ942" s="6"/>
      <c r="EK942" s="6"/>
      <c r="EL942" s="6"/>
      <c r="EM942" s="6"/>
      <c r="EN942" s="6"/>
      <c r="EO942" s="6"/>
      <c r="EP942" s="6"/>
      <c r="EQ942" s="6"/>
      <c r="ER942" s="6"/>
      <c r="ES942" s="6"/>
      <c r="ET942" s="6"/>
      <c r="EU942" s="6"/>
      <c r="EV942" s="6"/>
      <c r="EW942" s="6"/>
      <c r="EX942" s="6"/>
      <c r="EY942" s="6"/>
      <c r="EZ942" s="6"/>
      <c r="FA942" s="6"/>
      <c r="FB942" s="6"/>
      <c r="FC942" s="6"/>
      <c r="FD942" s="6"/>
      <c r="FE942" s="6"/>
      <c r="FF942" s="6"/>
      <c r="FG942" s="6"/>
      <c r="FH942" s="6"/>
      <c r="FI942" s="6"/>
      <c r="FJ942" s="6"/>
      <c r="FK942" s="6"/>
      <c r="FL942" s="6"/>
      <c r="FM942" s="6"/>
      <c r="FN942" s="6"/>
      <c r="FO942" s="6"/>
      <c r="FP942" s="6"/>
      <c r="FQ942" s="6"/>
      <c r="FR942" s="6"/>
      <c r="FS942" s="6"/>
      <c r="FT942" s="6"/>
      <c r="FU942" s="6"/>
      <c r="FV942" s="6"/>
      <c r="FW942" s="6"/>
      <c r="FX942" s="6"/>
      <c r="FY942" s="6"/>
      <c r="FZ942" s="6"/>
      <c r="GA942" s="6"/>
      <c r="GB942" s="6"/>
      <c r="GC942" s="6"/>
      <c r="GD942" s="6"/>
      <c r="GE942" s="6"/>
      <c r="GF942" s="6"/>
      <c r="GG942" s="6"/>
      <c r="GH942" s="6"/>
      <c r="GI942" s="6"/>
      <c r="GJ942" s="6"/>
      <c r="GK942" s="6"/>
      <c r="GL942" s="6"/>
      <c r="GM942" s="6"/>
      <c r="GN942" s="6"/>
      <c r="GO942" s="6"/>
      <c r="GP942" s="6"/>
      <c r="GQ942" s="6"/>
      <c r="GR942" s="6"/>
      <c r="GS942" s="6"/>
      <c r="GT942" s="6"/>
      <c r="GU942" s="6"/>
      <c r="GV942" s="6"/>
      <c r="GW942" s="6"/>
      <c r="GX942" s="6"/>
      <c r="GY942" s="6"/>
      <c r="GZ942" s="6"/>
      <c r="HA942" s="6"/>
      <c r="HB942" s="6"/>
      <c r="HC942" s="6"/>
      <c r="HD942" s="6"/>
      <c r="HE942" s="6"/>
      <c r="HF942" s="6"/>
      <c r="HG942" s="6"/>
      <c r="HH942" s="6"/>
      <c r="HI942" s="6"/>
      <c r="HJ942" s="6"/>
      <c r="HK942" s="6"/>
      <c r="HL942" s="6"/>
      <c r="HM942" s="6"/>
      <c r="HN942" s="6"/>
      <c r="HO942" s="6"/>
      <c r="HP942" s="6"/>
      <c r="HQ942" s="6"/>
      <c r="HR942" s="6"/>
      <c r="HS942" s="6"/>
      <c r="HT942" s="6"/>
      <c r="HU942" s="6"/>
      <c r="HV942" s="6"/>
      <c r="HW942" s="6"/>
      <c r="HX942" s="6"/>
      <c r="HY942" s="6"/>
      <c r="HZ942" s="6"/>
      <c r="IA942" s="6"/>
      <c r="IB942" s="6"/>
      <c r="IC942" s="6"/>
      <c r="ID942" s="6"/>
      <c r="IE942" s="6"/>
      <c r="IF942" s="6"/>
      <c r="IG942" s="6"/>
      <c r="IH942" s="6"/>
      <c r="II942" s="6"/>
      <c r="IJ942" s="6"/>
      <c r="IK942" s="6"/>
      <c r="IL942" s="6"/>
      <c r="IM942" s="6"/>
      <c r="IN942" s="6"/>
      <c r="IO942" s="6"/>
      <c r="IP942" s="6"/>
      <c r="IQ942" s="6"/>
    </row>
    <row r="943" spans="1:251" s="36" customFormat="1" ht="114.75">
      <c r="A943" s="3" t="s">
        <v>2583</v>
      </c>
      <c r="B943" s="4" t="s">
        <v>478</v>
      </c>
      <c r="C943" s="4" t="s">
        <v>479</v>
      </c>
      <c r="D943" s="4" t="s">
        <v>861</v>
      </c>
      <c r="E943" s="4" t="s">
        <v>862</v>
      </c>
      <c r="F943" s="4" t="s">
        <v>1733</v>
      </c>
      <c r="G943" s="4" t="s">
        <v>1734</v>
      </c>
      <c r="H943" s="4" t="s">
        <v>1735</v>
      </c>
      <c r="I943" s="3" t="s">
        <v>863</v>
      </c>
      <c r="J943" s="3"/>
      <c r="K943" s="3" t="s">
        <v>482</v>
      </c>
      <c r="L943" s="3">
        <v>80</v>
      </c>
      <c r="M943" s="3">
        <v>231010000</v>
      </c>
      <c r="N943" s="4" t="s">
        <v>483</v>
      </c>
      <c r="O943" s="3" t="s">
        <v>545</v>
      </c>
      <c r="P943" s="4" t="s">
        <v>483</v>
      </c>
      <c r="Q943" s="3"/>
      <c r="R943" s="3" t="s">
        <v>1307</v>
      </c>
      <c r="S943" s="3" t="s">
        <v>82</v>
      </c>
      <c r="T943" s="49"/>
      <c r="U943" s="48"/>
      <c r="V943" s="3"/>
      <c r="W943" s="5"/>
      <c r="X943" s="162">
        <v>45000</v>
      </c>
      <c r="Y943" s="52">
        <v>50400</v>
      </c>
      <c r="Z943" s="42"/>
      <c r="AA943" s="5" t="s">
        <v>1318</v>
      </c>
      <c r="AB943" s="3"/>
      <c r="AC943" s="122"/>
      <c r="AD943" s="6"/>
      <c r="AE943" s="6"/>
      <c r="AF943" s="6"/>
      <c r="AG943" s="6"/>
      <c r="AH943" s="6"/>
      <c r="AI943" s="6"/>
      <c r="AJ943" s="6"/>
      <c r="AK943" s="6"/>
      <c r="AL943" s="6"/>
      <c r="AM943" s="6"/>
      <c r="AN943" s="6"/>
      <c r="AO943" s="6"/>
      <c r="AP943" s="6"/>
      <c r="AQ943" s="6"/>
      <c r="AR943" s="6"/>
      <c r="AS943" s="6"/>
      <c r="AT943" s="6"/>
      <c r="AU943" s="6"/>
      <c r="AV943" s="6"/>
      <c r="AW943" s="6"/>
      <c r="AX943" s="6"/>
      <c r="AY943" s="6"/>
      <c r="AZ943" s="6"/>
      <c r="BA943" s="6"/>
      <c r="BB943" s="6"/>
      <c r="BC943" s="6"/>
      <c r="BD943" s="6"/>
      <c r="BE943" s="6"/>
      <c r="BF943" s="6"/>
      <c r="BG943" s="6"/>
      <c r="BH943" s="6"/>
      <c r="BI943" s="6"/>
      <c r="BJ943" s="6"/>
      <c r="BK943" s="6"/>
      <c r="BL943" s="6"/>
      <c r="BM943" s="6"/>
      <c r="BN943" s="6"/>
      <c r="BO943" s="6"/>
      <c r="BP943" s="6"/>
      <c r="BQ943" s="6"/>
      <c r="BR943" s="6"/>
      <c r="BS943" s="6"/>
      <c r="BT943" s="6"/>
      <c r="BU943" s="6"/>
      <c r="BV943" s="6"/>
      <c r="BW943" s="6"/>
      <c r="BX943" s="6"/>
      <c r="BY943" s="6"/>
      <c r="BZ943" s="6"/>
      <c r="CA943" s="6"/>
      <c r="CB943" s="6"/>
      <c r="CC943" s="6"/>
      <c r="CD943" s="6"/>
      <c r="CE943" s="6"/>
      <c r="CF943" s="6"/>
      <c r="CG943" s="6"/>
      <c r="CH943" s="6"/>
      <c r="CI943" s="6"/>
      <c r="CJ943" s="6"/>
      <c r="CK943" s="6"/>
      <c r="CL943" s="6"/>
      <c r="CM943" s="6"/>
      <c r="CN943" s="6"/>
      <c r="CO943" s="6"/>
      <c r="CP943" s="6"/>
      <c r="CQ943" s="6"/>
      <c r="CR943" s="6"/>
      <c r="CS943" s="6"/>
      <c r="CT943" s="6"/>
      <c r="CU943" s="6"/>
      <c r="CV943" s="6"/>
      <c r="CW943" s="6"/>
      <c r="CX943" s="6"/>
      <c r="CY943" s="6"/>
      <c r="CZ943" s="6"/>
      <c r="DA943" s="6"/>
      <c r="DB943" s="6"/>
      <c r="DC943" s="6"/>
      <c r="DD943" s="6"/>
      <c r="DE943" s="6"/>
      <c r="DF943" s="6"/>
      <c r="DG943" s="6"/>
      <c r="DH943" s="6"/>
      <c r="DI943" s="6"/>
      <c r="DJ943" s="6"/>
      <c r="DK943" s="6"/>
      <c r="DL943" s="6"/>
      <c r="DM943" s="6"/>
      <c r="DN943" s="6"/>
      <c r="DO943" s="6"/>
      <c r="DP943" s="6"/>
      <c r="DQ943" s="6"/>
      <c r="DR943" s="6"/>
      <c r="DS943" s="6"/>
      <c r="DT943" s="6"/>
      <c r="DU943" s="6"/>
      <c r="DV943" s="6"/>
      <c r="DW943" s="6"/>
      <c r="DX943" s="6"/>
      <c r="DY943" s="6"/>
      <c r="DZ943" s="6"/>
      <c r="EA943" s="6"/>
      <c r="EB943" s="6"/>
      <c r="EC943" s="6"/>
      <c r="ED943" s="6"/>
      <c r="EE943" s="6"/>
      <c r="EF943" s="6"/>
      <c r="EG943" s="6"/>
      <c r="EH943" s="6"/>
      <c r="EI943" s="6"/>
      <c r="EJ943" s="6"/>
      <c r="EK943" s="6"/>
      <c r="EL943" s="6"/>
      <c r="EM943" s="6"/>
      <c r="EN943" s="6"/>
      <c r="EO943" s="6"/>
      <c r="EP943" s="6"/>
      <c r="EQ943" s="6"/>
      <c r="ER943" s="6"/>
      <c r="ES943" s="6"/>
      <c r="ET943" s="6"/>
      <c r="EU943" s="6"/>
      <c r="EV943" s="6"/>
      <c r="EW943" s="6"/>
      <c r="EX943" s="6"/>
      <c r="EY943" s="6"/>
      <c r="EZ943" s="6"/>
      <c r="FA943" s="6"/>
      <c r="FB943" s="6"/>
      <c r="FC943" s="6"/>
      <c r="FD943" s="6"/>
      <c r="FE943" s="6"/>
      <c r="FF943" s="6"/>
      <c r="FG943" s="6"/>
      <c r="FH943" s="6"/>
      <c r="FI943" s="6"/>
      <c r="FJ943" s="6"/>
      <c r="FK943" s="6"/>
      <c r="FL943" s="6"/>
      <c r="FM943" s="6"/>
      <c r="FN943" s="6"/>
      <c r="FO943" s="6"/>
      <c r="FP943" s="6"/>
      <c r="FQ943" s="6"/>
      <c r="FR943" s="6"/>
      <c r="FS943" s="6"/>
      <c r="FT943" s="6"/>
      <c r="FU943" s="6"/>
      <c r="FV943" s="6"/>
      <c r="FW943" s="6"/>
      <c r="FX943" s="6"/>
      <c r="FY943" s="6"/>
      <c r="FZ943" s="6"/>
      <c r="GA943" s="6"/>
      <c r="GB943" s="6"/>
      <c r="GC943" s="6"/>
      <c r="GD943" s="6"/>
      <c r="GE943" s="6"/>
      <c r="GF943" s="6"/>
      <c r="GG943" s="6"/>
      <c r="GH943" s="6"/>
      <c r="GI943" s="6"/>
      <c r="GJ943" s="6"/>
      <c r="GK943" s="6"/>
      <c r="GL943" s="6"/>
      <c r="GM943" s="6"/>
      <c r="GN943" s="6"/>
      <c r="GO943" s="6"/>
      <c r="GP943" s="6"/>
      <c r="GQ943" s="6"/>
      <c r="GR943" s="6"/>
      <c r="GS943" s="6"/>
      <c r="GT943" s="6"/>
      <c r="GU943" s="6"/>
      <c r="GV943" s="6"/>
      <c r="GW943" s="6"/>
      <c r="GX943" s="6"/>
      <c r="GY943" s="6"/>
      <c r="GZ943" s="6"/>
      <c r="HA943" s="6"/>
      <c r="HB943" s="6"/>
      <c r="HC943" s="6"/>
      <c r="HD943" s="6"/>
      <c r="HE943" s="6"/>
      <c r="HF943" s="6"/>
      <c r="HG943" s="6"/>
      <c r="HH943" s="6"/>
      <c r="HI943" s="6"/>
      <c r="HJ943" s="6"/>
      <c r="HK943" s="6"/>
      <c r="HL943" s="6"/>
      <c r="HM943" s="6"/>
      <c r="HN943" s="6"/>
      <c r="HO943" s="6"/>
      <c r="HP943" s="6"/>
      <c r="HQ943" s="6"/>
      <c r="HR943" s="6"/>
      <c r="HS943" s="6"/>
      <c r="HT943" s="6"/>
      <c r="HU943" s="6"/>
      <c r="HV943" s="6"/>
      <c r="HW943" s="6"/>
      <c r="HX943" s="6"/>
      <c r="HY943" s="6"/>
      <c r="HZ943" s="6"/>
      <c r="IA943" s="6"/>
      <c r="IB943" s="6"/>
      <c r="IC943" s="6"/>
      <c r="ID943" s="6"/>
      <c r="IE943" s="6"/>
      <c r="IF943" s="6"/>
      <c r="IG943" s="6"/>
      <c r="IH943" s="6"/>
      <c r="II943" s="6"/>
      <c r="IJ943" s="6"/>
      <c r="IK943" s="6"/>
      <c r="IL943" s="6"/>
      <c r="IM943" s="6"/>
      <c r="IN943" s="6"/>
      <c r="IO943" s="6"/>
      <c r="IP943" s="6"/>
      <c r="IQ943" s="6"/>
    </row>
    <row r="944" spans="1:251" s="36" customFormat="1" ht="102" customHeight="1">
      <c r="A944" s="3" t="s">
        <v>2031</v>
      </c>
      <c r="B944" s="4" t="s">
        <v>478</v>
      </c>
      <c r="C944" s="4" t="s">
        <v>479</v>
      </c>
      <c r="D944" s="4" t="s">
        <v>864</v>
      </c>
      <c r="E944" s="4" t="s">
        <v>1319</v>
      </c>
      <c r="F944" s="4" t="s">
        <v>865</v>
      </c>
      <c r="G944" s="4" t="s">
        <v>1319</v>
      </c>
      <c r="H944" s="4" t="s">
        <v>865</v>
      </c>
      <c r="I944" s="5"/>
      <c r="J944" s="5"/>
      <c r="K944" s="4" t="s">
        <v>491</v>
      </c>
      <c r="L944" s="16">
        <v>100</v>
      </c>
      <c r="M944" s="12" t="s">
        <v>2462</v>
      </c>
      <c r="N944" s="4" t="s">
        <v>483</v>
      </c>
      <c r="O944" s="83" t="s">
        <v>501</v>
      </c>
      <c r="P944" s="4" t="s">
        <v>483</v>
      </c>
      <c r="Q944" s="4"/>
      <c r="R944" s="4" t="s">
        <v>1391</v>
      </c>
      <c r="S944" s="16" t="s">
        <v>1899</v>
      </c>
      <c r="T944" s="39"/>
      <c r="U944" s="3" t="s">
        <v>169</v>
      </c>
      <c r="V944" s="50"/>
      <c r="W944" s="5"/>
      <c r="X944" s="47">
        <v>0</v>
      </c>
      <c r="Y944" s="26">
        <v>0</v>
      </c>
      <c r="Z944" s="5"/>
      <c r="AA944" s="5" t="s">
        <v>1318</v>
      </c>
      <c r="AB944" s="4">
        <v>7</v>
      </c>
      <c r="AC944" s="133"/>
      <c r="AD944" s="6"/>
      <c r="AE944" s="6"/>
      <c r="AF944" s="6"/>
      <c r="AG944" s="6"/>
      <c r="AH944" s="6"/>
      <c r="AI944" s="6"/>
      <c r="AJ944" s="6"/>
      <c r="AK944" s="6"/>
      <c r="AL944" s="6"/>
      <c r="AM944" s="6"/>
      <c r="AN944" s="6"/>
      <c r="AO944" s="6"/>
      <c r="AP944" s="6"/>
      <c r="AQ944" s="6"/>
      <c r="AR944" s="6"/>
      <c r="AS944" s="6"/>
      <c r="AT944" s="6"/>
      <c r="AU944" s="6"/>
      <c r="AV944" s="6"/>
      <c r="AW944" s="6"/>
      <c r="AX944" s="6"/>
      <c r="AY944" s="6"/>
      <c r="AZ944" s="6"/>
      <c r="BA944" s="6"/>
      <c r="BB944" s="6"/>
      <c r="BC944" s="6"/>
      <c r="BD944" s="6"/>
      <c r="BE944" s="6"/>
      <c r="BF944" s="6"/>
      <c r="BG944" s="6"/>
      <c r="BH944" s="6"/>
      <c r="BI944" s="6"/>
      <c r="BJ944" s="6"/>
      <c r="BK944" s="6"/>
      <c r="BL944" s="6"/>
      <c r="BM944" s="6"/>
      <c r="BN944" s="6"/>
      <c r="BO944" s="6"/>
      <c r="BP944" s="6"/>
      <c r="BQ944" s="6"/>
      <c r="BR944" s="6"/>
      <c r="BS944" s="6"/>
      <c r="BT944" s="6"/>
      <c r="BU944" s="6"/>
      <c r="BV944" s="6"/>
      <c r="BW944" s="6"/>
      <c r="BX944" s="6"/>
      <c r="BY944" s="6"/>
      <c r="BZ944" s="6"/>
      <c r="CA944" s="6"/>
      <c r="CB944" s="6"/>
      <c r="CC944" s="6"/>
      <c r="CD944" s="6"/>
      <c r="CE944" s="6"/>
      <c r="CF944" s="6"/>
      <c r="CG944" s="6"/>
      <c r="CH944" s="6"/>
      <c r="CI944" s="6"/>
      <c r="CJ944" s="6"/>
      <c r="CK944" s="6"/>
      <c r="CL944" s="6"/>
      <c r="CM944" s="6"/>
      <c r="CN944" s="6"/>
      <c r="CO944" s="6"/>
      <c r="CP944" s="6"/>
      <c r="CQ944" s="6"/>
      <c r="CR944" s="6"/>
      <c r="CS944" s="6"/>
      <c r="CT944" s="6"/>
      <c r="CU944" s="6"/>
      <c r="CV944" s="6"/>
      <c r="CW944" s="6"/>
      <c r="CX944" s="6"/>
      <c r="CY944" s="6"/>
      <c r="CZ944" s="6"/>
      <c r="DA944" s="6"/>
      <c r="DB944" s="6"/>
      <c r="DC944" s="6"/>
      <c r="DD944" s="6"/>
      <c r="DE944" s="6"/>
      <c r="DF944" s="6"/>
      <c r="DG944" s="6"/>
      <c r="DH944" s="6"/>
      <c r="DI944" s="6"/>
      <c r="DJ944" s="6"/>
      <c r="DK944" s="6"/>
      <c r="DL944" s="6"/>
      <c r="DM944" s="6"/>
      <c r="DN944" s="6"/>
      <c r="DO944" s="6"/>
      <c r="DP944" s="6"/>
      <c r="DQ944" s="6"/>
      <c r="DR944" s="6"/>
      <c r="DS944" s="6"/>
      <c r="DT944" s="6"/>
      <c r="DU944" s="6"/>
      <c r="DV944" s="6"/>
      <c r="DW944" s="6"/>
      <c r="DX944" s="6"/>
      <c r="DY944" s="6"/>
      <c r="DZ944" s="6"/>
      <c r="EA944" s="6"/>
      <c r="EB944" s="6"/>
      <c r="EC944" s="6"/>
      <c r="ED944" s="6"/>
      <c r="EE944" s="6"/>
      <c r="EF944" s="6"/>
      <c r="EG944" s="6"/>
      <c r="EH944" s="6"/>
      <c r="EI944" s="6"/>
      <c r="EJ944" s="6"/>
      <c r="EK944" s="6"/>
      <c r="EL944" s="6"/>
      <c r="EM944" s="6"/>
      <c r="EN944" s="6"/>
      <c r="EO944" s="6"/>
      <c r="EP944" s="6"/>
      <c r="EQ944" s="6"/>
      <c r="ER944" s="6"/>
      <c r="ES944" s="6"/>
      <c r="ET944" s="6"/>
      <c r="EU944" s="6"/>
      <c r="EV944" s="6"/>
      <c r="EW944" s="6"/>
      <c r="EX944" s="6"/>
      <c r="EY944" s="6"/>
      <c r="EZ944" s="6"/>
      <c r="FA944" s="6"/>
      <c r="FB944" s="6"/>
      <c r="FC944" s="6"/>
      <c r="FD944" s="6"/>
      <c r="FE944" s="6"/>
      <c r="FF944" s="6"/>
      <c r="FG944" s="6"/>
      <c r="FH944" s="6"/>
      <c r="FI944" s="6"/>
      <c r="FJ944" s="6"/>
      <c r="FK944" s="6"/>
      <c r="FL944" s="6"/>
      <c r="FM944" s="6"/>
      <c r="FN944" s="6"/>
      <c r="FO944" s="6"/>
      <c r="FP944" s="6"/>
      <c r="FQ944" s="6"/>
      <c r="FR944" s="6"/>
      <c r="FS944" s="6"/>
      <c r="FT944" s="6"/>
      <c r="FU944" s="6"/>
      <c r="FV944" s="6"/>
      <c r="FW944" s="6"/>
      <c r="FX944" s="6"/>
      <c r="FY944" s="6"/>
      <c r="FZ944" s="6"/>
      <c r="GA944" s="6"/>
      <c r="GB944" s="6"/>
      <c r="GC944" s="6"/>
      <c r="GD944" s="6"/>
      <c r="GE944" s="6"/>
      <c r="GF944" s="6"/>
      <c r="GG944" s="6"/>
      <c r="GH944" s="6"/>
      <c r="GI944" s="6"/>
      <c r="GJ944" s="6"/>
      <c r="GK944" s="6"/>
      <c r="GL944" s="6"/>
      <c r="GM944" s="6"/>
      <c r="GN944" s="6"/>
      <c r="GO944" s="6"/>
      <c r="GP944" s="6"/>
      <c r="GQ944" s="6"/>
      <c r="GR944" s="6"/>
      <c r="GS944" s="6"/>
      <c r="GT944" s="6"/>
      <c r="GU944" s="6"/>
      <c r="GV944" s="6"/>
      <c r="GW944" s="6"/>
      <c r="GX944" s="6"/>
      <c r="GY944" s="6"/>
      <c r="GZ944" s="6"/>
      <c r="HA944" s="6"/>
      <c r="HB944" s="6"/>
      <c r="HC944" s="6"/>
      <c r="HD944" s="6"/>
      <c r="HE944" s="6"/>
      <c r="HF944" s="6"/>
      <c r="HG944" s="6"/>
      <c r="HH944" s="6"/>
      <c r="HI944" s="6"/>
      <c r="HJ944" s="6"/>
      <c r="HK944" s="6"/>
      <c r="HL944" s="6"/>
      <c r="HM944" s="6"/>
      <c r="HN944" s="6"/>
      <c r="HO944" s="6"/>
      <c r="HP944" s="6"/>
      <c r="HQ944" s="6"/>
      <c r="HR944" s="6"/>
      <c r="HS944" s="6"/>
      <c r="HT944" s="6"/>
      <c r="HU944" s="6"/>
      <c r="HV944" s="6"/>
      <c r="HW944" s="6"/>
      <c r="HX944" s="6"/>
      <c r="HY944" s="6"/>
      <c r="HZ944" s="6"/>
      <c r="IA944" s="6"/>
      <c r="IB944" s="6"/>
      <c r="IC944" s="6"/>
      <c r="ID944" s="6"/>
      <c r="IE944" s="6"/>
      <c r="IF944" s="6"/>
      <c r="IG944" s="6"/>
      <c r="IH944" s="6"/>
      <c r="II944" s="6"/>
      <c r="IJ944" s="6"/>
      <c r="IK944" s="6"/>
      <c r="IL944" s="6"/>
      <c r="IM944" s="6"/>
      <c r="IN944" s="6"/>
      <c r="IO944" s="6"/>
      <c r="IP944" s="6"/>
      <c r="IQ944" s="6"/>
    </row>
    <row r="945" spans="1:251" s="36" customFormat="1" ht="102" customHeight="1">
      <c r="A945" s="3" t="s">
        <v>2585</v>
      </c>
      <c r="B945" s="4" t="s">
        <v>478</v>
      </c>
      <c r="C945" s="4" t="s">
        <v>479</v>
      </c>
      <c r="D945" s="4" t="s">
        <v>864</v>
      </c>
      <c r="E945" s="4" t="s">
        <v>1319</v>
      </c>
      <c r="F945" s="4" t="s">
        <v>865</v>
      </c>
      <c r="G945" s="4" t="s">
        <v>1319</v>
      </c>
      <c r="H945" s="4" t="s">
        <v>865</v>
      </c>
      <c r="I945" s="5"/>
      <c r="J945" s="5"/>
      <c r="K945" s="4" t="s">
        <v>482</v>
      </c>
      <c r="L945" s="16">
        <v>100</v>
      </c>
      <c r="M945" s="12" t="s">
        <v>2462</v>
      </c>
      <c r="N945" s="4" t="s">
        <v>483</v>
      </c>
      <c r="O945" s="83" t="s">
        <v>501</v>
      </c>
      <c r="P945" s="4" t="s">
        <v>483</v>
      </c>
      <c r="Q945" s="4"/>
      <c r="R945" s="4" t="s">
        <v>1391</v>
      </c>
      <c r="S945" s="16" t="s">
        <v>1899</v>
      </c>
      <c r="T945" s="39"/>
      <c r="U945" s="3" t="s">
        <v>169</v>
      </c>
      <c r="V945" s="50"/>
      <c r="W945" s="5"/>
      <c r="X945" s="47">
        <v>100000</v>
      </c>
      <c r="Y945" s="26">
        <f aca="true" t="shared" si="59" ref="Y945:Y957">X945*1.12</f>
        <v>112000.00000000001</v>
      </c>
      <c r="Z945" s="5"/>
      <c r="AA945" s="5" t="s">
        <v>1318</v>
      </c>
      <c r="AB945" s="4"/>
      <c r="AC945" s="133"/>
      <c r="AD945" s="6"/>
      <c r="AE945" s="6"/>
      <c r="AF945" s="6"/>
      <c r="AG945" s="6"/>
      <c r="AH945" s="6"/>
      <c r="AI945" s="6"/>
      <c r="AJ945" s="6"/>
      <c r="AK945" s="6"/>
      <c r="AL945" s="6"/>
      <c r="AM945" s="6"/>
      <c r="AN945" s="6"/>
      <c r="AO945" s="6"/>
      <c r="AP945" s="6"/>
      <c r="AQ945" s="6"/>
      <c r="AR945" s="6"/>
      <c r="AS945" s="6"/>
      <c r="AT945" s="6"/>
      <c r="AU945" s="6"/>
      <c r="AV945" s="6"/>
      <c r="AW945" s="6"/>
      <c r="AX945" s="6"/>
      <c r="AY945" s="6"/>
      <c r="AZ945" s="6"/>
      <c r="BA945" s="6"/>
      <c r="BB945" s="6"/>
      <c r="BC945" s="6"/>
      <c r="BD945" s="6"/>
      <c r="BE945" s="6"/>
      <c r="BF945" s="6"/>
      <c r="BG945" s="6"/>
      <c r="BH945" s="6"/>
      <c r="BI945" s="6"/>
      <c r="BJ945" s="6"/>
      <c r="BK945" s="6"/>
      <c r="BL945" s="6"/>
      <c r="BM945" s="6"/>
      <c r="BN945" s="6"/>
      <c r="BO945" s="6"/>
      <c r="BP945" s="6"/>
      <c r="BQ945" s="6"/>
      <c r="BR945" s="6"/>
      <c r="BS945" s="6"/>
      <c r="BT945" s="6"/>
      <c r="BU945" s="6"/>
      <c r="BV945" s="6"/>
      <c r="BW945" s="6"/>
      <c r="BX945" s="6"/>
      <c r="BY945" s="6"/>
      <c r="BZ945" s="6"/>
      <c r="CA945" s="6"/>
      <c r="CB945" s="6"/>
      <c r="CC945" s="6"/>
      <c r="CD945" s="6"/>
      <c r="CE945" s="6"/>
      <c r="CF945" s="6"/>
      <c r="CG945" s="6"/>
      <c r="CH945" s="6"/>
      <c r="CI945" s="6"/>
      <c r="CJ945" s="6"/>
      <c r="CK945" s="6"/>
      <c r="CL945" s="6"/>
      <c r="CM945" s="6"/>
      <c r="CN945" s="6"/>
      <c r="CO945" s="6"/>
      <c r="CP945" s="6"/>
      <c r="CQ945" s="6"/>
      <c r="CR945" s="6"/>
      <c r="CS945" s="6"/>
      <c r="CT945" s="6"/>
      <c r="CU945" s="6"/>
      <c r="CV945" s="6"/>
      <c r="CW945" s="6"/>
      <c r="CX945" s="6"/>
      <c r="CY945" s="6"/>
      <c r="CZ945" s="6"/>
      <c r="DA945" s="6"/>
      <c r="DB945" s="6"/>
      <c r="DC945" s="6"/>
      <c r="DD945" s="6"/>
      <c r="DE945" s="6"/>
      <c r="DF945" s="6"/>
      <c r="DG945" s="6"/>
      <c r="DH945" s="6"/>
      <c r="DI945" s="6"/>
      <c r="DJ945" s="6"/>
      <c r="DK945" s="6"/>
      <c r="DL945" s="6"/>
      <c r="DM945" s="6"/>
      <c r="DN945" s="6"/>
      <c r="DO945" s="6"/>
      <c r="DP945" s="6"/>
      <c r="DQ945" s="6"/>
      <c r="DR945" s="6"/>
      <c r="DS945" s="6"/>
      <c r="DT945" s="6"/>
      <c r="DU945" s="6"/>
      <c r="DV945" s="6"/>
      <c r="DW945" s="6"/>
      <c r="DX945" s="6"/>
      <c r="DY945" s="6"/>
      <c r="DZ945" s="6"/>
      <c r="EA945" s="6"/>
      <c r="EB945" s="6"/>
      <c r="EC945" s="6"/>
      <c r="ED945" s="6"/>
      <c r="EE945" s="6"/>
      <c r="EF945" s="6"/>
      <c r="EG945" s="6"/>
      <c r="EH945" s="6"/>
      <c r="EI945" s="6"/>
      <c r="EJ945" s="6"/>
      <c r="EK945" s="6"/>
      <c r="EL945" s="6"/>
      <c r="EM945" s="6"/>
      <c r="EN945" s="6"/>
      <c r="EO945" s="6"/>
      <c r="EP945" s="6"/>
      <c r="EQ945" s="6"/>
      <c r="ER945" s="6"/>
      <c r="ES945" s="6"/>
      <c r="ET945" s="6"/>
      <c r="EU945" s="6"/>
      <c r="EV945" s="6"/>
      <c r="EW945" s="6"/>
      <c r="EX945" s="6"/>
      <c r="EY945" s="6"/>
      <c r="EZ945" s="6"/>
      <c r="FA945" s="6"/>
      <c r="FB945" s="6"/>
      <c r="FC945" s="6"/>
      <c r="FD945" s="6"/>
      <c r="FE945" s="6"/>
      <c r="FF945" s="6"/>
      <c r="FG945" s="6"/>
      <c r="FH945" s="6"/>
      <c r="FI945" s="6"/>
      <c r="FJ945" s="6"/>
      <c r="FK945" s="6"/>
      <c r="FL945" s="6"/>
      <c r="FM945" s="6"/>
      <c r="FN945" s="6"/>
      <c r="FO945" s="6"/>
      <c r="FP945" s="6"/>
      <c r="FQ945" s="6"/>
      <c r="FR945" s="6"/>
      <c r="FS945" s="6"/>
      <c r="FT945" s="6"/>
      <c r="FU945" s="6"/>
      <c r="FV945" s="6"/>
      <c r="FW945" s="6"/>
      <c r="FX945" s="6"/>
      <c r="FY945" s="6"/>
      <c r="FZ945" s="6"/>
      <c r="GA945" s="6"/>
      <c r="GB945" s="6"/>
      <c r="GC945" s="6"/>
      <c r="GD945" s="6"/>
      <c r="GE945" s="6"/>
      <c r="GF945" s="6"/>
      <c r="GG945" s="6"/>
      <c r="GH945" s="6"/>
      <c r="GI945" s="6"/>
      <c r="GJ945" s="6"/>
      <c r="GK945" s="6"/>
      <c r="GL945" s="6"/>
      <c r="GM945" s="6"/>
      <c r="GN945" s="6"/>
      <c r="GO945" s="6"/>
      <c r="GP945" s="6"/>
      <c r="GQ945" s="6"/>
      <c r="GR945" s="6"/>
      <c r="GS945" s="6"/>
      <c r="GT945" s="6"/>
      <c r="GU945" s="6"/>
      <c r="GV945" s="6"/>
      <c r="GW945" s="6"/>
      <c r="GX945" s="6"/>
      <c r="GY945" s="6"/>
      <c r="GZ945" s="6"/>
      <c r="HA945" s="6"/>
      <c r="HB945" s="6"/>
      <c r="HC945" s="6"/>
      <c r="HD945" s="6"/>
      <c r="HE945" s="6"/>
      <c r="HF945" s="6"/>
      <c r="HG945" s="6"/>
      <c r="HH945" s="6"/>
      <c r="HI945" s="6"/>
      <c r="HJ945" s="6"/>
      <c r="HK945" s="6"/>
      <c r="HL945" s="6"/>
      <c r="HM945" s="6"/>
      <c r="HN945" s="6"/>
      <c r="HO945" s="6"/>
      <c r="HP945" s="6"/>
      <c r="HQ945" s="6"/>
      <c r="HR945" s="6"/>
      <c r="HS945" s="6"/>
      <c r="HT945" s="6"/>
      <c r="HU945" s="6"/>
      <c r="HV945" s="6"/>
      <c r="HW945" s="6"/>
      <c r="HX945" s="6"/>
      <c r="HY945" s="6"/>
      <c r="HZ945" s="6"/>
      <c r="IA945" s="6"/>
      <c r="IB945" s="6"/>
      <c r="IC945" s="6"/>
      <c r="ID945" s="6"/>
      <c r="IE945" s="6"/>
      <c r="IF945" s="6"/>
      <c r="IG945" s="6"/>
      <c r="IH945" s="6"/>
      <c r="II945" s="6"/>
      <c r="IJ945" s="6"/>
      <c r="IK945" s="6"/>
      <c r="IL945" s="6"/>
      <c r="IM945" s="6"/>
      <c r="IN945" s="6"/>
      <c r="IO945" s="6"/>
      <c r="IP945" s="6"/>
      <c r="IQ945" s="6"/>
    </row>
    <row r="946" spans="1:251" s="36" customFormat="1" ht="153">
      <c r="A946" s="3" t="s">
        <v>2032</v>
      </c>
      <c r="B946" s="4" t="s">
        <v>478</v>
      </c>
      <c r="C946" s="4" t="s">
        <v>479</v>
      </c>
      <c r="D946" s="4" t="s">
        <v>1320</v>
      </c>
      <c r="E946" s="4" t="s">
        <v>1322</v>
      </c>
      <c r="F946" s="3" t="s">
        <v>1321</v>
      </c>
      <c r="G946" s="4" t="s">
        <v>1322</v>
      </c>
      <c r="H946" s="3" t="s">
        <v>1323</v>
      </c>
      <c r="I946" s="3"/>
      <c r="J946" s="3"/>
      <c r="K946" s="4" t="s">
        <v>482</v>
      </c>
      <c r="L946" s="16">
        <v>100</v>
      </c>
      <c r="M946" s="12" t="s">
        <v>2462</v>
      </c>
      <c r="N946" s="4" t="s">
        <v>483</v>
      </c>
      <c r="O946" s="13" t="s">
        <v>640</v>
      </c>
      <c r="P946" s="4" t="s">
        <v>483</v>
      </c>
      <c r="Q946" s="4"/>
      <c r="R946" s="4" t="s">
        <v>1391</v>
      </c>
      <c r="S946" s="4" t="s">
        <v>486</v>
      </c>
      <c r="T946" s="49"/>
      <c r="U946" s="48"/>
      <c r="V946" s="3"/>
      <c r="W946" s="5"/>
      <c r="X946" s="47">
        <v>794642.857142857</v>
      </c>
      <c r="Y946" s="26">
        <f t="shared" si="59"/>
        <v>890000</v>
      </c>
      <c r="Z946" s="5"/>
      <c r="AA946" s="5" t="s">
        <v>1318</v>
      </c>
      <c r="AB946" s="4"/>
      <c r="AC946" s="133"/>
      <c r="AD946" s="6"/>
      <c r="AE946" s="6"/>
      <c r="AF946" s="6"/>
      <c r="AG946" s="6"/>
      <c r="AH946" s="6"/>
      <c r="AI946" s="6"/>
      <c r="AJ946" s="6"/>
      <c r="AK946" s="6"/>
      <c r="AL946" s="6"/>
      <c r="AM946" s="6"/>
      <c r="AN946" s="6"/>
      <c r="AO946" s="6"/>
      <c r="AP946" s="6"/>
      <c r="AQ946" s="6"/>
      <c r="AR946" s="6"/>
      <c r="AS946" s="6"/>
      <c r="AT946" s="6"/>
      <c r="AU946" s="6"/>
      <c r="AV946" s="6"/>
      <c r="AW946" s="6"/>
      <c r="AX946" s="6"/>
      <c r="AY946" s="6"/>
      <c r="AZ946" s="6"/>
      <c r="BA946" s="6"/>
      <c r="BB946" s="6"/>
      <c r="BC946" s="6"/>
      <c r="BD946" s="6"/>
      <c r="BE946" s="6"/>
      <c r="BF946" s="6"/>
      <c r="BG946" s="6"/>
      <c r="BH946" s="6"/>
      <c r="BI946" s="6"/>
      <c r="BJ946" s="6"/>
      <c r="BK946" s="6"/>
      <c r="BL946" s="6"/>
      <c r="BM946" s="6"/>
      <c r="BN946" s="6"/>
      <c r="BO946" s="6"/>
      <c r="BP946" s="6"/>
      <c r="BQ946" s="6"/>
      <c r="BR946" s="6"/>
      <c r="BS946" s="6"/>
      <c r="BT946" s="6"/>
      <c r="BU946" s="6"/>
      <c r="BV946" s="6"/>
      <c r="BW946" s="6"/>
      <c r="BX946" s="6"/>
      <c r="BY946" s="6"/>
      <c r="BZ946" s="6"/>
      <c r="CA946" s="6"/>
      <c r="CB946" s="6"/>
      <c r="CC946" s="6"/>
      <c r="CD946" s="6"/>
      <c r="CE946" s="6"/>
      <c r="CF946" s="6"/>
      <c r="CG946" s="6"/>
      <c r="CH946" s="6"/>
      <c r="CI946" s="6"/>
      <c r="CJ946" s="6"/>
      <c r="CK946" s="6"/>
      <c r="CL946" s="6"/>
      <c r="CM946" s="6"/>
      <c r="CN946" s="6"/>
      <c r="CO946" s="6"/>
      <c r="CP946" s="6"/>
      <c r="CQ946" s="6"/>
      <c r="CR946" s="6"/>
      <c r="CS946" s="6"/>
      <c r="CT946" s="6"/>
      <c r="CU946" s="6"/>
      <c r="CV946" s="6"/>
      <c r="CW946" s="6"/>
      <c r="CX946" s="6"/>
      <c r="CY946" s="6"/>
      <c r="CZ946" s="6"/>
      <c r="DA946" s="6"/>
      <c r="DB946" s="6"/>
      <c r="DC946" s="6"/>
      <c r="DD946" s="6"/>
      <c r="DE946" s="6"/>
      <c r="DF946" s="6"/>
      <c r="DG946" s="6"/>
      <c r="DH946" s="6"/>
      <c r="DI946" s="6"/>
      <c r="DJ946" s="6"/>
      <c r="DK946" s="6"/>
      <c r="DL946" s="6"/>
      <c r="DM946" s="6"/>
      <c r="DN946" s="6"/>
      <c r="DO946" s="6"/>
      <c r="DP946" s="6"/>
      <c r="DQ946" s="6"/>
      <c r="DR946" s="6"/>
      <c r="DS946" s="6"/>
      <c r="DT946" s="6"/>
      <c r="DU946" s="6"/>
      <c r="DV946" s="6"/>
      <c r="DW946" s="6"/>
      <c r="DX946" s="6"/>
      <c r="DY946" s="6"/>
      <c r="DZ946" s="6"/>
      <c r="EA946" s="6"/>
      <c r="EB946" s="6"/>
      <c r="EC946" s="6"/>
      <c r="ED946" s="6"/>
      <c r="EE946" s="6"/>
      <c r="EF946" s="6"/>
      <c r="EG946" s="6"/>
      <c r="EH946" s="6"/>
      <c r="EI946" s="6"/>
      <c r="EJ946" s="6"/>
      <c r="EK946" s="6"/>
      <c r="EL946" s="6"/>
      <c r="EM946" s="6"/>
      <c r="EN946" s="6"/>
      <c r="EO946" s="6"/>
      <c r="EP946" s="6"/>
      <c r="EQ946" s="6"/>
      <c r="ER946" s="6"/>
      <c r="ES946" s="6"/>
      <c r="ET946" s="6"/>
      <c r="EU946" s="6"/>
      <c r="EV946" s="6"/>
      <c r="EW946" s="6"/>
      <c r="EX946" s="6"/>
      <c r="EY946" s="6"/>
      <c r="EZ946" s="6"/>
      <c r="FA946" s="6"/>
      <c r="FB946" s="6"/>
      <c r="FC946" s="6"/>
      <c r="FD946" s="6"/>
      <c r="FE946" s="6"/>
      <c r="FF946" s="6"/>
      <c r="FG946" s="6"/>
      <c r="FH946" s="6"/>
      <c r="FI946" s="6"/>
      <c r="FJ946" s="6"/>
      <c r="FK946" s="6"/>
      <c r="FL946" s="6"/>
      <c r="FM946" s="6"/>
      <c r="FN946" s="6"/>
      <c r="FO946" s="6"/>
      <c r="FP946" s="6"/>
      <c r="FQ946" s="6"/>
      <c r="FR946" s="6"/>
      <c r="FS946" s="6"/>
      <c r="FT946" s="6"/>
      <c r="FU946" s="6"/>
      <c r="FV946" s="6"/>
      <c r="FW946" s="6"/>
      <c r="FX946" s="6"/>
      <c r="FY946" s="6"/>
      <c r="FZ946" s="6"/>
      <c r="GA946" s="6"/>
      <c r="GB946" s="6"/>
      <c r="GC946" s="6"/>
      <c r="GD946" s="6"/>
      <c r="GE946" s="6"/>
      <c r="GF946" s="6"/>
      <c r="GG946" s="6"/>
      <c r="GH946" s="6"/>
      <c r="GI946" s="6"/>
      <c r="GJ946" s="6"/>
      <c r="GK946" s="6"/>
      <c r="GL946" s="6"/>
      <c r="GM946" s="6"/>
      <c r="GN946" s="6"/>
      <c r="GO946" s="6"/>
      <c r="GP946" s="6"/>
      <c r="GQ946" s="6"/>
      <c r="GR946" s="6"/>
      <c r="GS946" s="6"/>
      <c r="GT946" s="6"/>
      <c r="GU946" s="6"/>
      <c r="GV946" s="6"/>
      <c r="GW946" s="6"/>
      <c r="GX946" s="6"/>
      <c r="GY946" s="6"/>
      <c r="GZ946" s="6"/>
      <c r="HA946" s="6"/>
      <c r="HB946" s="6"/>
      <c r="HC946" s="6"/>
      <c r="HD946" s="6"/>
      <c r="HE946" s="6"/>
      <c r="HF946" s="6"/>
      <c r="HG946" s="6"/>
      <c r="HH946" s="6"/>
      <c r="HI946" s="6"/>
      <c r="HJ946" s="6"/>
      <c r="HK946" s="6"/>
      <c r="HL946" s="6"/>
      <c r="HM946" s="6"/>
      <c r="HN946" s="6"/>
      <c r="HO946" s="6"/>
      <c r="HP946" s="6"/>
      <c r="HQ946" s="6"/>
      <c r="HR946" s="6"/>
      <c r="HS946" s="6"/>
      <c r="HT946" s="6"/>
      <c r="HU946" s="6"/>
      <c r="HV946" s="6"/>
      <c r="HW946" s="6"/>
      <c r="HX946" s="6"/>
      <c r="HY946" s="6"/>
      <c r="HZ946" s="6"/>
      <c r="IA946" s="6"/>
      <c r="IB946" s="6"/>
      <c r="IC946" s="6"/>
      <c r="ID946" s="6"/>
      <c r="IE946" s="6"/>
      <c r="IF946" s="6"/>
      <c r="IG946" s="6"/>
      <c r="IH946" s="6"/>
      <c r="II946" s="6"/>
      <c r="IJ946" s="6"/>
      <c r="IK946" s="6"/>
      <c r="IL946" s="6"/>
      <c r="IM946" s="6"/>
      <c r="IN946" s="6"/>
      <c r="IO946" s="6"/>
      <c r="IP946" s="6"/>
      <c r="IQ946" s="6"/>
    </row>
    <row r="947" spans="1:241" s="28" customFormat="1" ht="42" customHeight="1">
      <c r="A947" s="3" t="s">
        <v>1098</v>
      </c>
      <c r="B947" s="4" t="s">
        <v>478</v>
      </c>
      <c r="C947" s="4" t="s">
        <v>479</v>
      </c>
      <c r="D947" s="4" t="s">
        <v>1324</v>
      </c>
      <c r="E947" s="4" t="s">
        <v>1326</v>
      </c>
      <c r="F947" s="3" t="s">
        <v>1325</v>
      </c>
      <c r="G947" s="4" t="s">
        <v>1328</v>
      </c>
      <c r="H947" s="3" t="s">
        <v>1327</v>
      </c>
      <c r="I947" s="3" t="s">
        <v>1329</v>
      </c>
      <c r="J947" s="3"/>
      <c r="K947" s="4" t="s">
        <v>482</v>
      </c>
      <c r="L947" s="16">
        <v>100</v>
      </c>
      <c r="M947" s="12" t="s">
        <v>2462</v>
      </c>
      <c r="N947" s="4" t="s">
        <v>483</v>
      </c>
      <c r="O947" s="83" t="s">
        <v>501</v>
      </c>
      <c r="P947" s="4" t="s">
        <v>483</v>
      </c>
      <c r="Q947" s="4"/>
      <c r="R947" s="4" t="s">
        <v>1391</v>
      </c>
      <c r="S947" s="4" t="s">
        <v>1313</v>
      </c>
      <c r="T947" s="49"/>
      <c r="U947" s="48"/>
      <c r="V947" s="3"/>
      <c r="W947" s="5"/>
      <c r="X947" s="47">
        <v>312499.99999999994</v>
      </c>
      <c r="Y947" s="26">
        <f t="shared" si="59"/>
        <v>349999.99999999994</v>
      </c>
      <c r="Z947" s="5"/>
      <c r="AA947" s="5" t="s">
        <v>1318</v>
      </c>
      <c r="AB947" s="4"/>
      <c r="AC947" s="133"/>
      <c r="AD947" s="8"/>
      <c r="AE947" s="8"/>
      <c r="AF947" s="8"/>
      <c r="AG947" s="8"/>
      <c r="AH947" s="8"/>
      <c r="AI947" s="8"/>
      <c r="AJ947" s="8"/>
      <c r="AK947" s="8"/>
      <c r="AL947" s="8"/>
      <c r="AM947" s="8"/>
      <c r="AN947" s="8"/>
      <c r="AO947" s="8"/>
      <c r="AP947" s="8"/>
      <c r="AQ947" s="8"/>
      <c r="AR947" s="8"/>
      <c r="AS947" s="8"/>
      <c r="AT947" s="8"/>
      <c r="AU947" s="8"/>
      <c r="AV947" s="8"/>
      <c r="AW947" s="8"/>
      <c r="AX947" s="8"/>
      <c r="AY947" s="8"/>
      <c r="AZ947" s="8"/>
      <c r="BA947" s="8"/>
      <c r="BB947" s="8"/>
      <c r="BC947" s="8"/>
      <c r="BD947" s="8"/>
      <c r="BE947" s="8"/>
      <c r="BF947" s="8"/>
      <c r="BG947" s="8"/>
      <c r="BH947" s="8"/>
      <c r="BI947" s="8"/>
      <c r="BJ947" s="8"/>
      <c r="BK947" s="8"/>
      <c r="BL947" s="8"/>
      <c r="BM947" s="8"/>
      <c r="BN947" s="8"/>
      <c r="BO947" s="8"/>
      <c r="BP947" s="8"/>
      <c r="BQ947" s="8"/>
      <c r="BR947" s="8"/>
      <c r="BS947" s="8"/>
      <c r="BT947" s="8"/>
      <c r="BU947" s="8"/>
      <c r="BV947" s="8"/>
      <c r="BW947" s="8"/>
      <c r="BX947" s="8"/>
      <c r="BY947" s="8"/>
      <c r="BZ947" s="8"/>
      <c r="CA947" s="8"/>
      <c r="CB947" s="8"/>
      <c r="CC947" s="8"/>
      <c r="CD947" s="8"/>
      <c r="CE947" s="8"/>
      <c r="CF947" s="8"/>
      <c r="CG947" s="8"/>
      <c r="CH947" s="8"/>
      <c r="CI947" s="8"/>
      <c r="CJ947" s="8"/>
      <c r="CK947" s="8"/>
      <c r="CL947" s="8"/>
      <c r="CM947" s="8"/>
      <c r="CN947" s="8"/>
      <c r="CO947" s="8"/>
      <c r="CP947" s="8"/>
      <c r="CQ947" s="8"/>
      <c r="CR947" s="8"/>
      <c r="CS947" s="8"/>
      <c r="CT947" s="8"/>
      <c r="CU947" s="8"/>
      <c r="CV947" s="8"/>
      <c r="CW947" s="8"/>
      <c r="CX947" s="8"/>
      <c r="CY947" s="8"/>
      <c r="CZ947" s="8"/>
      <c r="DA947" s="8"/>
      <c r="DB947" s="8"/>
      <c r="DC947" s="8"/>
      <c r="DD947" s="8"/>
      <c r="DE947" s="8"/>
      <c r="DF947" s="8"/>
      <c r="DG947" s="8"/>
      <c r="DH947" s="8"/>
      <c r="DI947" s="8"/>
      <c r="DJ947" s="8"/>
      <c r="DK947" s="8"/>
      <c r="DL947" s="8"/>
      <c r="DM947" s="8"/>
      <c r="DN947" s="8"/>
      <c r="DO947" s="8"/>
      <c r="DP947" s="8"/>
      <c r="DQ947" s="8"/>
      <c r="DR947" s="8"/>
      <c r="DS947" s="8"/>
      <c r="DT947" s="8"/>
      <c r="DU947" s="8"/>
      <c r="DV947" s="8"/>
      <c r="DW947" s="8"/>
      <c r="DX947" s="8"/>
      <c r="DY947" s="8"/>
      <c r="DZ947" s="8"/>
      <c r="EA947" s="8"/>
      <c r="EB947" s="8"/>
      <c r="EC947" s="8"/>
      <c r="ED947" s="8"/>
      <c r="EE947" s="8"/>
      <c r="EF947" s="8"/>
      <c r="EG947" s="8"/>
      <c r="EH947" s="8"/>
      <c r="EI947" s="8"/>
      <c r="EJ947" s="8"/>
      <c r="EK947" s="8"/>
      <c r="EL947" s="8"/>
      <c r="EM947" s="8"/>
      <c r="EN947" s="8"/>
      <c r="EO947" s="8"/>
      <c r="EP947" s="8"/>
      <c r="EQ947" s="8"/>
      <c r="ER947" s="8"/>
      <c r="ES947" s="8"/>
      <c r="ET947" s="8"/>
      <c r="EU947" s="8"/>
      <c r="EV947" s="8"/>
      <c r="EW947" s="8"/>
      <c r="EX947" s="8"/>
      <c r="EY947" s="8"/>
      <c r="EZ947" s="8"/>
      <c r="FA947" s="8"/>
      <c r="FB947" s="8"/>
      <c r="FC947" s="8"/>
      <c r="FD947" s="8"/>
      <c r="FE947" s="8"/>
      <c r="FF947" s="8"/>
      <c r="FG947" s="8"/>
      <c r="FH947" s="8"/>
      <c r="FI947" s="8"/>
      <c r="FJ947" s="8"/>
      <c r="FK947" s="8"/>
      <c r="FL947" s="8"/>
      <c r="FM947" s="8"/>
      <c r="FN947" s="8"/>
      <c r="FO947" s="8"/>
      <c r="FP947" s="8"/>
      <c r="FQ947" s="8"/>
      <c r="FR947" s="8"/>
      <c r="FS947" s="8"/>
      <c r="FT947" s="8"/>
      <c r="FU947" s="8"/>
      <c r="FV947" s="8"/>
      <c r="FW947" s="8"/>
      <c r="FX947" s="8"/>
      <c r="FY947" s="8"/>
      <c r="FZ947" s="8"/>
      <c r="GA947" s="8"/>
      <c r="GB947" s="8"/>
      <c r="GC947" s="8"/>
      <c r="GD947" s="8"/>
      <c r="GE947" s="8"/>
      <c r="GF947" s="8"/>
      <c r="GG947" s="8"/>
      <c r="GH947" s="8"/>
      <c r="GI947" s="8"/>
      <c r="GJ947" s="8"/>
      <c r="GK947" s="8"/>
      <c r="GL947" s="8"/>
      <c r="GM947" s="8"/>
      <c r="GN947" s="8"/>
      <c r="GO947" s="8"/>
      <c r="GP947" s="8"/>
      <c r="GQ947" s="8"/>
      <c r="GR947" s="8"/>
      <c r="GS947" s="8"/>
      <c r="GT947" s="8"/>
      <c r="GU947" s="8"/>
      <c r="GV947" s="8"/>
      <c r="GW947" s="8"/>
      <c r="GX947" s="8"/>
      <c r="GY947" s="8"/>
      <c r="GZ947" s="8"/>
      <c r="HA947" s="8"/>
      <c r="HB947" s="8"/>
      <c r="HC947" s="8"/>
      <c r="HD947" s="8"/>
      <c r="HE947" s="8"/>
      <c r="HF947" s="8"/>
      <c r="HG947" s="8"/>
      <c r="HH947" s="8"/>
      <c r="HI947" s="8"/>
      <c r="HJ947" s="8"/>
      <c r="HK947" s="8"/>
      <c r="HL947" s="8"/>
      <c r="HM947" s="8"/>
      <c r="HN947" s="8"/>
      <c r="HO947" s="8"/>
      <c r="HP947" s="8"/>
      <c r="HQ947" s="8"/>
      <c r="HR947" s="8"/>
      <c r="HS947" s="8"/>
      <c r="HT947" s="8"/>
      <c r="HU947" s="8"/>
      <c r="HV947" s="8"/>
      <c r="HW947" s="8"/>
      <c r="HX947" s="8"/>
      <c r="HY947" s="8"/>
      <c r="HZ947" s="8"/>
      <c r="IA947" s="8"/>
      <c r="IB947" s="8"/>
      <c r="IC947" s="8"/>
      <c r="ID947" s="8"/>
      <c r="IE947" s="8"/>
      <c r="IF947" s="8"/>
      <c r="IG947" s="8"/>
    </row>
    <row r="948" spans="1:241" s="28" customFormat="1" ht="42" customHeight="1">
      <c r="A948" s="3" t="s">
        <v>2033</v>
      </c>
      <c r="B948" s="4" t="s">
        <v>478</v>
      </c>
      <c r="C948" s="4" t="s">
        <v>479</v>
      </c>
      <c r="D948" s="4" t="s">
        <v>864</v>
      </c>
      <c r="E948" s="4" t="s">
        <v>1319</v>
      </c>
      <c r="F948" s="4" t="s">
        <v>865</v>
      </c>
      <c r="G948" s="4" t="s">
        <v>1319</v>
      </c>
      <c r="H948" s="4" t="s">
        <v>865</v>
      </c>
      <c r="I948" s="3" t="s">
        <v>866</v>
      </c>
      <c r="J948" s="3"/>
      <c r="K948" s="4" t="s">
        <v>482</v>
      </c>
      <c r="L948" s="16">
        <v>100</v>
      </c>
      <c r="M948" s="5">
        <v>231010000</v>
      </c>
      <c r="N948" s="4" t="s">
        <v>483</v>
      </c>
      <c r="O948" s="83" t="s">
        <v>501</v>
      </c>
      <c r="P948" s="4" t="s">
        <v>483</v>
      </c>
      <c r="Q948" s="4"/>
      <c r="R948" s="4" t="s">
        <v>1391</v>
      </c>
      <c r="S948" s="16" t="s">
        <v>1447</v>
      </c>
      <c r="T948" s="12"/>
      <c r="U948" s="3" t="s">
        <v>169</v>
      </c>
      <c r="V948" s="3"/>
      <c r="W948" s="4"/>
      <c r="X948" s="26">
        <v>270000</v>
      </c>
      <c r="Y948" s="26">
        <f t="shared" si="59"/>
        <v>302400</v>
      </c>
      <c r="Z948" s="4"/>
      <c r="AA948" s="4" t="s">
        <v>1318</v>
      </c>
      <c r="AB948" s="4"/>
      <c r="AD948" s="8"/>
      <c r="AE948" s="8"/>
      <c r="AF948" s="8"/>
      <c r="AG948" s="8"/>
      <c r="AH948" s="8"/>
      <c r="AI948" s="8"/>
      <c r="AJ948" s="8"/>
      <c r="AK948" s="8"/>
      <c r="AL948" s="8"/>
      <c r="AM948" s="8"/>
      <c r="AN948" s="8"/>
      <c r="AO948" s="8"/>
      <c r="AP948" s="8"/>
      <c r="AQ948" s="8"/>
      <c r="AR948" s="8"/>
      <c r="AS948" s="8"/>
      <c r="AT948" s="8"/>
      <c r="AU948" s="8"/>
      <c r="AV948" s="8"/>
      <c r="AW948" s="8"/>
      <c r="AX948" s="8"/>
      <c r="AY948" s="8"/>
      <c r="AZ948" s="8"/>
      <c r="BA948" s="8"/>
      <c r="BB948" s="8"/>
      <c r="BC948" s="8"/>
      <c r="BD948" s="8"/>
      <c r="BE948" s="8"/>
      <c r="BF948" s="8"/>
      <c r="BG948" s="8"/>
      <c r="BH948" s="8"/>
      <c r="BI948" s="8"/>
      <c r="BJ948" s="8"/>
      <c r="BK948" s="8"/>
      <c r="BL948" s="8"/>
      <c r="BM948" s="8"/>
      <c r="BN948" s="8"/>
      <c r="BO948" s="8"/>
      <c r="BP948" s="8"/>
      <c r="BQ948" s="8"/>
      <c r="BR948" s="8"/>
      <c r="BS948" s="8"/>
      <c r="BT948" s="8"/>
      <c r="BU948" s="8"/>
      <c r="BV948" s="8"/>
      <c r="BW948" s="8"/>
      <c r="BX948" s="8"/>
      <c r="BY948" s="8"/>
      <c r="BZ948" s="8"/>
      <c r="CA948" s="8"/>
      <c r="CB948" s="8"/>
      <c r="CC948" s="8"/>
      <c r="CD948" s="8"/>
      <c r="CE948" s="8"/>
      <c r="CF948" s="8"/>
      <c r="CG948" s="8"/>
      <c r="CH948" s="8"/>
      <c r="CI948" s="8"/>
      <c r="CJ948" s="8"/>
      <c r="CK948" s="8"/>
      <c r="CL948" s="8"/>
      <c r="CM948" s="8"/>
      <c r="CN948" s="8"/>
      <c r="CO948" s="8"/>
      <c r="CP948" s="8"/>
      <c r="CQ948" s="8"/>
      <c r="CR948" s="8"/>
      <c r="CS948" s="8"/>
      <c r="CT948" s="8"/>
      <c r="CU948" s="8"/>
      <c r="CV948" s="8"/>
      <c r="CW948" s="8"/>
      <c r="CX948" s="8"/>
      <c r="CY948" s="8"/>
      <c r="CZ948" s="8"/>
      <c r="DA948" s="8"/>
      <c r="DB948" s="8"/>
      <c r="DC948" s="8"/>
      <c r="DD948" s="8"/>
      <c r="DE948" s="8"/>
      <c r="DF948" s="8"/>
      <c r="DG948" s="8"/>
      <c r="DH948" s="8"/>
      <c r="DI948" s="8"/>
      <c r="DJ948" s="8"/>
      <c r="DK948" s="8"/>
      <c r="DL948" s="8"/>
      <c r="DM948" s="8"/>
      <c r="DN948" s="8"/>
      <c r="DO948" s="8"/>
      <c r="DP948" s="8"/>
      <c r="DQ948" s="8"/>
      <c r="DR948" s="8"/>
      <c r="DS948" s="8"/>
      <c r="DT948" s="8"/>
      <c r="DU948" s="8"/>
      <c r="DV948" s="8"/>
      <c r="DW948" s="8"/>
      <c r="DX948" s="8"/>
      <c r="DY948" s="8"/>
      <c r="DZ948" s="8"/>
      <c r="EA948" s="8"/>
      <c r="EB948" s="8"/>
      <c r="EC948" s="8"/>
      <c r="ED948" s="8"/>
      <c r="EE948" s="8"/>
      <c r="EF948" s="8"/>
      <c r="EG948" s="8"/>
      <c r="EH948" s="8"/>
      <c r="EI948" s="8"/>
      <c r="EJ948" s="8"/>
      <c r="EK948" s="8"/>
      <c r="EL948" s="8"/>
      <c r="EM948" s="8"/>
      <c r="EN948" s="8"/>
      <c r="EO948" s="8"/>
      <c r="EP948" s="8"/>
      <c r="EQ948" s="8"/>
      <c r="ER948" s="8"/>
      <c r="ES948" s="8"/>
      <c r="ET948" s="8"/>
      <c r="EU948" s="8"/>
      <c r="EV948" s="8"/>
      <c r="EW948" s="8"/>
      <c r="EX948" s="8"/>
      <c r="EY948" s="8"/>
      <c r="EZ948" s="8"/>
      <c r="FA948" s="8"/>
      <c r="FB948" s="8"/>
      <c r="FC948" s="8"/>
      <c r="FD948" s="8"/>
      <c r="FE948" s="8"/>
      <c r="FF948" s="8"/>
      <c r="FG948" s="8"/>
      <c r="FH948" s="8"/>
      <c r="FI948" s="8"/>
      <c r="FJ948" s="8"/>
      <c r="FK948" s="8"/>
      <c r="FL948" s="8"/>
      <c r="FM948" s="8"/>
      <c r="FN948" s="8"/>
      <c r="FO948" s="8"/>
      <c r="FP948" s="8"/>
      <c r="FQ948" s="8"/>
      <c r="FR948" s="8"/>
      <c r="FS948" s="8"/>
      <c r="FT948" s="8"/>
      <c r="FU948" s="8"/>
      <c r="FV948" s="8"/>
      <c r="FW948" s="8"/>
      <c r="FX948" s="8"/>
      <c r="FY948" s="8"/>
      <c r="FZ948" s="8"/>
      <c r="GA948" s="8"/>
      <c r="GB948" s="8"/>
      <c r="GC948" s="8"/>
      <c r="GD948" s="8"/>
      <c r="GE948" s="8"/>
      <c r="GF948" s="8"/>
      <c r="GG948" s="8"/>
      <c r="GH948" s="8"/>
      <c r="GI948" s="8"/>
      <c r="GJ948" s="8"/>
      <c r="GK948" s="8"/>
      <c r="GL948" s="8"/>
      <c r="GM948" s="8"/>
      <c r="GN948" s="8"/>
      <c r="GO948" s="8"/>
      <c r="GP948" s="8"/>
      <c r="GQ948" s="8"/>
      <c r="GR948" s="8"/>
      <c r="GS948" s="8"/>
      <c r="GT948" s="8"/>
      <c r="GU948" s="8"/>
      <c r="GV948" s="8"/>
      <c r="GW948" s="8"/>
      <c r="GX948" s="8"/>
      <c r="GY948" s="8"/>
      <c r="GZ948" s="8"/>
      <c r="HA948" s="8"/>
      <c r="HB948" s="8"/>
      <c r="HC948" s="8"/>
      <c r="HD948" s="8"/>
      <c r="HE948" s="8"/>
      <c r="HF948" s="8"/>
      <c r="HG948" s="8"/>
      <c r="HH948" s="8"/>
      <c r="HI948" s="8"/>
      <c r="HJ948" s="8"/>
      <c r="HK948" s="8"/>
      <c r="HL948" s="8"/>
      <c r="HM948" s="8"/>
      <c r="HN948" s="8"/>
      <c r="HO948" s="8"/>
      <c r="HP948" s="8"/>
      <c r="HQ948" s="8"/>
      <c r="HR948" s="8"/>
      <c r="HS948" s="8"/>
      <c r="HT948" s="8"/>
      <c r="HU948" s="8"/>
      <c r="HV948" s="8"/>
      <c r="HW948" s="8"/>
      <c r="HX948" s="8"/>
      <c r="HY948" s="8"/>
      <c r="HZ948" s="8"/>
      <c r="IA948" s="8"/>
      <c r="IB948" s="8"/>
      <c r="IC948" s="8"/>
      <c r="ID948" s="8"/>
      <c r="IE948" s="8"/>
      <c r="IF948" s="8"/>
      <c r="IG948" s="8"/>
    </row>
    <row r="949" spans="1:29" s="6" customFormat="1" ht="108" customHeight="1">
      <c r="A949" s="3" t="s">
        <v>2034</v>
      </c>
      <c r="B949" s="4" t="s">
        <v>478</v>
      </c>
      <c r="C949" s="4" t="s">
        <v>479</v>
      </c>
      <c r="D949" s="70" t="s">
        <v>1507</v>
      </c>
      <c r="E949" s="18" t="s">
        <v>1508</v>
      </c>
      <c r="F949" s="3" t="s">
        <v>1509</v>
      </c>
      <c r="G949" s="18" t="s">
        <v>1508</v>
      </c>
      <c r="H949" s="3" t="s">
        <v>1510</v>
      </c>
      <c r="I949" s="3" t="s">
        <v>1511</v>
      </c>
      <c r="J949" s="3"/>
      <c r="K949" s="3" t="s">
        <v>482</v>
      </c>
      <c r="L949" s="3">
        <v>100</v>
      </c>
      <c r="M949" s="12" t="s">
        <v>2462</v>
      </c>
      <c r="N949" s="4" t="s">
        <v>483</v>
      </c>
      <c r="O949" s="3" t="s">
        <v>484</v>
      </c>
      <c r="P949" s="4" t="s">
        <v>483</v>
      </c>
      <c r="Q949" s="3"/>
      <c r="R949" s="3" t="s">
        <v>1896</v>
      </c>
      <c r="S949" s="16" t="s">
        <v>82</v>
      </c>
      <c r="T949" s="4"/>
      <c r="U949" s="4"/>
      <c r="V949" s="4"/>
      <c r="W949" s="5"/>
      <c r="X949" s="47">
        <v>1000000</v>
      </c>
      <c r="Y949" s="26">
        <f t="shared" si="59"/>
        <v>1120000</v>
      </c>
      <c r="Z949" s="3"/>
      <c r="AA949" s="5" t="s">
        <v>1297</v>
      </c>
      <c r="AB949" s="3"/>
      <c r="AC949" s="133"/>
    </row>
    <row r="950" spans="1:29" s="6" customFormat="1" ht="108" customHeight="1">
      <c r="A950" s="3" t="s">
        <v>2035</v>
      </c>
      <c r="B950" s="4" t="s">
        <v>478</v>
      </c>
      <c r="C950" s="4" t="s">
        <v>479</v>
      </c>
      <c r="D950" s="70" t="s">
        <v>1512</v>
      </c>
      <c r="E950" s="18" t="s">
        <v>1513</v>
      </c>
      <c r="F950" s="3" t="s">
        <v>1514</v>
      </c>
      <c r="G950" s="18" t="s">
        <v>1515</v>
      </c>
      <c r="H950" s="3" t="s">
        <v>1516</v>
      </c>
      <c r="I950" s="3" t="s">
        <v>1517</v>
      </c>
      <c r="J950" s="3"/>
      <c r="K950" s="3" t="s">
        <v>482</v>
      </c>
      <c r="L950" s="3">
        <v>100</v>
      </c>
      <c r="M950" s="12" t="s">
        <v>2462</v>
      </c>
      <c r="N950" s="4" t="s">
        <v>483</v>
      </c>
      <c r="O950" s="3" t="s">
        <v>484</v>
      </c>
      <c r="P950" s="4" t="s">
        <v>483</v>
      </c>
      <c r="Q950" s="3"/>
      <c r="R950" s="3" t="s">
        <v>1896</v>
      </c>
      <c r="S950" s="3" t="s">
        <v>1313</v>
      </c>
      <c r="T950" s="4"/>
      <c r="U950" s="4"/>
      <c r="V950" s="4"/>
      <c r="W950" s="5"/>
      <c r="X950" s="47">
        <v>80350</v>
      </c>
      <c r="Y950" s="26">
        <f t="shared" si="59"/>
        <v>89992.00000000001</v>
      </c>
      <c r="Z950" s="3"/>
      <c r="AA950" s="5" t="s">
        <v>1297</v>
      </c>
      <c r="AB950" s="3"/>
      <c r="AC950" s="133"/>
    </row>
    <row r="951" spans="1:29" s="6" customFormat="1" ht="108" customHeight="1">
      <c r="A951" s="3" t="s">
        <v>2036</v>
      </c>
      <c r="B951" s="4" t="s">
        <v>478</v>
      </c>
      <c r="C951" s="4" t="s">
        <v>479</v>
      </c>
      <c r="D951" s="4" t="s">
        <v>1518</v>
      </c>
      <c r="E951" s="4" t="s">
        <v>1519</v>
      </c>
      <c r="F951" s="3" t="s">
        <v>1520</v>
      </c>
      <c r="G951" s="4" t="s">
        <v>1519</v>
      </c>
      <c r="H951" s="3" t="s">
        <v>1520</v>
      </c>
      <c r="I951" s="3"/>
      <c r="J951" s="3"/>
      <c r="K951" s="3" t="s">
        <v>482</v>
      </c>
      <c r="L951" s="3">
        <v>100</v>
      </c>
      <c r="M951" s="12" t="s">
        <v>2462</v>
      </c>
      <c r="N951" s="4" t="s">
        <v>483</v>
      </c>
      <c r="O951" s="3" t="s">
        <v>484</v>
      </c>
      <c r="P951" s="4" t="s">
        <v>483</v>
      </c>
      <c r="Q951" s="3"/>
      <c r="R951" s="3" t="s">
        <v>1897</v>
      </c>
      <c r="S951" s="16" t="s">
        <v>82</v>
      </c>
      <c r="T951" s="4"/>
      <c r="U951" s="4"/>
      <c r="V951" s="4"/>
      <c r="W951" s="5"/>
      <c r="X951" s="47">
        <v>446428.57</v>
      </c>
      <c r="Y951" s="26">
        <f t="shared" si="59"/>
        <v>499999.99840000004</v>
      </c>
      <c r="Z951" s="3"/>
      <c r="AA951" s="5" t="s">
        <v>1297</v>
      </c>
      <c r="AB951" s="3"/>
      <c r="AC951" s="133"/>
    </row>
    <row r="952" spans="1:29" s="6" customFormat="1" ht="70.5" customHeight="1">
      <c r="A952" s="3" t="s">
        <v>2037</v>
      </c>
      <c r="B952" s="4" t="s">
        <v>478</v>
      </c>
      <c r="C952" s="4" t="s">
        <v>479</v>
      </c>
      <c r="D952" s="19" t="s">
        <v>1521</v>
      </c>
      <c r="E952" s="19" t="s">
        <v>1522</v>
      </c>
      <c r="F952" s="3" t="s">
        <v>1523</v>
      </c>
      <c r="G952" s="19" t="s">
        <v>1524</v>
      </c>
      <c r="H952" s="3" t="s">
        <v>1525</v>
      </c>
      <c r="I952" s="3" t="s">
        <v>1526</v>
      </c>
      <c r="J952" s="3"/>
      <c r="K952" s="3" t="s">
        <v>491</v>
      </c>
      <c r="L952" s="3">
        <v>100</v>
      </c>
      <c r="M952" s="12" t="s">
        <v>2462</v>
      </c>
      <c r="N952" s="4" t="s">
        <v>483</v>
      </c>
      <c r="O952" s="24" t="s">
        <v>1444</v>
      </c>
      <c r="P952" s="4" t="s">
        <v>483</v>
      </c>
      <c r="Q952" s="4"/>
      <c r="R952" s="16" t="s">
        <v>1900</v>
      </c>
      <c r="S952" s="16" t="s">
        <v>82</v>
      </c>
      <c r="T952" s="4"/>
      <c r="U952" s="4"/>
      <c r="V952" s="4"/>
      <c r="W952" s="5"/>
      <c r="X952" s="47">
        <v>0</v>
      </c>
      <c r="Y952" s="26">
        <f>X952*1.12</f>
        <v>0</v>
      </c>
      <c r="Z952" s="3"/>
      <c r="AA952" s="5" t="s">
        <v>1297</v>
      </c>
      <c r="AB952" s="3">
        <v>7.11</v>
      </c>
      <c r="AC952" s="133"/>
    </row>
    <row r="953" spans="1:29" s="6" customFormat="1" ht="70.5" customHeight="1">
      <c r="A953" s="3" t="s">
        <v>3633</v>
      </c>
      <c r="B953" s="4" t="s">
        <v>478</v>
      </c>
      <c r="C953" s="4" t="s">
        <v>479</v>
      </c>
      <c r="D953" s="19" t="s">
        <v>1521</v>
      </c>
      <c r="E953" s="19" t="s">
        <v>1522</v>
      </c>
      <c r="F953" s="3" t="s">
        <v>1523</v>
      </c>
      <c r="G953" s="19" t="s">
        <v>1524</v>
      </c>
      <c r="H953" s="3" t="s">
        <v>1525</v>
      </c>
      <c r="I953" s="3" t="s">
        <v>1526</v>
      </c>
      <c r="J953" s="3"/>
      <c r="K953" s="3" t="s">
        <v>482</v>
      </c>
      <c r="L953" s="3">
        <v>100</v>
      </c>
      <c r="M953" s="12" t="s">
        <v>2462</v>
      </c>
      <c r="N953" s="4" t="s">
        <v>483</v>
      </c>
      <c r="O953" s="10" t="s">
        <v>691</v>
      </c>
      <c r="P953" s="4" t="s">
        <v>483</v>
      </c>
      <c r="Q953" s="4"/>
      <c r="R953" s="16" t="s">
        <v>1900</v>
      </c>
      <c r="S953" s="16" t="s">
        <v>82</v>
      </c>
      <c r="T953" s="4"/>
      <c r="U953" s="4"/>
      <c r="V953" s="4"/>
      <c r="W953" s="5"/>
      <c r="X953" s="47">
        <v>3080357</v>
      </c>
      <c r="Y953" s="26">
        <f>X953*1.12</f>
        <v>3449999.8400000003</v>
      </c>
      <c r="Z953" s="3"/>
      <c r="AA953" s="5" t="s">
        <v>1297</v>
      </c>
      <c r="AB953" s="3"/>
      <c r="AC953" s="133"/>
    </row>
    <row r="954" spans="1:29" ht="66" customHeight="1">
      <c r="A954" s="3" t="s">
        <v>2038</v>
      </c>
      <c r="B954" s="4" t="s">
        <v>478</v>
      </c>
      <c r="C954" s="4" t="s">
        <v>479</v>
      </c>
      <c r="D954" s="4" t="s">
        <v>864</v>
      </c>
      <c r="E954" s="4" t="s">
        <v>1319</v>
      </c>
      <c r="F954" s="4" t="s">
        <v>865</v>
      </c>
      <c r="G954" s="4" t="s">
        <v>1319</v>
      </c>
      <c r="H954" s="4" t="s">
        <v>865</v>
      </c>
      <c r="I954" s="3"/>
      <c r="J954" s="3"/>
      <c r="K954" s="4" t="s">
        <v>482</v>
      </c>
      <c r="L954" s="16">
        <v>100</v>
      </c>
      <c r="M954" s="12" t="s">
        <v>2462</v>
      </c>
      <c r="N954" s="4" t="s">
        <v>483</v>
      </c>
      <c r="O954" s="83" t="s">
        <v>1474</v>
      </c>
      <c r="P954" s="4" t="s">
        <v>483</v>
      </c>
      <c r="Q954" s="4"/>
      <c r="R954" s="4" t="s">
        <v>1391</v>
      </c>
      <c r="S954" s="16" t="s">
        <v>1899</v>
      </c>
      <c r="T954" s="6"/>
      <c r="U954" s="16"/>
      <c r="V954" s="16"/>
      <c r="W954" s="5"/>
      <c r="X954" s="47">
        <v>150000</v>
      </c>
      <c r="Y954" s="26">
        <f t="shared" si="59"/>
        <v>168000.00000000003</v>
      </c>
      <c r="Z954" s="3"/>
      <c r="AA954" s="5" t="s">
        <v>1318</v>
      </c>
      <c r="AB954" s="119"/>
      <c r="AC954" s="128"/>
    </row>
    <row r="955" spans="1:241" s="28" customFormat="1" ht="63.75" customHeight="1">
      <c r="A955" s="3" t="s">
        <v>2039</v>
      </c>
      <c r="B955" s="4" t="s">
        <v>478</v>
      </c>
      <c r="C955" s="4" t="s">
        <v>479</v>
      </c>
      <c r="D955" s="4" t="s">
        <v>1351</v>
      </c>
      <c r="E955" s="4" t="s">
        <v>1352</v>
      </c>
      <c r="F955" s="3" t="s">
        <v>1353</v>
      </c>
      <c r="G955" s="3" t="s">
        <v>1864</v>
      </c>
      <c r="H955" s="3" t="s">
        <v>1353</v>
      </c>
      <c r="I955" s="3"/>
      <c r="J955" s="3"/>
      <c r="K955" s="4" t="s">
        <v>482</v>
      </c>
      <c r="L955" s="4">
        <v>70</v>
      </c>
      <c r="M955" s="12" t="s">
        <v>2462</v>
      </c>
      <c r="N955" s="4" t="s">
        <v>483</v>
      </c>
      <c r="O955" s="13" t="s">
        <v>484</v>
      </c>
      <c r="P955" s="4" t="s">
        <v>483</v>
      </c>
      <c r="Q955" s="4"/>
      <c r="R955" s="16" t="s">
        <v>1129</v>
      </c>
      <c r="S955" s="16" t="s">
        <v>82</v>
      </c>
      <c r="T955" s="39"/>
      <c r="U955" s="3" t="s">
        <v>169</v>
      </c>
      <c r="V955" s="50"/>
      <c r="W955" s="5"/>
      <c r="X955" s="47">
        <v>312500</v>
      </c>
      <c r="Y955" s="26">
        <f t="shared" si="59"/>
        <v>350000.00000000006</v>
      </c>
      <c r="Z955" s="3"/>
      <c r="AA955" s="4" t="s">
        <v>1318</v>
      </c>
      <c r="AB955" s="4"/>
      <c r="AD955" s="8"/>
      <c r="AE955" s="8"/>
      <c r="AF955" s="8"/>
      <c r="AG955" s="8"/>
      <c r="AH955" s="8"/>
      <c r="AI955" s="8"/>
      <c r="AJ955" s="8"/>
      <c r="AK955" s="8"/>
      <c r="AL955" s="8"/>
      <c r="AM955" s="8"/>
      <c r="AN955" s="8"/>
      <c r="AO955" s="8"/>
      <c r="AP955" s="8"/>
      <c r="AQ955" s="8"/>
      <c r="AR955" s="8"/>
      <c r="AS955" s="8"/>
      <c r="AT955" s="8"/>
      <c r="AU955" s="8"/>
      <c r="AV955" s="8"/>
      <c r="AW955" s="8"/>
      <c r="AX955" s="8"/>
      <c r="AY955" s="8"/>
      <c r="AZ955" s="8"/>
      <c r="BA955" s="8"/>
      <c r="BB955" s="8"/>
      <c r="BC955" s="8"/>
      <c r="BD955" s="8"/>
      <c r="BE955" s="8"/>
      <c r="BF955" s="8"/>
      <c r="BG955" s="8"/>
      <c r="BH955" s="8"/>
      <c r="BI955" s="8"/>
      <c r="BJ955" s="8"/>
      <c r="BK955" s="8"/>
      <c r="BL955" s="8"/>
      <c r="BM955" s="8"/>
      <c r="BN955" s="8"/>
      <c r="BO955" s="8"/>
      <c r="BP955" s="8"/>
      <c r="BQ955" s="8"/>
      <c r="BR955" s="8"/>
      <c r="BS955" s="8"/>
      <c r="BT955" s="8"/>
      <c r="BU955" s="8"/>
      <c r="BV955" s="8"/>
      <c r="BW955" s="8"/>
      <c r="BX955" s="8"/>
      <c r="BY955" s="8"/>
      <c r="BZ955" s="8"/>
      <c r="CA955" s="8"/>
      <c r="CB955" s="8"/>
      <c r="CC955" s="8"/>
      <c r="CD955" s="8"/>
      <c r="CE955" s="8"/>
      <c r="CF955" s="8"/>
      <c r="CG955" s="8"/>
      <c r="CH955" s="8"/>
      <c r="CI955" s="8"/>
      <c r="CJ955" s="8"/>
      <c r="CK955" s="8"/>
      <c r="CL955" s="8"/>
      <c r="CM955" s="8"/>
      <c r="CN955" s="8"/>
      <c r="CO955" s="8"/>
      <c r="CP955" s="8"/>
      <c r="CQ955" s="8"/>
      <c r="CR955" s="8"/>
      <c r="CS955" s="8"/>
      <c r="CT955" s="8"/>
      <c r="CU955" s="8"/>
      <c r="CV955" s="8"/>
      <c r="CW955" s="8"/>
      <c r="CX955" s="8"/>
      <c r="CY955" s="8"/>
      <c r="CZ955" s="8"/>
      <c r="DA955" s="8"/>
      <c r="DB955" s="8"/>
      <c r="DC955" s="8"/>
      <c r="DD955" s="8"/>
      <c r="DE955" s="8"/>
      <c r="DF955" s="8"/>
      <c r="DG955" s="8"/>
      <c r="DH955" s="8"/>
      <c r="DI955" s="8"/>
      <c r="DJ955" s="8"/>
      <c r="DK955" s="8"/>
      <c r="DL955" s="8"/>
      <c r="DM955" s="8"/>
      <c r="DN955" s="8"/>
      <c r="DO955" s="8"/>
      <c r="DP955" s="8"/>
      <c r="DQ955" s="8"/>
      <c r="DR955" s="8"/>
      <c r="DS955" s="8"/>
      <c r="DT955" s="8"/>
      <c r="DU955" s="8"/>
      <c r="DV955" s="8"/>
      <c r="DW955" s="8"/>
      <c r="DX955" s="8"/>
      <c r="DY955" s="8"/>
      <c r="DZ955" s="8"/>
      <c r="EA955" s="8"/>
      <c r="EB955" s="8"/>
      <c r="EC955" s="8"/>
      <c r="ED955" s="8"/>
      <c r="EE955" s="8"/>
      <c r="EF955" s="8"/>
      <c r="EG955" s="8"/>
      <c r="EH955" s="8"/>
      <c r="EI955" s="8"/>
      <c r="EJ955" s="8"/>
      <c r="EK955" s="8"/>
      <c r="EL955" s="8"/>
      <c r="EM955" s="8"/>
      <c r="EN955" s="8"/>
      <c r="EO955" s="8"/>
      <c r="EP955" s="8"/>
      <c r="EQ955" s="8"/>
      <c r="ER955" s="8"/>
      <c r="ES955" s="8"/>
      <c r="ET955" s="8"/>
      <c r="EU955" s="8"/>
      <c r="EV955" s="8"/>
      <c r="EW955" s="8"/>
      <c r="EX955" s="8"/>
      <c r="EY955" s="8"/>
      <c r="EZ955" s="8"/>
      <c r="FA955" s="8"/>
      <c r="FB955" s="8"/>
      <c r="FC955" s="8"/>
      <c r="FD955" s="8"/>
      <c r="FE955" s="8"/>
      <c r="FF955" s="8"/>
      <c r="FG955" s="8"/>
      <c r="FH955" s="8"/>
      <c r="FI955" s="8"/>
      <c r="FJ955" s="8"/>
      <c r="FK955" s="8"/>
      <c r="FL955" s="8"/>
      <c r="FM955" s="8"/>
      <c r="FN955" s="8"/>
      <c r="FO955" s="8"/>
      <c r="FP955" s="8"/>
      <c r="FQ955" s="8"/>
      <c r="FR955" s="8"/>
      <c r="FS955" s="8"/>
      <c r="FT955" s="8"/>
      <c r="FU955" s="8"/>
      <c r="FV955" s="8"/>
      <c r="FW955" s="8"/>
      <c r="FX955" s="8"/>
      <c r="FY955" s="8"/>
      <c r="FZ955" s="8"/>
      <c r="GA955" s="8"/>
      <c r="GB955" s="8"/>
      <c r="GC955" s="8"/>
      <c r="GD955" s="8"/>
      <c r="GE955" s="8"/>
      <c r="GF955" s="8"/>
      <c r="GG955" s="8"/>
      <c r="GH955" s="8"/>
      <c r="GI955" s="8"/>
      <c r="GJ955" s="8"/>
      <c r="GK955" s="8"/>
      <c r="GL955" s="8"/>
      <c r="GM955" s="8"/>
      <c r="GN955" s="8"/>
      <c r="GO955" s="8"/>
      <c r="GP955" s="8"/>
      <c r="GQ955" s="8"/>
      <c r="GR955" s="8"/>
      <c r="GS955" s="8"/>
      <c r="GT955" s="8"/>
      <c r="GU955" s="8"/>
      <c r="GV955" s="8"/>
      <c r="GW955" s="8"/>
      <c r="GX955" s="8"/>
      <c r="GY955" s="8"/>
      <c r="GZ955" s="8"/>
      <c r="HA955" s="8"/>
      <c r="HB955" s="8"/>
      <c r="HC955" s="8"/>
      <c r="HD955" s="8"/>
      <c r="HE955" s="8"/>
      <c r="HF955" s="8"/>
      <c r="HG955" s="8"/>
      <c r="HH955" s="8"/>
      <c r="HI955" s="8"/>
      <c r="HJ955" s="8"/>
      <c r="HK955" s="8"/>
      <c r="HL955" s="8"/>
      <c r="HM955" s="8"/>
      <c r="HN955" s="8"/>
      <c r="HO955" s="8"/>
      <c r="HP955" s="8"/>
      <c r="HQ955" s="8"/>
      <c r="HR955" s="8"/>
      <c r="HS955" s="8"/>
      <c r="HT955" s="8"/>
      <c r="HU955" s="8"/>
      <c r="HV955" s="8"/>
      <c r="HW955" s="8"/>
      <c r="HX955" s="8"/>
      <c r="HY955" s="8"/>
      <c r="HZ955" s="8"/>
      <c r="IA955" s="8"/>
      <c r="IB955" s="8"/>
      <c r="IC955" s="8"/>
      <c r="ID955" s="8"/>
      <c r="IE955" s="8"/>
      <c r="IF955" s="8"/>
      <c r="IG955" s="8"/>
    </row>
    <row r="956" spans="1:241" s="28" customFormat="1" ht="63.75" customHeight="1">
      <c r="A956" s="3" t="s">
        <v>2040</v>
      </c>
      <c r="B956" s="4" t="s">
        <v>478</v>
      </c>
      <c r="C956" s="4" t="s">
        <v>479</v>
      </c>
      <c r="D956" s="4" t="s">
        <v>850</v>
      </c>
      <c r="E956" s="4" t="s">
        <v>852</v>
      </c>
      <c r="F956" s="3" t="s">
        <v>851</v>
      </c>
      <c r="G956" s="4" t="s">
        <v>854</v>
      </c>
      <c r="H956" s="3" t="s">
        <v>853</v>
      </c>
      <c r="I956" s="4" t="s">
        <v>1354</v>
      </c>
      <c r="J956" s="4"/>
      <c r="K956" s="4" t="s">
        <v>482</v>
      </c>
      <c r="L956" s="4">
        <v>70</v>
      </c>
      <c r="M956" s="12" t="s">
        <v>2462</v>
      </c>
      <c r="N956" s="4" t="s">
        <v>483</v>
      </c>
      <c r="O956" s="13" t="s">
        <v>484</v>
      </c>
      <c r="P956" s="4" t="s">
        <v>483</v>
      </c>
      <c r="Q956" s="4"/>
      <c r="R956" s="16" t="s">
        <v>1129</v>
      </c>
      <c r="S956" s="16" t="s">
        <v>82</v>
      </c>
      <c r="T956" s="12"/>
      <c r="U956" s="3" t="s">
        <v>169</v>
      </c>
      <c r="V956" s="3"/>
      <c r="W956" s="4"/>
      <c r="X956" s="26">
        <v>803571</v>
      </c>
      <c r="Y956" s="26">
        <f t="shared" si="59"/>
        <v>899999.5200000001</v>
      </c>
      <c r="Z956" s="4"/>
      <c r="AA956" s="4" t="s">
        <v>1318</v>
      </c>
      <c r="AB956" s="4"/>
      <c r="AD956" s="8"/>
      <c r="AE956" s="8"/>
      <c r="AF956" s="8"/>
      <c r="AG956" s="8"/>
      <c r="AH956" s="8"/>
      <c r="AI956" s="8"/>
      <c r="AJ956" s="8"/>
      <c r="AK956" s="8"/>
      <c r="AL956" s="8"/>
      <c r="AM956" s="8"/>
      <c r="AN956" s="8"/>
      <c r="AO956" s="8"/>
      <c r="AP956" s="8"/>
      <c r="AQ956" s="8"/>
      <c r="AR956" s="8"/>
      <c r="AS956" s="8"/>
      <c r="AT956" s="8"/>
      <c r="AU956" s="8"/>
      <c r="AV956" s="8"/>
      <c r="AW956" s="8"/>
      <c r="AX956" s="8"/>
      <c r="AY956" s="8"/>
      <c r="AZ956" s="8"/>
      <c r="BA956" s="8"/>
      <c r="BB956" s="8"/>
      <c r="BC956" s="8"/>
      <c r="BD956" s="8"/>
      <c r="BE956" s="8"/>
      <c r="BF956" s="8"/>
      <c r="BG956" s="8"/>
      <c r="BH956" s="8"/>
      <c r="BI956" s="8"/>
      <c r="BJ956" s="8"/>
      <c r="BK956" s="8"/>
      <c r="BL956" s="8"/>
      <c r="BM956" s="8"/>
      <c r="BN956" s="8"/>
      <c r="BO956" s="8"/>
      <c r="BP956" s="8"/>
      <c r="BQ956" s="8"/>
      <c r="BR956" s="8"/>
      <c r="BS956" s="8"/>
      <c r="BT956" s="8"/>
      <c r="BU956" s="8"/>
      <c r="BV956" s="8"/>
      <c r="BW956" s="8"/>
      <c r="BX956" s="8"/>
      <c r="BY956" s="8"/>
      <c r="BZ956" s="8"/>
      <c r="CA956" s="8"/>
      <c r="CB956" s="8"/>
      <c r="CC956" s="8"/>
      <c r="CD956" s="8"/>
      <c r="CE956" s="8"/>
      <c r="CF956" s="8"/>
      <c r="CG956" s="8"/>
      <c r="CH956" s="8"/>
      <c r="CI956" s="8"/>
      <c r="CJ956" s="8"/>
      <c r="CK956" s="8"/>
      <c r="CL956" s="8"/>
      <c r="CM956" s="8"/>
      <c r="CN956" s="8"/>
      <c r="CO956" s="8"/>
      <c r="CP956" s="8"/>
      <c r="CQ956" s="8"/>
      <c r="CR956" s="8"/>
      <c r="CS956" s="8"/>
      <c r="CT956" s="8"/>
      <c r="CU956" s="8"/>
      <c r="CV956" s="8"/>
      <c r="CW956" s="8"/>
      <c r="CX956" s="8"/>
      <c r="CY956" s="8"/>
      <c r="CZ956" s="8"/>
      <c r="DA956" s="8"/>
      <c r="DB956" s="8"/>
      <c r="DC956" s="8"/>
      <c r="DD956" s="8"/>
      <c r="DE956" s="8"/>
      <c r="DF956" s="8"/>
      <c r="DG956" s="8"/>
      <c r="DH956" s="8"/>
      <c r="DI956" s="8"/>
      <c r="DJ956" s="8"/>
      <c r="DK956" s="8"/>
      <c r="DL956" s="8"/>
      <c r="DM956" s="8"/>
      <c r="DN956" s="8"/>
      <c r="DO956" s="8"/>
      <c r="DP956" s="8"/>
      <c r="DQ956" s="8"/>
      <c r="DR956" s="8"/>
      <c r="DS956" s="8"/>
      <c r="DT956" s="8"/>
      <c r="DU956" s="8"/>
      <c r="DV956" s="8"/>
      <c r="DW956" s="8"/>
      <c r="DX956" s="8"/>
      <c r="DY956" s="8"/>
      <c r="DZ956" s="8"/>
      <c r="EA956" s="8"/>
      <c r="EB956" s="8"/>
      <c r="EC956" s="8"/>
      <c r="ED956" s="8"/>
      <c r="EE956" s="8"/>
      <c r="EF956" s="8"/>
      <c r="EG956" s="8"/>
      <c r="EH956" s="8"/>
      <c r="EI956" s="8"/>
      <c r="EJ956" s="8"/>
      <c r="EK956" s="8"/>
      <c r="EL956" s="8"/>
      <c r="EM956" s="8"/>
      <c r="EN956" s="8"/>
      <c r="EO956" s="8"/>
      <c r="EP956" s="8"/>
      <c r="EQ956" s="8"/>
      <c r="ER956" s="8"/>
      <c r="ES956" s="8"/>
      <c r="ET956" s="8"/>
      <c r="EU956" s="8"/>
      <c r="EV956" s="8"/>
      <c r="EW956" s="8"/>
      <c r="EX956" s="8"/>
      <c r="EY956" s="8"/>
      <c r="EZ956" s="8"/>
      <c r="FA956" s="8"/>
      <c r="FB956" s="8"/>
      <c r="FC956" s="8"/>
      <c r="FD956" s="8"/>
      <c r="FE956" s="8"/>
      <c r="FF956" s="8"/>
      <c r="FG956" s="8"/>
      <c r="FH956" s="8"/>
      <c r="FI956" s="8"/>
      <c r="FJ956" s="8"/>
      <c r="FK956" s="8"/>
      <c r="FL956" s="8"/>
      <c r="FM956" s="8"/>
      <c r="FN956" s="8"/>
      <c r="FO956" s="8"/>
      <c r="FP956" s="8"/>
      <c r="FQ956" s="8"/>
      <c r="FR956" s="8"/>
      <c r="FS956" s="8"/>
      <c r="FT956" s="8"/>
      <c r="FU956" s="8"/>
      <c r="FV956" s="8"/>
      <c r="FW956" s="8"/>
      <c r="FX956" s="8"/>
      <c r="FY956" s="8"/>
      <c r="FZ956" s="8"/>
      <c r="GA956" s="8"/>
      <c r="GB956" s="8"/>
      <c r="GC956" s="8"/>
      <c r="GD956" s="8"/>
      <c r="GE956" s="8"/>
      <c r="GF956" s="8"/>
      <c r="GG956" s="8"/>
      <c r="GH956" s="8"/>
      <c r="GI956" s="8"/>
      <c r="GJ956" s="8"/>
      <c r="GK956" s="8"/>
      <c r="GL956" s="8"/>
      <c r="GM956" s="8"/>
      <c r="GN956" s="8"/>
      <c r="GO956" s="8"/>
      <c r="GP956" s="8"/>
      <c r="GQ956" s="8"/>
      <c r="GR956" s="8"/>
      <c r="GS956" s="8"/>
      <c r="GT956" s="8"/>
      <c r="GU956" s="8"/>
      <c r="GV956" s="8"/>
      <c r="GW956" s="8"/>
      <c r="GX956" s="8"/>
      <c r="GY956" s="8"/>
      <c r="GZ956" s="8"/>
      <c r="HA956" s="8"/>
      <c r="HB956" s="8"/>
      <c r="HC956" s="8"/>
      <c r="HD956" s="8"/>
      <c r="HE956" s="8"/>
      <c r="HF956" s="8"/>
      <c r="HG956" s="8"/>
      <c r="HH956" s="8"/>
      <c r="HI956" s="8"/>
      <c r="HJ956" s="8"/>
      <c r="HK956" s="8"/>
      <c r="HL956" s="8"/>
      <c r="HM956" s="8"/>
      <c r="HN956" s="8"/>
      <c r="HO956" s="8"/>
      <c r="HP956" s="8"/>
      <c r="HQ956" s="8"/>
      <c r="HR956" s="8"/>
      <c r="HS956" s="8"/>
      <c r="HT956" s="8"/>
      <c r="HU956" s="8"/>
      <c r="HV956" s="8"/>
      <c r="HW956" s="8"/>
      <c r="HX956" s="8"/>
      <c r="HY956" s="8"/>
      <c r="HZ956" s="8"/>
      <c r="IA956" s="8"/>
      <c r="IB956" s="8"/>
      <c r="IC956" s="8"/>
      <c r="ID956" s="8"/>
      <c r="IE956" s="8"/>
      <c r="IF956" s="8"/>
      <c r="IG956" s="8"/>
    </row>
    <row r="957" spans="1:241" s="28" customFormat="1" ht="63.75" customHeight="1">
      <c r="A957" s="3" t="s">
        <v>2041</v>
      </c>
      <c r="B957" s="4" t="s">
        <v>478</v>
      </c>
      <c r="C957" s="4" t="s">
        <v>479</v>
      </c>
      <c r="D957" s="4" t="s">
        <v>850</v>
      </c>
      <c r="E957" s="4" t="s">
        <v>852</v>
      </c>
      <c r="F957" s="3" t="s">
        <v>851</v>
      </c>
      <c r="G957" s="4" t="s">
        <v>854</v>
      </c>
      <c r="H957" s="3" t="s">
        <v>853</v>
      </c>
      <c r="I957" s="3"/>
      <c r="J957" s="3"/>
      <c r="K957" s="4" t="s">
        <v>482</v>
      </c>
      <c r="L957" s="4">
        <v>70</v>
      </c>
      <c r="M957" s="12" t="s">
        <v>2462</v>
      </c>
      <c r="N957" s="4" t="s">
        <v>483</v>
      </c>
      <c r="O957" s="13" t="s">
        <v>484</v>
      </c>
      <c r="P957" s="4" t="s">
        <v>483</v>
      </c>
      <c r="Q957" s="4"/>
      <c r="R957" s="16" t="s">
        <v>1129</v>
      </c>
      <c r="S957" s="16" t="s">
        <v>82</v>
      </c>
      <c r="T957" s="12"/>
      <c r="U957" s="3" t="s">
        <v>169</v>
      </c>
      <c r="V957" s="3"/>
      <c r="W957" s="4"/>
      <c r="X957" s="26">
        <v>200000</v>
      </c>
      <c r="Y957" s="26">
        <f t="shared" si="59"/>
        <v>224000.00000000003</v>
      </c>
      <c r="Z957" s="4"/>
      <c r="AA957" s="4" t="s">
        <v>1318</v>
      </c>
      <c r="AB957" s="4"/>
      <c r="AD957" s="8"/>
      <c r="AE957" s="8"/>
      <c r="AF957" s="8"/>
      <c r="AG957" s="8"/>
      <c r="AH957" s="8"/>
      <c r="AI957" s="8"/>
      <c r="AJ957" s="8"/>
      <c r="AK957" s="8"/>
      <c r="AL957" s="8"/>
      <c r="AM957" s="8"/>
      <c r="AN957" s="8"/>
      <c r="AO957" s="8"/>
      <c r="AP957" s="8"/>
      <c r="AQ957" s="8"/>
      <c r="AR957" s="8"/>
      <c r="AS957" s="8"/>
      <c r="AT957" s="8"/>
      <c r="AU957" s="8"/>
      <c r="AV957" s="8"/>
      <c r="AW957" s="8"/>
      <c r="AX957" s="8"/>
      <c r="AY957" s="8"/>
      <c r="AZ957" s="8"/>
      <c r="BA957" s="8"/>
      <c r="BB957" s="8"/>
      <c r="BC957" s="8"/>
      <c r="BD957" s="8"/>
      <c r="BE957" s="8"/>
      <c r="BF957" s="8"/>
      <c r="BG957" s="8"/>
      <c r="BH957" s="8"/>
      <c r="BI957" s="8"/>
      <c r="BJ957" s="8"/>
      <c r="BK957" s="8"/>
      <c r="BL957" s="8"/>
      <c r="BM957" s="8"/>
      <c r="BN957" s="8"/>
      <c r="BO957" s="8"/>
      <c r="BP957" s="8"/>
      <c r="BQ957" s="8"/>
      <c r="BR957" s="8"/>
      <c r="BS957" s="8"/>
      <c r="BT957" s="8"/>
      <c r="BU957" s="8"/>
      <c r="BV957" s="8"/>
      <c r="BW957" s="8"/>
      <c r="BX957" s="8"/>
      <c r="BY957" s="8"/>
      <c r="BZ957" s="8"/>
      <c r="CA957" s="8"/>
      <c r="CB957" s="8"/>
      <c r="CC957" s="8"/>
      <c r="CD957" s="8"/>
      <c r="CE957" s="8"/>
      <c r="CF957" s="8"/>
      <c r="CG957" s="8"/>
      <c r="CH957" s="8"/>
      <c r="CI957" s="8"/>
      <c r="CJ957" s="8"/>
      <c r="CK957" s="8"/>
      <c r="CL957" s="8"/>
      <c r="CM957" s="8"/>
      <c r="CN957" s="8"/>
      <c r="CO957" s="8"/>
      <c r="CP957" s="8"/>
      <c r="CQ957" s="8"/>
      <c r="CR957" s="8"/>
      <c r="CS957" s="8"/>
      <c r="CT957" s="8"/>
      <c r="CU957" s="8"/>
      <c r="CV957" s="8"/>
      <c r="CW957" s="8"/>
      <c r="CX957" s="8"/>
      <c r="CY957" s="8"/>
      <c r="CZ957" s="8"/>
      <c r="DA957" s="8"/>
      <c r="DB957" s="8"/>
      <c r="DC957" s="8"/>
      <c r="DD957" s="8"/>
      <c r="DE957" s="8"/>
      <c r="DF957" s="8"/>
      <c r="DG957" s="8"/>
      <c r="DH957" s="8"/>
      <c r="DI957" s="8"/>
      <c r="DJ957" s="8"/>
      <c r="DK957" s="8"/>
      <c r="DL957" s="8"/>
      <c r="DM957" s="8"/>
      <c r="DN957" s="8"/>
      <c r="DO957" s="8"/>
      <c r="DP957" s="8"/>
      <c r="DQ957" s="8"/>
      <c r="DR957" s="8"/>
      <c r="DS957" s="8"/>
      <c r="DT957" s="8"/>
      <c r="DU957" s="8"/>
      <c r="DV957" s="8"/>
      <c r="DW957" s="8"/>
      <c r="DX957" s="8"/>
      <c r="DY957" s="8"/>
      <c r="DZ957" s="8"/>
      <c r="EA957" s="8"/>
      <c r="EB957" s="8"/>
      <c r="EC957" s="8"/>
      <c r="ED957" s="8"/>
      <c r="EE957" s="8"/>
      <c r="EF957" s="8"/>
      <c r="EG957" s="8"/>
      <c r="EH957" s="8"/>
      <c r="EI957" s="8"/>
      <c r="EJ957" s="8"/>
      <c r="EK957" s="8"/>
      <c r="EL957" s="8"/>
      <c r="EM957" s="8"/>
      <c r="EN957" s="8"/>
      <c r="EO957" s="8"/>
      <c r="EP957" s="8"/>
      <c r="EQ957" s="8"/>
      <c r="ER957" s="8"/>
      <c r="ES957" s="8"/>
      <c r="ET957" s="8"/>
      <c r="EU957" s="8"/>
      <c r="EV957" s="8"/>
      <c r="EW957" s="8"/>
      <c r="EX957" s="8"/>
      <c r="EY957" s="8"/>
      <c r="EZ957" s="8"/>
      <c r="FA957" s="8"/>
      <c r="FB957" s="8"/>
      <c r="FC957" s="8"/>
      <c r="FD957" s="8"/>
      <c r="FE957" s="8"/>
      <c r="FF957" s="8"/>
      <c r="FG957" s="8"/>
      <c r="FH957" s="8"/>
      <c r="FI957" s="8"/>
      <c r="FJ957" s="8"/>
      <c r="FK957" s="8"/>
      <c r="FL957" s="8"/>
      <c r="FM957" s="8"/>
      <c r="FN957" s="8"/>
      <c r="FO957" s="8"/>
      <c r="FP957" s="8"/>
      <c r="FQ957" s="8"/>
      <c r="FR957" s="8"/>
      <c r="FS957" s="8"/>
      <c r="FT957" s="8"/>
      <c r="FU957" s="8"/>
      <c r="FV957" s="8"/>
      <c r="FW957" s="8"/>
      <c r="FX957" s="8"/>
      <c r="FY957" s="8"/>
      <c r="FZ957" s="8"/>
      <c r="GA957" s="8"/>
      <c r="GB957" s="8"/>
      <c r="GC957" s="8"/>
      <c r="GD957" s="8"/>
      <c r="GE957" s="8"/>
      <c r="GF957" s="8"/>
      <c r="GG957" s="8"/>
      <c r="GH957" s="8"/>
      <c r="GI957" s="8"/>
      <c r="GJ957" s="8"/>
      <c r="GK957" s="8"/>
      <c r="GL957" s="8"/>
      <c r="GM957" s="8"/>
      <c r="GN957" s="8"/>
      <c r="GO957" s="8"/>
      <c r="GP957" s="8"/>
      <c r="GQ957" s="8"/>
      <c r="GR957" s="8"/>
      <c r="GS957" s="8"/>
      <c r="GT957" s="8"/>
      <c r="GU957" s="8"/>
      <c r="GV957" s="8"/>
      <c r="GW957" s="8"/>
      <c r="GX957" s="8"/>
      <c r="GY957" s="8"/>
      <c r="GZ957" s="8"/>
      <c r="HA957" s="8"/>
      <c r="HB957" s="8"/>
      <c r="HC957" s="8"/>
      <c r="HD957" s="8"/>
      <c r="HE957" s="8"/>
      <c r="HF957" s="8"/>
      <c r="HG957" s="8"/>
      <c r="HH957" s="8"/>
      <c r="HI957" s="8"/>
      <c r="HJ957" s="8"/>
      <c r="HK957" s="8"/>
      <c r="HL957" s="8"/>
      <c r="HM957" s="8"/>
      <c r="HN957" s="8"/>
      <c r="HO957" s="8"/>
      <c r="HP957" s="8"/>
      <c r="HQ957" s="8"/>
      <c r="HR957" s="8"/>
      <c r="HS957" s="8"/>
      <c r="HT957" s="8"/>
      <c r="HU957" s="8"/>
      <c r="HV957" s="8"/>
      <c r="HW957" s="8"/>
      <c r="HX957" s="8"/>
      <c r="HY957" s="8"/>
      <c r="HZ957" s="8"/>
      <c r="IA957" s="8"/>
      <c r="IB957" s="8"/>
      <c r="IC957" s="8"/>
      <c r="ID957" s="8"/>
      <c r="IE957" s="8"/>
      <c r="IF957" s="8"/>
      <c r="IG957" s="8"/>
    </row>
    <row r="958" spans="1:29" ht="68.25" customHeight="1">
      <c r="A958" s="3" t="s">
        <v>2042</v>
      </c>
      <c r="B958" s="4" t="s">
        <v>478</v>
      </c>
      <c r="C958" s="4" t="s">
        <v>479</v>
      </c>
      <c r="D958" s="4" t="s">
        <v>71</v>
      </c>
      <c r="E958" s="4" t="s">
        <v>73</v>
      </c>
      <c r="F958" s="3" t="s">
        <v>72</v>
      </c>
      <c r="G958" s="4" t="s">
        <v>74</v>
      </c>
      <c r="H958" s="3" t="s">
        <v>69</v>
      </c>
      <c r="I958" s="3" t="s">
        <v>1795</v>
      </c>
      <c r="J958" s="3"/>
      <c r="K958" s="4" t="s">
        <v>482</v>
      </c>
      <c r="L958" s="4">
        <v>100</v>
      </c>
      <c r="M958" s="5">
        <v>231010000</v>
      </c>
      <c r="N958" s="4" t="s">
        <v>483</v>
      </c>
      <c r="O958" s="4" t="s">
        <v>499</v>
      </c>
      <c r="P958" s="4" t="s">
        <v>483</v>
      </c>
      <c r="Q958" s="4"/>
      <c r="R958" s="16" t="s">
        <v>1129</v>
      </c>
      <c r="S958" s="4" t="s">
        <v>486</v>
      </c>
      <c r="T958" s="25"/>
      <c r="U958" s="14"/>
      <c r="V958" s="3"/>
      <c r="W958" s="4"/>
      <c r="X958" s="26">
        <v>89286</v>
      </c>
      <c r="Y958" s="26">
        <f aca="true" t="shared" si="60" ref="Y958:Y969">X958*1.12</f>
        <v>100000.32</v>
      </c>
      <c r="Z958" s="3"/>
      <c r="AA958" s="4" t="s">
        <v>1318</v>
      </c>
      <c r="AB958" s="4"/>
      <c r="AC958" s="28"/>
    </row>
    <row r="959" spans="1:29" ht="68.25" customHeight="1">
      <c r="A959" s="3" t="s">
        <v>2043</v>
      </c>
      <c r="B959" s="4" t="s">
        <v>478</v>
      </c>
      <c r="C959" s="4" t="s">
        <v>479</v>
      </c>
      <c r="D959" s="105" t="s">
        <v>1797</v>
      </c>
      <c r="E959" s="105" t="s">
        <v>1798</v>
      </c>
      <c r="F959" s="105" t="s">
        <v>1799</v>
      </c>
      <c r="G959" s="105" t="s">
        <v>1800</v>
      </c>
      <c r="H959" s="105" t="s">
        <v>1801</v>
      </c>
      <c r="I959" s="3" t="s">
        <v>1796</v>
      </c>
      <c r="J959" s="3"/>
      <c r="K959" s="4" t="s">
        <v>482</v>
      </c>
      <c r="L959" s="4">
        <v>100</v>
      </c>
      <c r="M959" s="5">
        <v>231010000</v>
      </c>
      <c r="N959" s="4" t="s">
        <v>483</v>
      </c>
      <c r="O959" s="4" t="s">
        <v>576</v>
      </c>
      <c r="P959" s="4" t="s">
        <v>483</v>
      </c>
      <c r="Q959" s="4"/>
      <c r="R959" s="16" t="s">
        <v>1129</v>
      </c>
      <c r="S959" s="4" t="s">
        <v>486</v>
      </c>
      <c r="T959" s="25"/>
      <c r="U959" s="14"/>
      <c r="V959" s="3"/>
      <c r="W959" s="4"/>
      <c r="X959" s="26">
        <v>276786</v>
      </c>
      <c r="Y959" s="26">
        <f t="shared" si="60"/>
        <v>310000.32</v>
      </c>
      <c r="Z959" s="3"/>
      <c r="AA959" s="4" t="s">
        <v>1318</v>
      </c>
      <c r="AB959" s="4"/>
      <c r="AC959" s="28"/>
    </row>
    <row r="960" spans="1:29" ht="68.25" customHeight="1">
      <c r="A960" s="3" t="s">
        <v>2044</v>
      </c>
      <c r="B960" s="4" t="s">
        <v>478</v>
      </c>
      <c r="C960" s="4" t="s">
        <v>479</v>
      </c>
      <c r="D960" s="4" t="s">
        <v>2567</v>
      </c>
      <c r="E960" s="4" t="s">
        <v>2566</v>
      </c>
      <c r="F960" s="4" t="s">
        <v>2565</v>
      </c>
      <c r="G960" s="4" t="s">
        <v>2566</v>
      </c>
      <c r="H960" s="4" t="s">
        <v>2565</v>
      </c>
      <c r="I960" s="3" t="s">
        <v>1794</v>
      </c>
      <c r="J960" s="3"/>
      <c r="K960" s="4" t="s">
        <v>482</v>
      </c>
      <c r="L960" s="4">
        <v>100</v>
      </c>
      <c r="M960" s="5">
        <v>231010000</v>
      </c>
      <c r="N960" s="4" t="s">
        <v>483</v>
      </c>
      <c r="O960" s="4" t="s">
        <v>1427</v>
      </c>
      <c r="P960" s="4" t="s">
        <v>483</v>
      </c>
      <c r="Q960" s="4"/>
      <c r="R960" s="16" t="s">
        <v>1129</v>
      </c>
      <c r="S960" s="4" t="s">
        <v>486</v>
      </c>
      <c r="T960" s="25"/>
      <c r="U960" s="14"/>
      <c r="V960" s="3"/>
      <c r="W960" s="4"/>
      <c r="X960" s="26">
        <v>45000</v>
      </c>
      <c r="Y960" s="26">
        <f t="shared" si="60"/>
        <v>50400.00000000001</v>
      </c>
      <c r="Z960" s="3"/>
      <c r="AA960" s="4" t="s">
        <v>1318</v>
      </c>
      <c r="AB960" s="4"/>
      <c r="AC960" s="28"/>
    </row>
    <row r="961" spans="1:241" s="28" customFormat="1" ht="66.75" customHeight="1">
      <c r="A961" s="3" t="s">
        <v>2045</v>
      </c>
      <c r="B961" s="4" t="s">
        <v>478</v>
      </c>
      <c r="C961" s="4" t="s">
        <v>479</v>
      </c>
      <c r="D961" s="4" t="s">
        <v>864</v>
      </c>
      <c r="E961" s="4" t="s">
        <v>1319</v>
      </c>
      <c r="F961" s="4" t="s">
        <v>865</v>
      </c>
      <c r="G961" s="4" t="s">
        <v>1319</v>
      </c>
      <c r="H961" s="4" t="s">
        <v>865</v>
      </c>
      <c r="I961" s="3"/>
      <c r="J961" s="3"/>
      <c r="K961" s="4" t="s">
        <v>491</v>
      </c>
      <c r="L961" s="16">
        <v>100</v>
      </c>
      <c r="M961" s="5">
        <v>231010000</v>
      </c>
      <c r="N961" s="4" t="s">
        <v>483</v>
      </c>
      <c r="O961" s="83" t="s">
        <v>501</v>
      </c>
      <c r="P961" s="4" t="s">
        <v>483</v>
      </c>
      <c r="Q961" s="4"/>
      <c r="R961" s="4" t="s">
        <v>1391</v>
      </c>
      <c r="S961" s="16" t="s">
        <v>1447</v>
      </c>
      <c r="T961" s="12"/>
      <c r="U961" s="3" t="s">
        <v>169</v>
      </c>
      <c r="V961" s="3"/>
      <c r="W961" s="4"/>
      <c r="X961" s="26">
        <v>0</v>
      </c>
      <c r="Y961" s="26">
        <f t="shared" si="60"/>
        <v>0</v>
      </c>
      <c r="Z961" s="4"/>
      <c r="AA961" s="4" t="s">
        <v>1318</v>
      </c>
      <c r="AB961" s="4">
        <v>7</v>
      </c>
      <c r="AD961" s="8"/>
      <c r="AE961" s="8"/>
      <c r="AF961" s="8"/>
      <c r="AG961" s="8"/>
      <c r="AH961" s="8"/>
      <c r="AI961" s="8"/>
      <c r="AJ961" s="8"/>
      <c r="AK961" s="8"/>
      <c r="AL961" s="8"/>
      <c r="AM961" s="8"/>
      <c r="AN961" s="8"/>
      <c r="AO961" s="8"/>
      <c r="AP961" s="8"/>
      <c r="AQ961" s="8"/>
      <c r="AR961" s="8"/>
      <c r="AS961" s="8"/>
      <c r="AT961" s="8"/>
      <c r="AU961" s="8"/>
      <c r="AV961" s="8"/>
      <c r="AW961" s="8"/>
      <c r="AX961" s="8"/>
      <c r="AY961" s="8"/>
      <c r="AZ961" s="8"/>
      <c r="BA961" s="8"/>
      <c r="BB961" s="8"/>
      <c r="BC961" s="8"/>
      <c r="BD961" s="8"/>
      <c r="BE961" s="8"/>
      <c r="BF961" s="8"/>
      <c r="BG961" s="8"/>
      <c r="BH961" s="8"/>
      <c r="BI961" s="8"/>
      <c r="BJ961" s="8"/>
      <c r="BK961" s="8"/>
      <c r="BL961" s="8"/>
      <c r="BM961" s="8"/>
      <c r="BN961" s="8"/>
      <c r="BO961" s="8"/>
      <c r="BP961" s="8"/>
      <c r="BQ961" s="8"/>
      <c r="BR961" s="8"/>
      <c r="BS961" s="8"/>
      <c r="BT961" s="8"/>
      <c r="BU961" s="8"/>
      <c r="BV961" s="8"/>
      <c r="BW961" s="8"/>
      <c r="BX961" s="8"/>
      <c r="BY961" s="8"/>
      <c r="BZ961" s="8"/>
      <c r="CA961" s="8"/>
      <c r="CB961" s="8"/>
      <c r="CC961" s="8"/>
      <c r="CD961" s="8"/>
      <c r="CE961" s="8"/>
      <c r="CF961" s="8"/>
      <c r="CG961" s="8"/>
      <c r="CH961" s="8"/>
      <c r="CI961" s="8"/>
      <c r="CJ961" s="8"/>
      <c r="CK961" s="8"/>
      <c r="CL961" s="8"/>
      <c r="CM961" s="8"/>
      <c r="CN961" s="8"/>
      <c r="CO961" s="8"/>
      <c r="CP961" s="8"/>
      <c r="CQ961" s="8"/>
      <c r="CR961" s="8"/>
      <c r="CS961" s="8"/>
      <c r="CT961" s="8"/>
      <c r="CU961" s="8"/>
      <c r="CV961" s="8"/>
      <c r="CW961" s="8"/>
      <c r="CX961" s="8"/>
      <c r="CY961" s="8"/>
      <c r="CZ961" s="8"/>
      <c r="DA961" s="8"/>
      <c r="DB961" s="8"/>
      <c r="DC961" s="8"/>
      <c r="DD961" s="8"/>
      <c r="DE961" s="8"/>
      <c r="DF961" s="8"/>
      <c r="DG961" s="8"/>
      <c r="DH961" s="8"/>
      <c r="DI961" s="8"/>
      <c r="DJ961" s="8"/>
      <c r="DK961" s="8"/>
      <c r="DL961" s="8"/>
      <c r="DM961" s="8"/>
      <c r="DN961" s="8"/>
      <c r="DO961" s="8"/>
      <c r="DP961" s="8"/>
      <c r="DQ961" s="8"/>
      <c r="DR961" s="8"/>
      <c r="DS961" s="8"/>
      <c r="DT961" s="8"/>
      <c r="DU961" s="8"/>
      <c r="DV961" s="8"/>
      <c r="DW961" s="8"/>
      <c r="DX961" s="8"/>
      <c r="DY961" s="8"/>
      <c r="DZ961" s="8"/>
      <c r="EA961" s="8"/>
      <c r="EB961" s="8"/>
      <c r="EC961" s="8"/>
      <c r="ED961" s="8"/>
      <c r="EE961" s="8"/>
      <c r="EF961" s="8"/>
      <c r="EG961" s="8"/>
      <c r="EH961" s="8"/>
      <c r="EI961" s="8"/>
      <c r="EJ961" s="8"/>
      <c r="EK961" s="8"/>
      <c r="EL961" s="8"/>
      <c r="EM961" s="8"/>
      <c r="EN961" s="8"/>
      <c r="EO961" s="8"/>
      <c r="EP961" s="8"/>
      <c r="EQ961" s="8"/>
      <c r="ER961" s="8"/>
      <c r="ES961" s="8"/>
      <c r="ET961" s="8"/>
      <c r="EU961" s="8"/>
      <c r="EV961" s="8"/>
      <c r="EW961" s="8"/>
      <c r="EX961" s="8"/>
      <c r="EY961" s="8"/>
      <c r="EZ961" s="8"/>
      <c r="FA961" s="8"/>
      <c r="FB961" s="8"/>
      <c r="FC961" s="8"/>
      <c r="FD961" s="8"/>
      <c r="FE961" s="8"/>
      <c r="FF961" s="8"/>
      <c r="FG961" s="8"/>
      <c r="FH961" s="8"/>
      <c r="FI961" s="8"/>
      <c r="FJ961" s="8"/>
      <c r="FK961" s="8"/>
      <c r="FL961" s="8"/>
      <c r="FM961" s="8"/>
      <c r="FN961" s="8"/>
      <c r="FO961" s="8"/>
      <c r="FP961" s="8"/>
      <c r="FQ961" s="8"/>
      <c r="FR961" s="8"/>
      <c r="FS961" s="8"/>
      <c r="FT961" s="8"/>
      <c r="FU961" s="8"/>
      <c r="FV961" s="8"/>
      <c r="FW961" s="8"/>
      <c r="FX961" s="8"/>
      <c r="FY961" s="8"/>
      <c r="FZ961" s="8"/>
      <c r="GA961" s="8"/>
      <c r="GB961" s="8"/>
      <c r="GC961" s="8"/>
      <c r="GD961" s="8"/>
      <c r="GE961" s="8"/>
      <c r="GF961" s="8"/>
      <c r="GG961" s="8"/>
      <c r="GH961" s="8"/>
      <c r="GI961" s="8"/>
      <c r="GJ961" s="8"/>
      <c r="GK961" s="8"/>
      <c r="GL961" s="8"/>
      <c r="GM961" s="8"/>
      <c r="GN961" s="8"/>
      <c r="GO961" s="8"/>
      <c r="GP961" s="8"/>
      <c r="GQ961" s="8"/>
      <c r="GR961" s="8"/>
      <c r="GS961" s="8"/>
      <c r="GT961" s="8"/>
      <c r="GU961" s="8"/>
      <c r="GV961" s="8"/>
      <c r="GW961" s="8"/>
      <c r="GX961" s="8"/>
      <c r="GY961" s="8"/>
      <c r="GZ961" s="8"/>
      <c r="HA961" s="8"/>
      <c r="HB961" s="8"/>
      <c r="HC961" s="8"/>
      <c r="HD961" s="8"/>
      <c r="HE961" s="8"/>
      <c r="HF961" s="8"/>
      <c r="HG961" s="8"/>
      <c r="HH961" s="8"/>
      <c r="HI961" s="8"/>
      <c r="HJ961" s="8"/>
      <c r="HK961" s="8"/>
      <c r="HL961" s="8"/>
      <c r="HM961" s="8"/>
      <c r="HN961" s="8"/>
      <c r="HO961" s="8"/>
      <c r="HP961" s="8"/>
      <c r="HQ961" s="8"/>
      <c r="HR961" s="8"/>
      <c r="HS961" s="8"/>
      <c r="HT961" s="8"/>
      <c r="HU961" s="8"/>
      <c r="HV961" s="8"/>
      <c r="HW961" s="8"/>
      <c r="HX961" s="8"/>
      <c r="HY961" s="8"/>
      <c r="HZ961" s="8"/>
      <c r="IA961" s="8"/>
      <c r="IB961" s="8"/>
      <c r="IC961" s="8"/>
      <c r="ID961" s="8"/>
      <c r="IE961" s="8"/>
      <c r="IF961" s="8"/>
      <c r="IG961" s="8"/>
    </row>
    <row r="962" spans="1:241" s="28" customFormat="1" ht="66.75" customHeight="1">
      <c r="A962" s="3" t="s">
        <v>2586</v>
      </c>
      <c r="B962" s="4" t="s">
        <v>478</v>
      </c>
      <c r="C962" s="4" t="s">
        <v>479</v>
      </c>
      <c r="D962" s="4" t="s">
        <v>864</v>
      </c>
      <c r="E962" s="4" t="s">
        <v>1319</v>
      </c>
      <c r="F962" s="4" t="s">
        <v>865</v>
      </c>
      <c r="G962" s="4" t="s">
        <v>1319</v>
      </c>
      <c r="H962" s="4" t="s">
        <v>865</v>
      </c>
      <c r="I962" s="3"/>
      <c r="J962" s="3"/>
      <c r="K962" s="4" t="s">
        <v>482</v>
      </c>
      <c r="L962" s="16">
        <v>100</v>
      </c>
      <c r="M962" s="5">
        <v>231010000</v>
      </c>
      <c r="N962" s="4" t="s">
        <v>483</v>
      </c>
      <c r="O962" s="83" t="s">
        <v>501</v>
      </c>
      <c r="P962" s="4" t="s">
        <v>483</v>
      </c>
      <c r="Q962" s="4"/>
      <c r="R962" s="4" t="s">
        <v>1391</v>
      </c>
      <c r="S962" s="16" t="s">
        <v>1447</v>
      </c>
      <c r="T962" s="12"/>
      <c r="U962" s="3" t="s">
        <v>169</v>
      </c>
      <c r="V962" s="3"/>
      <c r="W962" s="4"/>
      <c r="X962" s="26">
        <v>150000</v>
      </c>
      <c r="Y962" s="26">
        <f t="shared" si="60"/>
        <v>168000.00000000003</v>
      </c>
      <c r="Z962" s="4"/>
      <c r="AA962" s="4" t="s">
        <v>1318</v>
      </c>
      <c r="AB962" s="4"/>
      <c r="AD962" s="8"/>
      <c r="AE962" s="8"/>
      <c r="AF962" s="8"/>
      <c r="AG962" s="8"/>
      <c r="AH962" s="8"/>
      <c r="AI962" s="8"/>
      <c r="AJ962" s="8"/>
      <c r="AK962" s="8"/>
      <c r="AL962" s="8"/>
      <c r="AM962" s="8"/>
      <c r="AN962" s="8"/>
      <c r="AO962" s="8"/>
      <c r="AP962" s="8"/>
      <c r="AQ962" s="8"/>
      <c r="AR962" s="8"/>
      <c r="AS962" s="8"/>
      <c r="AT962" s="8"/>
      <c r="AU962" s="8"/>
      <c r="AV962" s="8"/>
      <c r="AW962" s="8"/>
      <c r="AX962" s="8"/>
      <c r="AY962" s="8"/>
      <c r="AZ962" s="8"/>
      <c r="BA962" s="8"/>
      <c r="BB962" s="8"/>
      <c r="BC962" s="8"/>
      <c r="BD962" s="8"/>
      <c r="BE962" s="8"/>
      <c r="BF962" s="8"/>
      <c r="BG962" s="8"/>
      <c r="BH962" s="8"/>
      <c r="BI962" s="8"/>
      <c r="BJ962" s="8"/>
      <c r="BK962" s="8"/>
      <c r="BL962" s="8"/>
      <c r="BM962" s="8"/>
      <c r="BN962" s="8"/>
      <c r="BO962" s="8"/>
      <c r="BP962" s="8"/>
      <c r="BQ962" s="8"/>
      <c r="BR962" s="8"/>
      <c r="BS962" s="8"/>
      <c r="BT962" s="8"/>
      <c r="BU962" s="8"/>
      <c r="BV962" s="8"/>
      <c r="BW962" s="8"/>
      <c r="BX962" s="8"/>
      <c r="BY962" s="8"/>
      <c r="BZ962" s="8"/>
      <c r="CA962" s="8"/>
      <c r="CB962" s="8"/>
      <c r="CC962" s="8"/>
      <c r="CD962" s="8"/>
      <c r="CE962" s="8"/>
      <c r="CF962" s="8"/>
      <c r="CG962" s="8"/>
      <c r="CH962" s="8"/>
      <c r="CI962" s="8"/>
      <c r="CJ962" s="8"/>
      <c r="CK962" s="8"/>
      <c r="CL962" s="8"/>
      <c r="CM962" s="8"/>
      <c r="CN962" s="8"/>
      <c r="CO962" s="8"/>
      <c r="CP962" s="8"/>
      <c r="CQ962" s="8"/>
      <c r="CR962" s="8"/>
      <c r="CS962" s="8"/>
      <c r="CT962" s="8"/>
      <c r="CU962" s="8"/>
      <c r="CV962" s="8"/>
      <c r="CW962" s="8"/>
      <c r="CX962" s="8"/>
      <c r="CY962" s="8"/>
      <c r="CZ962" s="8"/>
      <c r="DA962" s="8"/>
      <c r="DB962" s="8"/>
      <c r="DC962" s="8"/>
      <c r="DD962" s="8"/>
      <c r="DE962" s="8"/>
      <c r="DF962" s="8"/>
      <c r="DG962" s="8"/>
      <c r="DH962" s="8"/>
      <c r="DI962" s="8"/>
      <c r="DJ962" s="8"/>
      <c r="DK962" s="8"/>
      <c r="DL962" s="8"/>
      <c r="DM962" s="8"/>
      <c r="DN962" s="8"/>
      <c r="DO962" s="8"/>
      <c r="DP962" s="8"/>
      <c r="DQ962" s="8"/>
      <c r="DR962" s="8"/>
      <c r="DS962" s="8"/>
      <c r="DT962" s="8"/>
      <c r="DU962" s="8"/>
      <c r="DV962" s="8"/>
      <c r="DW962" s="8"/>
      <c r="DX962" s="8"/>
      <c r="DY962" s="8"/>
      <c r="DZ962" s="8"/>
      <c r="EA962" s="8"/>
      <c r="EB962" s="8"/>
      <c r="EC962" s="8"/>
      <c r="ED962" s="8"/>
      <c r="EE962" s="8"/>
      <c r="EF962" s="8"/>
      <c r="EG962" s="8"/>
      <c r="EH962" s="8"/>
      <c r="EI962" s="8"/>
      <c r="EJ962" s="8"/>
      <c r="EK962" s="8"/>
      <c r="EL962" s="8"/>
      <c r="EM962" s="8"/>
      <c r="EN962" s="8"/>
      <c r="EO962" s="8"/>
      <c r="EP962" s="8"/>
      <c r="EQ962" s="8"/>
      <c r="ER962" s="8"/>
      <c r="ES962" s="8"/>
      <c r="ET962" s="8"/>
      <c r="EU962" s="8"/>
      <c r="EV962" s="8"/>
      <c r="EW962" s="8"/>
      <c r="EX962" s="8"/>
      <c r="EY962" s="8"/>
      <c r="EZ962" s="8"/>
      <c r="FA962" s="8"/>
      <c r="FB962" s="8"/>
      <c r="FC962" s="8"/>
      <c r="FD962" s="8"/>
      <c r="FE962" s="8"/>
      <c r="FF962" s="8"/>
      <c r="FG962" s="8"/>
      <c r="FH962" s="8"/>
      <c r="FI962" s="8"/>
      <c r="FJ962" s="8"/>
      <c r="FK962" s="8"/>
      <c r="FL962" s="8"/>
      <c r="FM962" s="8"/>
      <c r="FN962" s="8"/>
      <c r="FO962" s="8"/>
      <c r="FP962" s="8"/>
      <c r="FQ962" s="8"/>
      <c r="FR962" s="8"/>
      <c r="FS962" s="8"/>
      <c r="FT962" s="8"/>
      <c r="FU962" s="8"/>
      <c r="FV962" s="8"/>
      <c r="FW962" s="8"/>
      <c r="FX962" s="8"/>
      <c r="FY962" s="8"/>
      <c r="FZ962" s="8"/>
      <c r="GA962" s="8"/>
      <c r="GB962" s="8"/>
      <c r="GC962" s="8"/>
      <c r="GD962" s="8"/>
      <c r="GE962" s="8"/>
      <c r="GF962" s="8"/>
      <c r="GG962" s="8"/>
      <c r="GH962" s="8"/>
      <c r="GI962" s="8"/>
      <c r="GJ962" s="8"/>
      <c r="GK962" s="8"/>
      <c r="GL962" s="8"/>
      <c r="GM962" s="8"/>
      <c r="GN962" s="8"/>
      <c r="GO962" s="8"/>
      <c r="GP962" s="8"/>
      <c r="GQ962" s="8"/>
      <c r="GR962" s="8"/>
      <c r="GS962" s="8"/>
      <c r="GT962" s="8"/>
      <c r="GU962" s="8"/>
      <c r="GV962" s="8"/>
      <c r="GW962" s="8"/>
      <c r="GX962" s="8"/>
      <c r="GY962" s="8"/>
      <c r="GZ962" s="8"/>
      <c r="HA962" s="8"/>
      <c r="HB962" s="8"/>
      <c r="HC962" s="8"/>
      <c r="HD962" s="8"/>
      <c r="HE962" s="8"/>
      <c r="HF962" s="8"/>
      <c r="HG962" s="8"/>
      <c r="HH962" s="8"/>
      <c r="HI962" s="8"/>
      <c r="HJ962" s="8"/>
      <c r="HK962" s="8"/>
      <c r="HL962" s="8"/>
      <c r="HM962" s="8"/>
      <c r="HN962" s="8"/>
      <c r="HO962" s="8"/>
      <c r="HP962" s="8"/>
      <c r="HQ962" s="8"/>
      <c r="HR962" s="8"/>
      <c r="HS962" s="8"/>
      <c r="HT962" s="8"/>
      <c r="HU962" s="8"/>
      <c r="HV962" s="8"/>
      <c r="HW962" s="8"/>
      <c r="HX962" s="8"/>
      <c r="HY962" s="8"/>
      <c r="HZ962" s="8"/>
      <c r="IA962" s="8"/>
      <c r="IB962" s="8"/>
      <c r="IC962" s="8"/>
      <c r="ID962" s="8"/>
      <c r="IE962" s="8"/>
      <c r="IF962" s="8"/>
      <c r="IG962" s="8"/>
    </row>
    <row r="963" spans="1:241" s="28" customFormat="1" ht="63.75" customHeight="1">
      <c r="A963" s="3" t="s">
        <v>2046</v>
      </c>
      <c r="B963" s="4" t="s">
        <v>478</v>
      </c>
      <c r="C963" s="4" t="s">
        <v>479</v>
      </c>
      <c r="D963" s="4" t="s">
        <v>868</v>
      </c>
      <c r="E963" s="4" t="s">
        <v>869</v>
      </c>
      <c r="F963" s="4" t="s">
        <v>1865</v>
      </c>
      <c r="G963" s="4" t="s">
        <v>870</v>
      </c>
      <c r="H963" s="4" t="s">
        <v>1866</v>
      </c>
      <c r="I963" s="4" t="s">
        <v>1367</v>
      </c>
      <c r="J963" s="4"/>
      <c r="K963" s="3" t="s">
        <v>482</v>
      </c>
      <c r="L963" s="3">
        <v>100</v>
      </c>
      <c r="M963" s="12" t="s">
        <v>2462</v>
      </c>
      <c r="N963" s="4" t="s">
        <v>483</v>
      </c>
      <c r="O963" s="3" t="s">
        <v>400</v>
      </c>
      <c r="P963" s="4" t="s">
        <v>483</v>
      </c>
      <c r="Q963" s="3"/>
      <c r="R963" s="3" t="s">
        <v>1129</v>
      </c>
      <c r="S963" s="16" t="s">
        <v>82</v>
      </c>
      <c r="T963" s="14"/>
      <c r="U963" s="3"/>
      <c r="V963" s="4"/>
      <c r="W963" s="37"/>
      <c r="X963" s="73">
        <v>900000</v>
      </c>
      <c r="Y963" s="73">
        <f t="shared" si="60"/>
        <v>1008000.0000000001</v>
      </c>
      <c r="Z963" s="4"/>
      <c r="AA963" s="4" t="s">
        <v>1318</v>
      </c>
      <c r="AB963" s="4"/>
      <c r="AD963" s="8"/>
      <c r="AE963" s="8"/>
      <c r="AF963" s="8"/>
      <c r="AG963" s="8"/>
      <c r="AH963" s="8"/>
      <c r="AI963" s="8"/>
      <c r="AJ963" s="8"/>
      <c r="AK963" s="8"/>
      <c r="AL963" s="8"/>
      <c r="AM963" s="8"/>
      <c r="AN963" s="8"/>
      <c r="AO963" s="8"/>
      <c r="AP963" s="8"/>
      <c r="AQ963" s="8"/>
      <c r="AR963" s="8"/>
      <c r="AS963" s="8"/>
      <c r="AT963" s="8"/>
      <c r="AU963" s="8"/>
      <c r="AV963" s="8"/>
      <c r="AW963" s="8"/>
      <c r="AX963" s="8"/>
      <c r="AY963" s="8"/>
      <c r="AZ963" s="8"/>
      <c r="BA963" s="8"/>
      <c r="BB963" s="8"/>
      <c r="BC963" s="8"/>
      <c r="BD963" s="8"/>
      <c r="BE963" s="8"/>
      <c r="BF963" s="8"/>
      <c r="BG963" s="8"/>
      <c r="BH963" s="8"/>
      <c r="BI963" s="8"/>
      <c r="BJ963" s="8"/>
      <c r="BK963" s="8"/>
      <c r="BL963" s="8"/>
      <c r="BM963" s="8"/>
      <c r="BN963" s="8"/>
      <c r="BO963" s="8"/>
      <c r="BP963" s="8"/>
      <c r="BQ963" s="8"/>
      <c r="BR963" s="8"/>
      <c r="BS963" s="8"/>
      <c r="BT963" s="8"/>
      <c r="BU963" s="8"/>
      <c r="BV963" s="8"/>
      <c r="BW963" s="8"/>
      <c r="BX963" s="8"/>
      <c r="BY963" s="8"/>
      <c r="BZ963" s="8"/>
      <c r="CA963" s="8"/>
      <c r="CB963" s="8"/>
      <c r="CC963" s="8"/>
      <c r="CD963" s="8"/>
      <c r="CE963" s="8"/>
      <c r="CF963" s="8"/>
      <c r="CG963" s="8"/>
      <c r="CH963" s="8"/>
      <c r="CI963" s="8"/>
      <c r="CJ963" s="8"/>
      <c r="CK963" s="8"/>
      <c r="CL963" s="8"/>
      <c r="CM963" s="8"/>
      <c r="CN963" s="8"/>
      <c r="CO963" s="8"/>
      <c r="CP963" s="8"/>
      <c r="CQ963" s="8"/>
      <c r="CR963" s="8"/>
      <c r="CS963" s="8"/>
      <c r="CT963" s="8"/>
      <c r="CU963" s="8"/>
      <c r="CV963" s="8"/>
      <c r="CW963" s="8"/>
      <c r="CX963" s="8"/>
      <c r="CY963" s="8"/>
      <c r="CZ963" s="8"/>
      <c r="DA963" s="8"/>
      <c r="DB963" s="8"/>
      <c r="DC963" s="8"/>
      <c r="DD963" s="8"/>
      <c r="DE963" s="8"/>
      <c r="DF963" s="8"/>
      <c r="DG963" s="8"/>
      <c r="DH963" s="8"/>
      <c r="DI963" s="8"/>
      <c r="DJ963" s="8"/>
      <c r="DK963" s="8"/>
      <c r="DL963" s="8"/>
      <c r="DM963" s="8"/>
      <c r="DN963" s="8"/>
      <c r="DO963" s="8"/>
      <c r="DP963" s="8"/>
      <c r="DQ963" s="8"/>
      <c r="DR963" s="8"/>
      <c r="DS963" s="8"/>
      <c r="DT963" s="8"/>
      <c r="DU963" s="8"/>
      <c r="DV963" s="8"/>
      <c r="DW963" s="8"/>
      <c r="DX963" s="8"/>
      <c r="DY963" s="8"/>
      <c r="DZ963" s="8"/>
      <c r="EA963" s="8"/>
      <c r="EB963" s="8"/>
      <c r="EC963" s="8"/>
      <c r="ED963" s="8"/>
      <c r="EE963" s="8"/>
      <c r="EF963" s="8"/>
      <c r="EG963" s="8"/>
      <c r="EH963" s="8"/>
      <c r="EI963" s="8"/>
      <c r="EJ963" s="8"/>
      <c r="EK963" s="8"/>
      <c r="EL963" s="8"/>
      <c r="EM963" s="8"/>
      <c r="EN963" s="8"/>
      <c r="EO963" s="8"/>
      <c r="EP963" s="8"/>
      <c r="EQ963" s="8"/>
      <c r="ER963" s="8"/>
      <c r="ES963" s="8"/>
      <c r="ET963" s="8"/>
      <c r="EU963" s="8"/>
      <c r="EV963" s="8"/>
      <c r="EW963" s="8"/>
      <c r="EX963" s="8"/>
      <c r="EY963" s="8"/>
      <c r="EZ963" s="8"/>
      <c r="FA963" s="8"/>
      <c r="FB963" s="8"/>
      <c r="FC963" s="8"/>
      <c r="FD963" s="8"/>
      <c r="FE963" s="8"/>
      <c r="FF963" s="8"/>
      <c r="FG963" s="8"/>
      <c r="FH963" s="8"/>
      <c r="FI963" s="8"/>
      <c r="FJ963" s="8"/>
      <c r="FK963" s="8"/>
      <c r="FL963" s="8"/>
      <c r="FM963" s="8"/>
      <c r="FN963" s="8"/>
      <c r="FO963" s="8"/>
      <c r="FP963" s="8"/>
      <c r="FQ963" s="8"/>
      <c r="FR963" s="8"/>
      <c r="FS963" s="8"/>
      <c r="FT963" s="8"/>
      <c r="FU963" s="8"/>
      <c r="FV963" s="8"/>
      <c r="FW963" s="8"/>
      <c r="FX963" s="8"/>
      <c r="FY963" s="8"/>
      <c r="FZ963" s="8"/>
      <c r="GA963" s="8"/>
      <c r="GB963" s="8"/>
      <c r="GC963" s="8"/>
      <c r="GD963" s="8"/>
      <c r="GE963" s="8"/>
      <c r="GF963" s="8"/>
      <c r="GG963" s="8"/>
      <c r="GH963" s="8"/>
      <c r="GI963" s="8"/>
      <c r="GJ963" s="8"/>
      <c r="GK963" s="8"/>
      <c r="GL963" s="8"/>
      <c r="GM963" s="8"/>
      <c r="GN963" s="8"/>
      <c r="GO963" s="8"/>
      <c r="GP963" s="8"/>
      <c r="GQ963" s="8"/>
      <c r="GR963" s="8"/>
      <c r="GS963" s="8"/>
      <c r="GT963" s="8"/>
      <c r="GU963" s="8"/>
      <c r="GV963" s="8"/>
      <c r="GW963" s="8"/>
      <c r="GX963" s="8"/>
      <c r="GY963" s="8"/>
      <c r="GZ963" s="8"/>
      <c r="HA963" s="8"/>
      <c r="HB963" s="8"/>
      <c r="HC963" s="8"/>
      <c r="HD963" s="8"/>
      <c r="HE963" s="8"/>
      <c r="HF963" s="8"/>
      <c r="HG963" s="8"/>
      <c r="HH963" s="8"/>
      <c r="HI963" s="8"/>
      <c r="HJ963" s="8"/>
      <c r="HK963" s="8"/>
      <c r="HL963" s="8"/>
      <c r="HM963" s="8"/>
      <c r="HN963" s="8"/>
      <c r="HO963" s="8"/>
      <c r="HP963" s="8"/>
      <c r="HQ963" s="8"/>
      <c r="HR963" s="8"/>
      <c r="HS963" s="8"/>
      <c r="HT963" s="8"/>
      <c r="HU963" s="8"/>
      <c r="HV963" s="8"/>
      <c r="HW963" s="8"/>
      <c r="HX963" s="8"/>
      <c r="HY963" s="8"/>
      <c r="HZ963" s="8"/>
      <c r="IA963" s="8"/>
      <c r="IB963" s="8"/>
      <c r="IC963" s="8"/>
      <c r="ID963" s="8"/>
      <c r="IE963" s="8"/>
      <c r="IF963" s="8"/>
      <c r="IG963" s="8"/>
    </row>
    <row r="964" spans="1:29" ht="78" customHeight="1">
      <c r="A964" s="3" t="s">
        <v>2047</v>
      </c>
      <c r="B964" s="4" t="s">
        <v>478</v>
      </c>
      <c r="C964" s="4" t="s">
        <v>479</v>
      </c>
      <c r="D964" s="4" t="s">
        <v>888</v>
      </c>
      <c r="E964" s="4" t="s">
        <v>890</v>
      </c>
      <c r="F964" s="3" t="s">
        <v>889</v>
      </c>
      <c r="G964" s="4" t="s">
        <v>892</v>
      </c>
      <c r="H964" s="3" t="s">
        <v>891</v>
      </c>
      <c r="I964" s="3" t="s">
        <v>893</v>
      </c>
      <c r="J964" s="3"/>
      <c r="K964" s="4" t="s">
        <v>491</v>
      </c>
      <c r="L964" s="4">
        <v>100</v>
      </c>
      <c r="M964" s="12" t="s">
        <v>2462</v>
      </c>
      <c r="N964" s="4" t="s">
        <v>483</v>
      </c>
      <c r="O964" s="13" t="s">
        <v>1444</v>
      </c>
      <c r="P964" s="4" t="s">
        <v>483</v>
      </c>
      <c r="Q964" s="4"/>
      <c r="R964" s="3" t="s">
        <v>1129</v>
      </c>
      <c r="S964" s="16" t="s">
        <v>82</v>
      </c>
      <c r="T964" s="25"/>
      <c r="U964" s="14"/>
      <c r="V964" s="3"/>
      <c r="W964" s="4"/>
      <c r="X964" s="26">
        <v>0</v>
      </c>
      <c r="Y964" s="26">
        <v>0</v>
      </c>
      <c r="Z964" s="3"/>
      <c r="AA964" s="4" t="s">
        <v>1318</v>
      </c>
      <c r="AB964" s="4">
        <v>7</v>
      </c>
      <c r="AC964" s="28"/>
    </row>
    <row r="965" spans="1:29" ht="78" customHeight="1">
      <c r="A965" s="3" t="s">
        <v>2571</v>
      </c>
      <c r="B965" s="4" t="s">
        <v>478</v>
      </c>
      <c r="C965" s="4" t="s">
        <v>479</v>
      </c>
      <c r="D965" s="4" t="s">
        <v>888</v>
      </c>
      <c r="E965" s="4" t="s">
        <v>890</v>
      </c>
      <c r="F965" s="3" t="s">
        <v>889</v>
      </c>
      <c r="G965" s="4" t="s">
        <v>892</v>
      </c>
      <c r="H965" s="3" t="s">
        <v>891</v>
      </c>
      <c r="I965" s="3" t="s">
        <v>893</v>
      </c>
      <c r="J965" s="3"/>
      <c r="K965" s="4" t="s">
        <v>482</v>
      </c>
      <c r="L965" s="4">
        <v>100</v>
      </c>
      <c r="M965" s="12" t="s">
        <v>2462</v>
      </c>
      <c r="N965" s="4" t="s">
        <v>483</v>
      </c>
      <c r="O965" s="13" t="s">
        <v>1444</v>
      </c>
      <c r="P965" s="4" t="s">
        <v>483</v>
      </c>
      <c r="Q965" s="4"/>
      <c r="R965" s="3" t="s">
        <v>1129</v>
      </c>
      <c r="S965" s="16" t="s">
        <v>82</v>
      </c>
      <c r="T965" s="25"/>
      <c r="U965" s="14"/>
      <c r="V965" s="3"/>
      <c r="W965" s="24"/>
      <c r="X965" s="26">
        <v>0</v>
      </c>
      <c r="Y965" s="26">
        <v>0</v>
      </c>
      <c r="Z965" s="3"/>
      <c r="AA965" s="4" t="s">
        <v>1318</v>
      </c>
      <c r="AB965" s="4">
        <v>11</v>
      </c>
      <c r="AC965" s="28"/>
    </row>
    <row r="966" spans="1:29" ht="78" customHeight="1">
      <c r="A966" s="3" t="s">
        <v>2596</v>
      </c>
      <c r="B966" s="4" t="s">
        <v>478</v>
      </c>
      <c r="C966" s="4" t="s">
        <v>479</v>
      </c>
      <c r="D966" s="4" t="s">
        <v>888</v>
      </c>
      <c r="E966" s="4" t="s">
        <v>890</v>
      </c>
      <c r="F966" s="3" t="s">
        <v>889</v>
      </c>
      <c r="G966" s="4" t="s">
        <v>892</v>
      </c>
      <c r="H966" s="3" t="s">
        <v>891</v>
      </c>
      <c r="I966" s="3" t="s">
        <v>893</v>
      </c>
      <c r="J966" s="3"/>
      <c r="K966" s="4" t="s">
        <v>482</v>
      </c>
      <c r="L966" s="4">
        <v>100</v>
      </c>
      <c r="M966" s="12" t="s">
        <v>2462</v>
      </c>
      <c r="N966" s="4" t="s">
        <v>483</v>
      </c>
      <c r="O966" s="13" t="s">
        <v>501</v>
      </c>
      <c r="P966" s="4" t="s">
        <v>483</v>
      </c>
      <c r="Q966" s="4"/>
      <c r="R966" s="3" t="s">
        <v>1129</v>
      </c>
      <c r="S966" s="16" t="s">
        <v>82</v>
      </c>
      <c r="T966" s="25"/>
      <c r="U966" s="14"/>
      <c r="V966" s="3"/>
      <c r="W966" s="24"/>
      <c r="X966" s="26">
        <f>160013*1.2</f>
        <v>192015.6</v>
      </c>
      <c r="Y966" s="26">
        <f>X966*1.12</f>
        <v>215057.47200000004</v>
      </c>
      <c r="Z966" s="3"/>
      <c r="AA966" s="4" t="s">
        <v>1318</v>
      </c>
      <c r="AB966" s="4"/>
      <c r="AC966" s="28"/>
    </row>
    <row r="967" spans="1:29" ht="63" customHeight="1">
      <c r="A967" s="3" t="s">
        <v>2048</v>
      </c>
      <c r="B967" s="4" t="s">
        <v>478</v>
      </c>
      <c r="C967" s="4" t="s">
        <v>479</v>
      </c>
      <c r="D967" s="4" t="s">
        <v>846</v>
      </c>
      <c r="E967" s="4" t="s">
        <v>848</v>
      </c>
      <c r="F967" s="3" t="s">
        <v>847</v>
      </c>
      <c r="G967" s="4" t="s">
        <v>848</v>
      </c>
      <c r="H967" s="3" t="s">
        <v>847</v>
      </c>
      <c r="I967" s="3" t="s">
        <v>849</v>
      </c>
      <c r="J967" s="3"/>
      <c r="K967" s="4" t="s">
        <v>491</v>
      </c>
      <c r="L967" s="4">
        <v>100</v>
      </c>
      <c r="M967" s="12" t="s">
        <v>2462</v>
      </c>
      <c r="N967" s="4" t="s">
        <v>483</v>
      </c>
      <c r="O967" s="13" t="s">
        <v>1606</v>
      </c>
      <c r="P967" s="4" t="s">
        <v>483</v>
      </c>
      <c r="Q967" s="4"/>
      <c r="R967" s="3" t="s">
        <v>1129</v>
      </c>
      <c r="S967" s="16" t="s">
        <v>82</v>
      </c>
      <c r="T967" s="25"/>
      <c r="U967" s="14"/>
      <c r="V967" s="3"/>
      <c r="W967" s="4"/>
      <c r="X967" s="26">
        <v>0</v>
      </c>
      <c r="Y967" s="26">
        <v>0</v>
      </c>
      <c r="Z967" s="3"/>
      <c r="AA967" s="4" t="s">
        <v>1318</v>
      </c>
      <c r="AB967" s="4">
        <v>7</v>
      </c>
      <c r="AC967" s="28"/>
    </row>
    <row r="968" spans="1:29" ht="63" customHeight="1">
      <c r="A968" s="3" t="s">
        <v>2570</v>
      </c>
      <c r="B968" s="4" t="s">
        <v>478</v>
      </c>
      <c r="C968" s="4" t="s">
        <v>479</v>
      </c>
      <c r="D968" s="4" t="s">
        <v>846</v>
      </c>
      <c r="E968" s="4" t="s">
        <v>848</v>
      </c>
      <c r="F968" s="3" t="s">
        <v>847</v>
      </c>
      <c r="G968" s="4" t="s">
        <v>848</v>
      </c>
      <c r="H968" s="3" t="s">
        <v>847</v>
      </c>
      <c r="I968" s="3" t="s">
        <v>849</v>
      </c>
      <c r="J968" s="3"/>
      <c r="K968" s="4" t="s">
        <v>482</v>
      </c>
      <c r="L968" s="4">
        <v>100</v>
      </c>
      <c r="M968" s="12" t="s">
        <v>2462</v>
      </c>
      <c r="N968" s="4" t="s">
        <v>483</v>
      </c>
      <c r="O968" s="13" t="s">
        <v>1606</v>
      </c>
      <c r="P968" s="4" t="s">
        <v>483</v>
      </c>
      <c r="Q968" s="4"/>
      <c r="R968" s="3" t="s">
        <v>1129</v>
      </c>
      <c r="S968" s="16" t="s">
        <v>82</v>
      </c>
      <c r="T968" s="25"/>
      <c r="U968" s="14"/>
      <c r="V968" s="3"/>
      <c r="W968" s="4"/>
      <c r="X968" s="26">
        <f>185756*1.2</f>
        <v>222907.19999999998</v>
      </c>
      <c r="Y968" s="26">
        <f>X968*1.12</f>
        <v>249656.064</v>
      </c>
      <c r="Z968" s="3"/>
      <c r="AA968" s="4" t="s">
        <v>1318</v>
      </c>
      <c r="AB968" s="4"/>
      <c r="AC968" s="28"/>
    </row>
    <row r="969" spans="1:29" ht="66" customHeight="1">
      <c r="A969" s="3" t="s">
        <v>2049</v>
      </c>
      <c r="B969" s="4" t="s">
        <v>478</v>
      </c>
      <c r="C969" s="4" t="s">
        <v>479</v>
      </c>
      <c r="D969" s="4" t="s">
        <v>1379</v>
      </c>
      <c r="E969" s="4" t="s">
        <v>1380</v>
      </c>
      <c r="F969" s="3" t="s">
        <v>1381</v>
      </c>
      <c r="G969" s="4" t="s">
        <v>1382</v>
      </c>
      <c r="H969" s="3" t="s">
        <v>1383</v>
      </c>
      <c r="I969" s="3" t="s">
        <v>1384</v>
      </c>
      <c r="J969" s="3"/>
      <c r="K969" s="4" t="s">
        <v>482</v>
      </c>
      <c r="L969" s="4">
        <v>100</v>
      </c>
      <c r="M969" s="12" t="s">
        <v>2462</v>
      </c>
      <c r="N969" s="4" t="s">
        <v>483</v>
      </c>
      <c r="O969" s="13" t="s">
        <v>1417</v>
      </c>
      <c r="P969" s="4" t="s">
        <v>483</v>
      </c>
      <c r="Q969" s="4"/>
      <c r="R969" s="3" t="s">
        <v>1129</v>
      </c>
      <c r="S969" s="4" t="s">
        <v>486</v>
      </c>
      <c r="T969" s="25"/>
      <c r="U969" s="14"/>
      <c r="V969" s="3"/>
      <c r="W969" s="4"/>
      <c r="X969" s="26">
        <f>28000*1.2</f>
        <v>33600</v>
      </c>
      <c r="Y969" s="26">
        <f t="shared" si="60"/>
        <v>37632</v>
      </c>
      <c r="Z969" s="3"/>
      <c r="AA969" s="4" t="s">
        <v>1318</v>
      </c>
      <c r="AB969" s="4"/>
      <c r="AC969" s="28"/>
    </row>
    <row r="970" spans="1:29" ht="66" customHeight="1">
      <c r="A970" s="3" t="s">
        <v>2050</v>
      </c>
      <c r="B970" s="4" t="s">
        <v>478</v>
      </c>
      <c r="C970" s="4" t="s">
        <v>479</v>
      </c>
      <c r="D970" s="4" t="s">
        <v>877</v>
      </c>
      <c r="E970" s="4" t="s">
        <v>879</v>
      </c>
      <c r="F970" s="3" t="s">
        <v>878</v>
      </c>
      <c r="G970" s="4" t="s">
        <v>881</v>
      </c>
      <c r="H970" s="3" t="s">
        <v>880</v>
      </c>
      <c r="I970" s="3"/>
      <c r="J970" s="3"/>
      <c r="K970" s="4" t="s">
        <v>491</v>
      </c>
      <c r="L970" s="4">
        <v>100</v>
      </c>
      <c r="M970" s="12" t="s">
        <v>2462</v>
      </c>
      <c r="N970" s="4" t="s">
        <v>483</v>
      </c>
      <c r="O970" s="13" t="s">
        <v>1444</v>
      </c>
      <c r="P970" s="4" t="s">
        <v>483</v>
      </c>
      <c r="Q970" s="4"/>
      <c r="R970" s="3" t="s">
        <v>1129</v>
      </c>
      <c r="S970" s="4" t="s">
        <v>486</v>
      </c>
      <c r="T970" s="25"/>
      <c r="U970" s="14"/>
      <c r="V970" s="3"/>
      <c r="W970" s="4"/>
      <c r="X970" s="26">
        <v>0</v>
      </c>
      <c r="Y970" s="26">
        <v>0</v>
      </c>
      <c r="Z970" s="3"/>
      <c r="AA970" s="4" t="s">
        <v>1318</v>
      </c>
      <c r="AB970" s="4">
        <v>7</v>
      </c>
      <c r="AC970" s="28"/>
    </row>
    <row r="971" spans="1:29" ht="66" customHeight="1">
      <c r="A971" s="3" t="s">
        <v>2572</v>
      </c>
      <c r="B971" s="4" t="s">
        <v>478</v>
      </c>
      <c r="C971" s="4" t="s">
        <v>479</v>
      </c>
      <c r="D971" s="4" t="s">
        <v>877</v>
      </c>
      <c r="E971" s="4" t="s">
        <v>879</v>
      </c>
      <c r="F971" s="3" t="s">
        <v>878</v>
      </c>
      <c r="G971" s="4" t="s">
        <v>881</v>
      </c>
      <c r="H971" s="3" t="s">
        <v>880</v>
      </c>
      <c r="I971" s="3"/>
      <c r="J971" s="3"/>
      <c r="K971" s="4" t="s">
        <v>482</v>
      </c>
      <c r="L971" s="4">
        <v>100</v>
      </c>
      <c r="M971" s="12" t="s">
        <v>2462</v>
      </c>
      <c r="N971" s="4" t="s">
        <v>483</v>
      </c>
      <c r="O971" s="13" t="s">
        <v>1444</v>
      </c>
      <c r="P971" s="4" t="s">
        <v>483</v>
      </c>
      <c r="Q971" s="4"/>
      <c r="R971" s="3" t="s">
        <v>1129</v>
      </c>
      <c r="S971" s="4" t="s">
        <v>486</v>
      </c>
      <c r="T971" s="25"/>
      <c r="U971" s="14"/>
      <c r="V971" s="3"/>
      <c r="W971" s="4"/>
      <c r="X971" s="26">
        <f>1016264*1.2</f>
        <v>1219516.8</v>
      </c>
      <c r="Y971" s="26">
        <f>X971*1.12</f>
        <v>1365858.816</v>
      </c>
      <c r="Z971" s="3"/>
      <c r="AA971" s="4" t="s">
        <v>1318</v>
      </c>
      <c r="AB971" s="4"/>
      <c r="AC971" s="28"/>
    </row>
    <row r="972" spans="1:29" ht="69" customHeight="1">
      <c r="A972" s="3" t="s">
        <v>2051</v>
      </c>
      <c r="B972" s="4" t="s">
        <v>478</v>
      </c>
      <c r="C972" s="4" t="s">
        <v>479</v>
      </c>
      <c r="D972" s="4" t="s">
        <v>882</v>
      </c>
      <c r="E972" s="4" t="s">
        <v>884</v>
      </c>
      <c r="F972" s="3" t="s">
        <v>883</v>
      </c>
      <c r="G972" s="4" t="s">
        <v>886</v>
      </c>
      <c r="H972" s="3" t="s">
        <v>885</v>
      </c>
      <c r="I972" s="3" t="s">
        <v>887</v>
      </c>
      <c r="J972" s="3"/>
      <c r="K972" s="4" t="s">
        <v>491</v>
      </c>
      <c r="L972" s="4">
        <v>100</v>
      </c>
      <c r="M972" s="12" t="s">
        <v>2462</v>
      </c>
      <c r="N972" s="4" t="s">
        <v>483</v>
      </c>
      <c r="O972" s="13" t="s">
        <v>1427</v>
      </c>
      <c r="P972" s="4" t="s">
        <v>483</v>
      </c>
      <c r="Q972" s="4"/>
      <c r="R972" s="3" t="s">
        <v>1129</v>
      </c>
      <c r="S972" s="16" t="s">
        <v>82</v>
      </c>
      <c r="T972" s="25"/>
      <c r="U972" s="14"/>
      <c r="V972" s="3"/>
      <c r="W972" s="4"/>
      <c r="X972" s="26">
        <v>0</v>
      </c>
      <c r="Y972" s="26">
        <v>0</v>
      </c>
      <c r="Z972" s="3"/>
      <c r="AA972" s="4" t="s">
        <v>1318</v>
      </c>
      <c r="AB972" s="4">
        <v>7</v>
      </c>
      <c r="AC972" s="28"/>
    </row>
    <row r="973" spans="1:29" ht="69" customHeight="1">
      <c r="A973" s="3" t="s">
        <v>2573</v>
      </c>
      <c r="B973" s="4" t="s">
        <v>478</v>
      </c>
      <c r="C973" s="4" t="s">
        <v>479</v>
      </c>
      <c r="D973" s="4" t="s">
        <v>882</v>
      </c>
      <c r="E973" s="4" t="s">
        <v>884</v>
      </c>
      <c r="F973" s="3" t="s">
        <v>883</v>
      </c>
      <c r="G973" s="4" t="s">
        <v>886</v>
      </c>
      <c r="H973" s="3" t="s">
        <v>885</v>
      </c>
      <c r="I973" s="3" t="s">
        <v>887</v>
      </c>
      <c r="J973" s="3"/>
      <c r="K973" s="4" t="s">
        <v>482</v>
      </c>
      <c r="L973" s="4">
        <v>100</v>
      </c>
      <c r="M973" s="12" t="s">
        <v>2462</v>
      </c>
      <c r="N973" s="4" t="s">
        <v>483</v>
      </c>
      <c r="O973" s="13" t="s">
        <v>1427</v>
      </c>
      <c r="P973" s="4" t="s">
        <v>483</v>
      </c>
      <c r="Q973" s="4"/>
      <c r="R973" s="3" t="s">
        <v>1129</v>
      </c>
      <c r="S973" s="16" t="s">
        <v>82</v>
      </c>
      <c r="T973" s="25"/>
      <c r="U973" s="14"/>
      <c r="V973" s="3"/>
      <c r="W973" s="4"/>
      <c r="X973" s="26">
        <f>3494404*1.2</f>
        <v>4193284.8</v>
      </c>
      <c r="Y973" s="26">
        <f>X973*1.12</f>
        <v>4696478.976</v>
      </c>
      <c r="Z973" s="3"/>
      <c r="AA973" s="4" t="s">
        <v>1318</v>
      </c>
      <c r="AB973" s="4"/>
      <c r="AC973" s="28"/>
    </row>
    <row r="974" spans="1:29" ht="69" customHeight="1">
      <c r="A974" s="3" t="s">
        <v>2052</v>
      </c>
      <c r="B974" s="4" t="s">
        <v>478</v>
      </c>
      <c r="C974" s="4" t="s">
        <v>479</v>
      </c>
      <c r="D974" s="70" t="s">
        <v>1385</v>
      </c>
      <c r="E974" s="18" t="s">
        <v>1386</v>
      </c>
      <c r="F974" s="3" t="s">
        <v>1387</v>
      </c>
      <c r="G974" s="18" t="s">
        <v>1388</v>
      </c>
      <c r="H974" s="3" t="s">
        <v>1389</v>
      </c>
      <c r="I974" s="3"/>
      <c r="J974" s="3"/>
      <c r="K974" s="4" t="s">
        <v>482</v>
      </c>
      <c r="L974" s="4">
        <v>100</v>
      </c>
      <c r="M974" s="12" t="s">
        <v>2462</v>
      </c>
      <c r="N974" s="4" t="s">
        <v>483</v>
      </c>
      <c r="O974" s="13" t="s">
        <v>484</v>
      </c>
      <c r="P974" s="4" t="s">
        <v>483</v>
      </c>
      <c r="Q974" s="4"/>
      <c r="R974" s="3" t="s">
        <v>1129</v>
      </c>
      <c r="S974" s="16" t="s">
        <v>82</v>
      </c>
      <c r="T974" s="39"/>
      <c r="U974" s="3" t="s">
        <v>169</v>
      </c>
      <c r="V974" s="50"/>
      <c r="W974" s="5"/>
      <c r="X974" s="47">
        <v>428571</v>
      </c>
      <c r="Y974" s="26">
        <v>480000</v>
      </c>
      <c r="Z974" s="3"/>
      <c r="AA974" s="4" t="s">
        <v>1318</v>
      </c>
      <c r="AB974" s="4"/>
      <c r="AC974" s="28"/>
    </row>
    <row r="975" spans="1:29" ht="69" customHeight="1">
      <c r="A975" s="3" t="s">
        <v>2053</v>
      </c>
      <c r="B975" s="4" t="s">
        <v>478</v>
      </c>
      <c r="C975" s="4" t="s">
        <v>479</v>
      </c>
      <c r="D975" s="70" t="s">
        <v>871</v>
      </c>
      <c r="E975" s="18" t="s">
        <v>873</v>
      </c>
      <c r="F975" s="3" t="s">
        <v>872</v>
      </c>
      <c r="G975" s="18" t="s">
        <v>875</v>
      </c>
      <c r="H975" s="18" t="s">
        <v>874</v>
      </c>
      <c r="I975" s="3" t="s">
        <v>876</v>
      </c>
      <c r="J975" s="3"/>
      <c r="K975" s="4" t="s">
        <v>482</v>
      </c>
      <c r="L975" s="4">
        <v>90</v>
      </c>
      <c r="M975" s="12" t="s">
        <v>2462</v>
      </c>
      <c r="N975" s="4" t="s">
        <v>483</v>
      </c>
      <c r="O975" s="13" t="s">
        <v>484</v>
      </c>
      <c r="P975" s="4" t="s">
        <v>483</v>
      </c>
      <c r="Q975" s="4"/>
      <c r="R975" s="3" t="s">
        <v>1129</v>
      </c>
      <c r="S975" s="16" t="s">
        <v>82</v>
      </c>
      <c r="T975" s="12"/>
      <c r="U975" s="3" t="s">
        <v>169</v>
      </c>
      <c r="V975" s="3"/>
      <c r="W975" s="24"/>
      <c r="X975" s="26">
        <v>0</v>
      </c>
      <c r="Y975" s="26">
        <v>0</v>
      </c>
      <c r="Z975" s="3"/>
      <c r="AA975" s="4" t="s">
        <v>1318</v>
      </c>
      <c r="AB975" s="4">
        <v>6</v>
      </c>
      <c r="AC975" s="28"/>
    </row>
    <row r="976" spans="1:29" ht="69" customHeight="1">
      <c r="A976" s="3" t="s">
        <v>2590</v>
      </c>
      <c r="B976" s="4" t="s">
        <v>478</v>
      </c>
      <c r="C976" s="4" t="s">
        <v>479</v>
      </c>
      <c r="D976" s="70" t="s">
        <v>871</v>
      </c>
      <c r="E976" s="18" t="s">
        <v>873</v>
      </c>
      <c r="F976" s="3" t="s">
        <v>872</v>
      </c>
      <c r="G976" s="18" t="s">
        <v>875</v>
      </c>
      <c r="H976" s="18" t="s">
        <v>874</v>
      </c>
      <c r="I976" s="3" t="s">
        <v>2589</v>
      </c>
      <c r="J976" s="3"/>
      <c r="K976" s="4" t="s">
        <v>482</v>
      </c>
      <c r="L976" s="4">
        <v>90</v>
      </c>
      <c r="M976" s="12" t="s">
        <v>2462</v>
      </c>
      <c r="N976" s="4" t="s">
        <v>483</v>
      </c>
      <c r="O976" s="13" t="s">
        <v>484</v>
      </c>
      <c r="P976" s="4" t="s">
        <v>483</v>
      </c>
      <c r="Q976" s="4"/>
      <c r="R976" s="3" t="s">
        <v>1129</v>
      </c>
      <c r="S976" s="16" t="s">
        <v>82</v>
      </c>
      <c r="T976" s="12"/>
      <c r="U976" s="3" t="s">
        <v>169</v>
      </c>
      <c r="V976" s="3"/>
      <c r="W976" s="24"/>
      <c r="X976" s="26">
        <v>3000000</v>
      </c>
      <c r="Y976" s="26">
        <f>X976*1.12</f>
        <v>3360000.0000000005</v>
      </c>
      <c r="Z976" s="3"/>
      <c r="AA976" s="4" t="s">
        <v>1318</v>
      </c>
      <c r="AB976" s="4"/>
      <c r="AC976" s="28"/>
    </row>
    <row r="977" spans="1:29" ht="69" customHeight="1">
      <c r="A977" s="3" t="s">
        <v>2054</v>
      </c>
      <c r="B977" s="4" t="s">
        <v>478</v>
      </c>
      <c r="C977" s="4" t="s">
        <v>479</v>
      </c>
      <c r="D977" s="70" t="s">
        <v>1418</v>
      </c>
      <c r="E977" s="18" t="s">
        <v>1419</v>
      </c>
      <c r="F977" s="3" t="s">
        <v>1420</v>
      </c>
      <c r="G977" s="18" t="s">
        <v>1421</v>
      </c>
      <c r="H977" s="3" t="s">
        <v>1422</v>
      </c>
      <c r="I977" s="3" t="s">
        <v>1423</v>
      </c>
      <c r="J977" s="3"/>
      <c r="K977" s="4" t="s">
        <v>482</v>
      </c>
      <c r="L977" s="4">
        <v>90</v>
      </c>
      <c r="M977" s="12" t="s">
        <v>2462</v>
      </c>
      <c r="N977" s="4" t="s">
        <v>483</v>
      </c>
      <c r="O977" s="13" t="s">
        <v>484</v>
      </c>
      <c r="P977" s="4" t="s">
        <v>483</v>
      </c>
      <c r="Q977" s="4"/>
      <c r="R977" s="3" t="s">
        <v>1129</v>
      </c>
      <c r="S977" s="16" t="s">
        <v>82</v>
      </c>
      <c r="T977" s="25"/>
      <c r="U977" s="14"/>
      <c r="V977" s="3"/>
      <c r="W977" s="4"/>
      <c r="X977" s="26">
        <v>0</v>
      </c>
      <c r="Y977" s="26">
        <v>0</v>
      </c>
      <c r="Z977" s="3"/>
      <c r="AA977" s="4" t="s">
        <v>1318</v>
      </c>
      <c r="AB977" s="4">
        <v>20.21</v>
      </c>
      <c r="AC977" s="28"/>
    </row>
    <row r="978" spans="1:29" ht="69" customHeight="1">
      <c r="A978" s="3" t="s">
        <v>2575</v>
      </c>
      <c r="B978" s="4" t="s">
        <v>478</v>
      </c>
      <c r="C978" s="4" t="s">
        <v>479</v>
      </c>
      <c r="D978" s="70" t="s">
        <v>1418</v>
      </c>
      <c r="E978" s="18" t="s">
        <v>1419</v>
      </c>
      <c r="F978" s="3" t="s">
        <v>1420</v>
      </c>
      <c r="G978" s="18" t="s">
        <v>1421</v>
      </c>
      <c r="H978" s="3" t="s">
        <v>1422</v>
      </c>
      <c r="I978" s="3" t="s">
        <v>1423</v>
      </c>
      <c r="J978" s="3"/>
      <c r="K978" s="4" t="s">
        <v>482</v>
      </c>
      <c r="L978" s="4">
        <v>90</v>
      </c>
      <c r="M978" s="12" t="s">
        <v>2462</v>
      </c>
      <c r="N978" s="4" t="s">
        <v>483</v>
      </c>
      <c r="O978" s="13" t="s">
        <v>484</v>
      </c>
      <c r="P978" s="4" t="s">
        <v>483</v>
      </c>
      <c r="Q978" s="4"/>
      <c r="R978" s="3" t="s">
        <v>1129</v>
      </c>
      <c r="S978" s="16" t="s">
        <v>82</v>
      </c>
      <c r="T978" s="25"/>
      <c r="U978" s="14"/>
      <c r="V978" s="3"/>
      <c r="W978" s="4"/>
      <c r="X978" s="26">
        <v>214286</v>
      </c>
      <c r="Y978" s="26">
        <f>X978*1.12</f>
        <v>240000.32000000004</v>
      </c>
      <c r="Z978" s="3"/>
      <c r="AA978" s="4" t="s">
        <v>1318</v>
      </c>
      <c r="AB978" s="4"/>
      <c r="AC978" s="28"/>
    </row>
    <row r="979" spans="1:29" ht="55.5" customHeight="1">
      <c r="A979" s="3" t="s">
        <v>2469</v>
      </c>
      <c r="B979" s="4" t="s">
        <v>478</v>
      </c>
      <c r="C979" s="4" t="s">
        <v>479</v>
      </c>
      <c r="D979" s="4" t="s">
        <v>976</v>
      </c>
      <c r="E979" s="4" t="s">
        <v>977</v>
      </c>
      <c r="F979" s="3" t="s">
        <v>150</v>
      </c>
      <c r="G979" s="4" t="s">
        <v>977</v>
      </c>
      <c r="H979" s="3" t="s">
        <v>150</v>
      </c>
      <c r="I979" s="3" t="s">
        <v>978</v>
      </c>
      <c r="J979" s="3"/>
      <c r="K979" s="4" t="s">
        <v>482</v>
      </c>
      <c r="L979" s="4">
        <v>100</v>
      </c>
      <c r="M979" s="12" t="s">
        <v>2462</v>
      </c>
      <c r="N979" s="4" t="s">
        <v>483</v>
      </c>
      <c r="O979" s="4" t="s">
        <v>484</v>
      </c>
      <c r="P979" s="4" t="s">
        <v>483</v>
      </c>
      <c r="Q979" s="4"/>
      <c r="R979" s="3" t="s">
        <v>1129</v>
      </c>
      <c r="S979" s="16" t="s">
        <v>82</v>
      </c>
      <c r="T979" s="25"/>
      <c r="U979" s="14"/>
      <c r="V979" s="3"/>
      <c r="W979" s="4"/>
      <c r="X979" s="24">
        <v>16071428.57</v>
      </c>
      <c r="Y979" s="24">
        <v>17999999.998400003</v>
      </c>
      <c r="Z979" s="4"/>
      <c r="AA979" s="4" t="s">
        <v>1318</v>
      </c>
      <c r="AB979" s="4"/>
      <c r="AC979" s="28"/>
    </row>
    <row r="980" spans="1:29" s="44" customFormat="1" ht="147.75" customHeight="1">
      <c r="A980" s="3" t="s">
        <v>2597</v>
      </c>
      <c r="B980" s="4" t="s">
        <v>1245</v>
      </c>
      <c r="C980" s="4" t="s">
        <v>479</v>
      </c>
      <c r="D980" s="4" t="s">
        <v>2594</v>
      </c>
      <c r="E980" s="4" t="s">
        <v>2593</v>
      </c>
      <c r="F980" s="4" t="s">
        <v>2595</v>
      </c>
      <c r="G980" s="4" t="s">
        <v>2593</v>
      </c>
      <c r="H980" s="4" t="s">
        <v>2595</v>
      </c>
      <c r="I980" s="118"/>
      <c r="J980" s="118"/>
      <c r="K980" s="118" t="s">
        <v>491</v>
      </c>
      <c r="L980" s="3">
        <v>100</v>
      </c>
      <c r="M980" s="3">
        <v>231010000</v>
      </c>
      <c r="N980" s="4" t="s">
        <v>483</v>
      </c>
      <c r="O980" s="10" t="s">
        <v>1474</v>
      </c>
      <c r="P980" s="4" t="s">
        <v>483</v>
      </c>
      <c r="Q980" s="4"/>
      <c r="R980" s="4" t="s">
        <v>1129</v>
      </c>
      <c r="S980" s="16" t="s">
        <v>82</v>
      </c>
      <c r="T980" s="12"/>
      <c r="U980" s="4"/>
      <c r="V980" s="3"/>
      <c r="W980" s="53"/>
      <c r="X980" s="47">
        <v>0</v>
      </c>
      <c r="Y980" s="47">
        <f aca="true" t="shared" si="61" ref="Y980:Y988">X980*1.12</f>
        <v>0</v>
      </c>
      <c r="Z980" s="4"/>
      <c r="AA980" s="4" t="s">
        <v>1318</v>
      </c>
      <c r="AB980" s="4" t="s">
        <v>2759</v>
      </c>
      <c r="AC980" s="28"/>
    </row>
    <row r="981" spans="1:29" s="44" customFormat="1" ht="147.75" customHeight="1">
      <c r="A981" s="3" t="s">
        <v>2756</v>
      </c>
      <c r="B981" s="4" t="s">
        <v>1245</v>
      </c>
      <c r="C981" s="4" t="s">
        <v>479</v>
      </c>
      <c r="D981" s="4" t="s">
        <v>2594</v>
      </c>
      <c r="E981" s="4" t="s">
        <v>2593</v>
      </c>
      <c r="F981" s="4" t="s">
        <v>2595</v>
      </c>
      <c r="G981" s="4" t="s">
        <v>2593</v>
      </c>
      <c r="H981" s="4" t="s">
        <v>2595</v>
      </c>
      <c r="I981" s="118"/>
      <c r="J981" s="118"/>
      <c r="K981" s="118" t="s">
        <v>482</v>
      </c>
      <c r="L981" s="3">
        <v>100</v>
      </c>
      <c r="M981" s="3">
        <v>231010000</v>
      </c>
      <c r="N981" s="4" t="s">
        <v>483</v>
      </c>
      <c r="O981" s="10" t="s">
        <v>1474</v>
      </c>
      <c r="P981" s="4" t="s">
        <v>483</v>
      </c>
      <c r="Q981" s="4"/>
      <c r="R981" s="4" t="s">
        <v>2758</v>
      </c>
      <c r="S981" s="16" t="s">
        <v>82</v>
      </c>
      <c r="T981" s="12"/>
      <c r="U981" s="4"/>
      <c r="V981" s="3"/>
      <c r="W981" s="53"/>
      <c r="X981" s="47">
        <v>267857</v>
      </c>
      <c r="Y981" s="47">
        <f t="shared" si="61"/>
        <v>299999.84</v>
      </c>
      <c r="Z981" s="4"/>
      <c r="AA981" s="4" t="s">
        <v>1318</v>
      </c>
      <c r="AB981" s="4"/>
      <c r="AC981" s="28"/>
    </row>
    <row r="982" spans="1:29" s="44" customFormat="1" ht="121.5" customHeight="1">
      <c r="A982" s="3" t="s">
        <v>2598</v>
      </c>
      <c r="B982" s="4" t="s">
        <v>478</v>
      </c>
      <c r="C982" s="4" t="s">
        <v>479</v>
      </c>
      <c r="D982" s="4" t="s">
        <v>900</v>
      </c>
      <c r="E982" s="4" t="s">
        <v>902</v>
      </c>
      <c r="F982" s="4" t="s">
        <v>901</v>
      </c>
      <c r="G982" s="4" t="s">
        <v>903</v>
      </c>
      <c r="H982" s="4" t="s">
        <v>901</v>
      </c>
      <c r="I982" s="118" t="s">
        <v>2600</v>
      </c>
      <c r="J982" s="118"/>
      <c r="K982" s="4" t="s">
        <v>482</v>
      </c>
      <c r="L982" s="3">
        <v>100</v>
      </c>
      <c r="M982" s="3">
        <v>231010000</v>
      </c>
      <c r="N982" s="4" t="s">
        <v>483</v>
      </c>
      <c r="O982" s="10" t="s">
        <v>501</v>
      </c>
      <c r="P982" s="4" t="s">
        <v>483</v>
      </c>
      <c r="Q982" s="4"/>
      <c r="R982" s="16" t="s">
        <v>1888</v>
      </c>
      <c r="S982" s="4" t="s">
        <v>1313</v>
      </c>
      <c r="T982" s="12"/>
      <c r="U982" s="4"/>
      <c r="V982" s="3"/>
      <c r="W982" s="53"/>
      <c r="X982" s="47">
        <v>400000</v>
      </c>
      <c r="Y982" s="47">
        <f t="shared" si="61"/>
        <v>448000.00000000006</v>
      </c>
      <c r="Z982" s="4"/>
      <c r="AA982" s="4" t="s">
        <v>1318</v>
      </c>
      <c r="AB982" s="4"/>
      <c r="AC982" s="28"/>
    </row>
    <row r="983" spans="1:29" s="54" customFormat="1" ht="149.25" customHeight="1">
      <c r="A983" s="3" t="s">
        <v>2875</v>
      </c>
      <c r="B983" s="4" t="s">
        <v>478</v>
      </c>
      <c r="C983" s="4" t="s">
        <v>479</v>
      </c>
      <c r="D983" s="70" t="s">
        <v>2870</v>
      </c>
      <c r="E983" s="18" t="s">
        <v>2871</v>
      </c>
      <c r="F983" s="3" t="s">
        <v>2872</v>
      </c>
      <c r="G983" s="18" t="s">
        <v>2873</v>
      </c>
      <c r="H983" s="3" t="s">
        <v>2874</v>
      </c>
      <c r="I983" s="3" t="s">
        <v>2876</v>
      </c>
      <c r="J983" s="3"/>
      <c r="K983" s="4" t="s">
        <v>482</v>
      </c>
      <c r="L983" s="3">
        <v>100</v>
      </c>
      <c r="M983" s="12" t="s">
        <v>2462</v>
      </c>
      <c r="N983" s="4" t="s">
        <v>483</v>
      </c>
      <c r="O983" s="3" t="s">
        <v>640</v>
      </c>
      <c r="P983" s="4" t="s">
        <v>483</v>
      </c>
      <c r="Q983" s="3"/>
      <c r="R983" s="4" t="s">
        <v>2853</v>
      </c>
      <c r="S983" s="16" t="s">
        <v>82</v>
      </c>
      <c r="T983" s="49"/>
      <c r="U983" s="48"/>
      <c r="V983" s="3"/>
      <c r="W983" s="5"/>
      <c r="X983" s="174">
        <v>15255</v>
      </c>
      <c r="Y983" s="52">
        <f t="shared" si="61"/>
        <v>17085.600000000002</v>
      </c>
      <c r="Z983" s="42"/>
      <c r="AA983" s="4" t="s">
        <v>1318</v>
      </c>
      <c r="AB983" s="3"/>
      <c r="AC983" s="122"/>
    </row>
    <row r="984" spans="1:29" s="54" customFormat="1" ht="149.25" customHeight="1">
      <c r="A984" s="3" t="s">
        <v>2899</v>
      </c>
      <c r="B984" s="4" t="s">
        <v>478</v>
      </c>
      <c r="C984" s="4" t="s">
        <v>479</v>
      </c>
      <c r="D984" s="70" t="s">
        <v>71</v>
      </c>
      <c r="E984" s="18" t="s">
        <v>73</v>
      </c>
      <c r="F984" s="3" t="s">
        <v>1622</v>
      </c>
      <c r="G984" s="18" t="s">
        <v>74</v>
      </c>
      <c r="H984" s="3" t="s">
        <v>1621</v>
      </c>
      <c r="I984" s="3" t="s">
        <v>2900</v>
      </c>
      <c r="J984" s="3"/>
      <c r="K984" s="4" t="s">
        <v>482</v>
      </c>
      <c r="L984" s="3">
        <v>100</v>
      </c>
      <c r="M984" s="12" t="s">
        <v>2901</v>
      </c>
      <c r="N984" s="4" t="s">
        <v>483</v>
      </c>
      <c r="O984" s="3" t="s">
        <v>640</v>
      </c>
      <c r="P984" s="4" t="s">
        <v>483</v>
      </c>
      <c r="Q984" s="3"/>
      <c r="R984" s="105" t="s">
        <v>1391</v>
      </c>
      <c r="S984" s="16" t="s">
        <v>82</v>
      </c>
      <c r="T984" s="49"/>
      <c r="U984" s="49"/>
      <c r="V984" s="3"/>
      <c r="W984" s="5"/>
      <c r="X984" s="176">
        <v>47000</v>
      </c>
      <c r="Y984" s="116">
        <f t="shared" si="61"/>
        <v>52640.00000000001</v>
      </c>
      <c r="Z984" s="42"/>
      <c r="AA984" s="4" t="s">
        <v>1318</v>
      </c>
      <c r="AB984" s="3"/>
      <c r="AC984" s="28"/>
    </row>
    <row r="985" spans="1:241" s="28" customFormat="1" ht="63.75" customHeight="1">
      <c r="A985" s="3" t="s">
        <v>2961</v>
      </c>
      <c r="B985" s="4" t="s">
        <v>478</v>
      </c>
      <c r="C985" s="4" t="s">
        <v>479</v>
      </c>
      <c r="D985" s="4" t="s">
        <v>1351</v>
      </c>
      <c r="E985" s="4" t="s">
        <v>1352</v>
      </c>
      <c r="F985" s="4" t="s">
        <v>1864</v>
      </c>
      <c r="G985" s="3" t="s">
        <v>1864</v>
      </c>
      <c r="H985" s="3" t="s">
        <v>1864</v>
      </c>
      <c r="I985" s="3"/>
      <c r="J985" s="3"/>
      <c r="K985" s="4" t="s">
        <v>482</v>
      </c>
      <c r="L985" s="4">
        <v>70</v>
      </c>
      <c r="M985" s="12" t="s">
        <v>2462</v>
      </c>
      <c r="N985" s="4" t="s">
        <v>483</v>
      </c>
      <c r="O985" s="13" t="s">
        <v>1444</v>
      </c>
      <c r="P985" s="4" t="s">
        <v>483</v>
      </c>
      <c r="Q985" s="4"/>
      <c r="R985" s="16" t="s">
        <v>1129</v>
      </c>
      <c r="S985" s="16" t="s">
        <v>82</v>
      </c>
      <c r="T985" s="39"/>
      <c r="U985" s="3" t="s">
        <v>169</v>
      </c>
      <c r="V985" s="50"/>
      <c r="W985" s="5"/>
      <c r="X985" s="47">
        <v>50000</v>
      </c>
      <c r="Y985" s="26">
        <f t="shared" si="61"/>
        <v>56000.00000000001</v>
      </c>
      <c r="Z985" s="3"/>
      <c r="AA985" s="4" t="s">
        <v>1318</v>
      </c>
      <c r="AB985" s="4"/>
      <c r="AD985" s="8"/>
      <c r="AE985" s="8"/>
      <c r="AF985" s="8"/>
      <c r="AG985" s="8"/>
      <c r="AH985" s="8"/>
      <c r="AI985" s="8"/>
      <c r="AJ985" s="8"/>
      <c r="AK985" s="8"/>
      <c r="AL985" s="8"/>
      <c r="AM985" s="8"/>
      <c r="AN985" s="8"/>
      <c r="AO985" s="8"/>
      <c r="AP985" s="8"/>
      <c r="AQ985" s="8"/>
      <c r="AR985" s="8"/>
      <c r="AS985" s="8"/>
      <c r="AT985" s="8"/>
      <c r="AU985" s="8"/>
      <c r="AV985" s="8"/>
      <c r="AW985" s="8"/>
      <c r="AX985" s="8"/>
      <c r="AY985" s="8"/>
      <c r="AZ985" s="8"/>
      <c r="BA985" s="8"/>
      <c r="BB985" s="8"/>
      <c r="BC985" s="8"/>
      <c r="BD985" s="8"/>
      <c r="BE985" s="8"/>
      <c r="BF985" s="8"/>
      <c r="BG985" s="8"/>
      <c r="BH985" s="8"/>
      <c r="BI985" s="8"/>
      <c r="BJ985" s="8"/>
      <c r="BK985" s="8"/>
      <c r="BL985" s="8"/>
      <c r="BM985" s="8"/>
      <c r="BN985" s="8"/>
      <c r="BO985" s="8"/>
      <c r="BP985" s="8"/>
      <c r="BQ985" s="8"/>
      <c r="BR985" s="8"/>
      <c r="BS985" s="8"/>
      <c r="BT985" s="8"/>
      <c r="BU985" s="8"/>
      <c r="BV985" s="8"/>
      <c r="BW985" s="8"/>
      <c r="BX985" s="8"/>
      <c r="BY985" s="8"/>
      <c r="BZ985" s="8"/>
      <c r="CA985" s="8"/>
      <c r="CB985" s="8"/>
      <c r="CC985" s="8"/>
      <c r="CD985" s="8"/>
      <c r="CE985" s="8"/>
      <c r="CF985" s="8"/>
      <c r="CG985" s="8"/>
      <c r="CH985" s="8"/>
      <c r="CI985" s="8"/>
      <c r="CJ985" s="8"/>
      <c r="CK985" s="8"/>
      <c r="CL985" s="8"/>
      <c r="CM985" s="8"/>
      <c r="CN985" s="8"/>
      <c r="CO985" s="8"/>
      <c r="CP985" s="8"/>
      <c r="CQ985" s="8"/>
      <c r="CR985" s="8"/>
      <c r="CS985" s="8"/>
      <c r="CT985" s="8"/>
      <c r="CU985" s="8"/>
      <c r="CV985" s="8"/>
      <c r="CW985" s="8"/>
      <c r="CX985" s="8"/>
      <c r="CY985" s="8"/>
      <c r="CZ985" s="8"/>
      <c r="DA985" s="8"/>
      <c r="DB985" s="8"/>
      <c r="DC985" s="8"/>
      <c r="DD985" s="8"/>
      <c r="DE985" s="8"/>
      <c r="DF985" s="8"/>
      <c r="DG985" s="8"/>
      <c r="DH985" s="8"/>
      <c r="DI985" s="8"/>
      <c r="DJ985" s="8"/>
      <c r="DK985" s="8"/>
      <c r="DL985" s="8"/>
      <c r="DM985" s="8"/>
      <c r="DN985" s="8"/>
      <c r="DO985" s="8"/>
      <c r="DP985" s="8"/>
      <c r="DQ985" s="8"/>
      <c r="DR985" s="8"/>
      <c r="DS985" s="8"/>
      <c r="DT985" s="8"/>
      <c r="DU985" s="8"/>
      <c r="DV985" s="8"/>
      <c r="DW985" s="8"/>
      <c r="DX985" s="8"/>
      <c r="DY985" s="8"/>
      <c r="DZ985" s="8"/>
      <c r="EA985" s="8"/>
      <c r="EB985" s="8"/>
      <c r="EC985" s="8"/>
      <c r="ED985" s="8"/>
      <c r="EE985" s="8"/>
      <c r="EF985" s="8"/>
      <c r="EG985" s="8"/>
      <c r="EH985" s="8"/>
      <c r="EI985" s="8"/>
      <c r="EJ985" s="8"/>
      <c r="EK985" s="8"/>
      <c r="EL985" s="8"/>
      <c r="EM985" s="8"/>
      <c r="EN985" s="8"/>
      <c r="EO985" s="8"/>
      <c r="EP985" s="8"/>
      <c r="EQ985" s="8"/>
      <c r="ER985" s="8"/>
      <c r="ES985" s="8"/>
      <c r="ET985" s="8"/>
      <c r="EU985" s="8"/>
      <c r="EV985" s="8"/>
      <c r="EW985" s="8"/>
      <c r="EX985" s="8"/>
      <c r="EY985" s="8"/>
      <c r="EZ985" s="8"/>
      <c r="FA985" s="8"/>
      <c r="FB985" s="8"/>
      <c r="FC985" s="8"/>
      <c r="FD985" s="8"/>
      <c r="FE985" s="8"/>
      <c r="FF985" s="8"/>
      <c r="FG985" s="8"/>
      <c r="FH985" s="8"/>
      <c r="FI985" s="8"/>
      <c r="FJ985" s="8"/>
      <c r="FK985" s="8"/>
      <c r="FL985" s="8"/>
      <c r="FM985" s="8"/>
      <c r="FN985" s="8"/>
      <c r="FO985" s="8"/>
      <c r="FP985" s="8"/>
      <c r="FQ985" s="8"/>
      <c r="FR985" s="8"/>
      <c r="FS985" s="8"/>
      <c r="FT985" s="8"/>
      <c r="FU985" s="8"/>
      <c r="FV985" s="8"/>
      <c r="FW985" s="8"/>
      <c r="FX985" s="8"/>
      <c r="FY985" s="8"/>
      <c r="FZ985" s="8"/>
      <c r="GA985" s="8"/>
      <c r="GB985" s="8"/>
      <c r="GC985" s="8"/>
      <c r="GD985" s="8"/>
      <c r="GE985" s="8"/>
      <c r="GF985" s="8"/>
      <c r="GG985" s="8"/>
      <c r="GH985" s="8"/>
      <c r="GI985" s="8"/>
      <c r="GJ985" s="8"/>
      <c r="GK985" s="8"/>
      <c r="GL985" s="8"/>
      <c r="GM985" s="8"/>
      <c r="GN985" s="8"/>
      <c r="GO985" s="8"/>
      <c r="GP985" s="8"/>
      <c r="GQ985" s="8"/>
      <c r="GR985" s="8"/>
      <c r="GS985" s="8"/>
      <c r="GT985" s="8"/>
      <c r="GU985" s="8"/>
      <c r="GV985" s="8"/>
      <c r="GW985" s="8"/>
      <c r="GX985" s="8"/>
      <c r="GY985" s="8"/>
      <c r="GZ985" s="8"/>
      <c r="HA985" s="8"/>
      <c r="HB985" s="8"/>
      <c r="HC985" s="8"/>
      <c r="HD985" s="8"/>
      <c r="HE985" s="8"/>
      <c r="HF985" s="8"/>
      <c r="HG985" s="8"/>
      <c r="HH985" s="8"/>
      <c r="HI985" s="8"/>
      <c r="HJ985" s="8"/>
      <c r="HK985" s="8"/>
      <c r="HL985" s="8"/>
      <c r="HM985" s="8"/>
      <c r="HN985" s="8"/>
      <c r="HO985" s="8"/>
      <c r="HP985" s="8"/>
      <c r="HQ985" s="8"/>
      <c r="HR985" s="8"/>
      <c r="HS985" s="8"/>
      <c r="HT985" s="8"/>
      <c r="HU985" s="8"/>
      <c r="HV985" s="8"/>
      <c r="HW985" s="8"/>
      <c r="HX985" s="8"/>
      <c r="HY985" s="8"/>
      <c r="HZ985" s="8"/>
      <c r="IA985" s="8"/>
      <c r="IB985" s="8"/>
      <c r="IC985" s="8"/>
      <c r="ID985" s="8"/>
      <c r="IE985" s="8"/>
      <c r="IF985" s="8"/>
      <c r="IG985" s="8"/>
    </row>
    <row r="986" spans="1:252" ht="96" customHeight="1">
      <c r="A986" s="3" t="s">
        <v>2999</v>
      </c>
      <c r="B986" s="4" t="s">
        <v>478</v>
      </c>
      <c r="C986" s="4" t="s">
        <v>479</v>
      </c>
      <c r="D986" s="4" t="s">
        <v>2995</v>
      </c>
      <c r="E986" s="4" t="s">
        <v>2996</v>
      </c>
      <c r="F986" s="4" t="s">
        <v>2996</v>
      </c>
      <c r="G986" s="4"/>
      <c r="H986" s="4"/>
      <c r="I986" s="3" t="s">
        <v>3007</v>
      </c>
      <c r="J986" s="3"/>
      <c r="K986" s="4" t="s">
        <v>482</v>
      </c>
      <c r="L986" s="4">
        <v>80</v>
      </c>
      <c r="M986" s="4">
        <v>231010000</v>
      </c>
      <c r="N986" s="33" t="s">
        <v>483</v>
      </c>
      <c r="O986" s="3" t="s">
        <v>1444</v>
      </c>
      <c r="P986" s="4" t="s">
        <v>483</v>
      </c>
      <c r="Q986" s="4" t="s">
        <v>485</v>
      </c>
      <c r="R986" s="16" t="s">
        <v>3009</v>
      </c>
      <c r="S986" s="16" t="s">
        <v>82</v>
      </c>
      <c r="T986" s="4"/>
      <c r="U986" s="4"/>
      <c r="V986" s="4"/>
      <c r="W986" s="24"/>
      <c r="X986" s="171">
        <v>100000</v>
      </c>
      <c r="Y986" s="171">
        <f t="shared" si="61"/>
        <v>112000.00000000001</v>
      </c>
      <c r="Z986" s="172"/>
      <c r="AA986" s="168" t="s">
        <v>1318</v>
      </c>
      <c r="AB986" s="4"/>
      <c r="AD986" s="55"/>
      <c r="AE986" s="55"/>
      <c r="AF986" s="55"/>
      <c r="AG986" s="55"/>
      <c r="AH986" s="55"/>
      <c r="AI986" s="55"/>
      <c r="AJ986" s="55"/>
      <c r="AK986" s="55"/>
      <c r="AL986" s="55"/>
      <c r="AM986" s="55"/>
      <c r="AN986" s="55"/>
      <c r="AO986" s="55"/>
      <c r="AP986" s="55"/>
      <c r="AQ986" s="55"/>
      <c r="AR986" s="55"/>
      <c r="AS986" s="55"/>
      <c r="AT986" s="55"/>
      <c r="AU986" s="55"/>
      <c r="AV986" s="55"/>
      <c r="AW986" s="55"/>
      <c r="AX986" s="55"/>
      <c r="AY986" s="55"/>
      <c r="AZ986" s="55"/>
      <c r="BA986" s="55"/>
      <c r="BB986" s="55"/>
      <c r="BC986" s="55"/>
      <c r="BD986" s="55"/>
      <c r="BE986" s="55"/>
      <c r="BF986" s="55"/>
      <c r="BG986" s="55"/>
      <c r="BH986" s="55"/>
      <c r="BI986" s="55"/>
      <c r="BJ986" s="55"/>
      <c r="BK986" s="55"/>
      <c r="BL986" s="55"/>
      <c r="BM986" s="55"/>
      <c r="BN986" s="55"/>
      <c r="BO986" s="55"/>
      <c r="BP986" s="55"/>
      <c r="BQ986" s="55"/>
      <c r="BR986" s="55"/>
      <c r="BS986" s="55"/>
      <c r="BT986" s="55"/>
      <c r="BU986" s="55"/>
      <c r="BV986" s="55"/>
      <c r="BW986" s="55"/>
      <c r="BX986" s="55"/>
      <c r="BY986" s="55"/>
      <c r="BZ986" s="55"/>
      <c r="CA986" s="55"/>
      <c r="CB986" s="55"/>
      <c r="CC986" s="55"/>
      <c r="CD986" s="55"/>
      <c r="CE986" s="55"/>
      <c r="CF986" s="55"/>
      <c r="CG986" s="55"/>
      <c r="CH986" s="55"/>
      <c r="CI986" s="55"/>
      <c r="CJ986" s="55"/>
      <c r="CK986" s="55"/>
      <c r="CL986" s="55"/>
      <c r="CM986" s="55"/>
      <c r="CN986" s="55"/>
      <c r="CO986" s="55"/>
      <c r="CP986" s="55"/>
      <c r="CQ986" s="55"/>
      <c r="CR986" s="55"/>
      <c r="CS986" s="55"/>
      <c r="CT986" s="55"/>
      <c r="CU986" s="55"/>
      <c r="CV986" s="55"/>
      <c r="CW986" s="55"/>
      <c r="CX986" s="55"/>
      <c r="CY986" s="55"/>
      <c r="CZ986" s="55"/>
      <c r="DA986" s="55"/>
      <c r="DB986" s="55"/>
      <c r="DC986" s="55"/>
      <c r="DD986" s="55"/>
      <c r="DE986" s="55"/>
      <c r="DF986" s="55"/>
      <c r="DG986" s="55"/>
      <c r="DH986" s="55"/>
      <c r="DI986" s="55"/>
      <c r="DJ986" s="55"/>
      <c r="DK986" s="55"/>
      <c r="DL986" s="55"/>
      <c r="DM986" s="55"/>
      <c r="DN986" s="55"/>
      <c r="DO986" s="55"/>
      <c r="DP986" s="55"/>
      <c r="DQ986" s="55"/>
      <c r="DR986" s="55"/>
      <c r="DS986" s="55"/>
      <c r="DT986" s="55"/>
      <c r="DU986" s="55"/>
      <c r="DV986" s="55"/>
      <c r="DW986" s="55"/>
      <c r="DX986" s="55"/>
      <c r="DY986" s="55"/>
      <c r="DZ986" s="55"/>
      <c r="EA986" s="55"/>
      <c r="EB986" s="55"/>
      <c r="EC986" s="55"/>
      <c r="ED986" s="55"/>
      <c r="EE986" s="55"/>
      <c r="EF986" s="55"/>
      <c r="EG986" s="55"/>
      <c r="EH986" s="55"/>
      <c r="EI986" s="55"/>
      <c r="EJ986" s="55"/>
      <c r="EK986" s="55"/>
      <c r="EL986" s="55"/>
      <c r="EM986" s="55"/>
      <c r="EN986" s="55"/>
      <c r="EO986" s="55"/>
      <c r="EP986" s="55"/>
      <c r="EQ986" s="55"/>
      <c r="ER986" s="55"/>
      <c r="ES986" s="55"/>
      <c r="ET986" s="55"/>
      <c r="EU986" s="55"/>
      <c r="EV986" s="55"/>
      <c r="EW986" s="55"/>
      <c r="EX986" s="55"/>
      <c r="EY986" s="55"/>
      <c r="EZ986" s="55"/>
      <c r="FA986" s="55"/>
      <c r="FB986" s="55"/>
      <c r="FC986" s="55"/>
      <c r="FD986" s="55"/>
      <c r="FE986" s="55"/>
      <c r="FF986" s="55"/>
      <c r="FG986" s="55"/>
      <c r="FH986" s="55"/>
      <c r="FI986" s="55"/>
      <c r="FJ986" s="55"/>
      <c r="FK986" s="55"/>
      <c r="FL986" s="55"/>
      <c r="FM986" s="55"/>
      <c r="FN986" s="55"/>
      <c r="FO986" s="55"/>
      <c r="FP986" s="55"/>
      <c r="FQ986" s="55"/>
      <c r="FR986" s="55"/>
      <c r="FS986" s="55"/>
      <c r="FT986" s="55"/>
      <c r="FU986" s="55"/>
      <c r="FV986" s="55"/>
      <c r="FW986" s="55"/>
      <c r="FX986" s="55"/>
      <c r="FY986" s="55"/>
      <c r="FZ986" s="55"/>
      <c r="GA986" s="55"/>
      <c r="GB986" s="55"/>
      <c r="GC986" s="55"/>
      <c r="GD986" s="55"/>
      <c r="GE986" s="55"/>
      <c r="GF986" s="55"/>
      <c r="GG986" s="55"/>
      <c r="GH986" s="55"/>
      <c r="GI986" s="55"/>
      <c r="GJ986" s="55"/>
      <c r="GK986" s="55"/>
      <c r="GL986" s="55"/>
      <c r="GM986" s="55"/>
      <c r="GN986" s="55"/>
      <c r="GO986" s="55"/>
      <c r="GP986" s="55"/>
      <c r="GQ986" s="55"/>
      <c r="GR986" s="55"/>
      <c r="GS986" s="55"/>
      <c r="GT986" s="55"/>
      <c r="GU986" s="55"/>
      <c r="GV986" s="55"/>
      <c r="GW986" s="55"/>
      <c r="GX986" s="55"/>
      <c r="GY986" s="55"/>
      <c r="GZ986" s="55"/>
      <c r="HA986" s="55"/>
      <c r="HB986" s="55"/>
      <c r="HC986" s="55"/>
      <c r="HD986" s="55"/>
      <c r="HE986" s="55"/>
      <c r="HF986" s="55"/>
      <c r="HG986" s="55"/>
      <c r="HH986" s="55"/>
      <c r="HI986" s="55"/>
      <c r="HJ986" s="55"/>
      <c r="HK986" s="55"/>
      <c r="HL986" s="55"/>
      <c r="HM986" s="55"/>
      <c r="HN986" s="55"/>
      <c r="HO986" s="55"/>
      <c r="HP986" s="55"/>
      <c r="HQ986" s="55"/>
      <c r="HR986" s="55"/>
      <c r="HS986" s="55"/>
      <c r="HT986" s="55"/>
      <c r="HU986" s="55"/>
      <c r="HV986" s="55"/>
      <c r="HW986" s="55"/>
      <c r="HX986" s="55"/>
      <c r="HY986" s="55"/>
      <c r="HZ986" s="55"/>
      <c r="IA986" s="55"/>
      <c r="IB986" s="55"/>
      <c r="IC986" s="55"/>
      <c r="ID986" s="55"/>
      <c r="IE986" s="55"/>
      <c r="IF986" s="55"/>
      <c r="IG986" s="55"/>
      <c r="IH986" s="55"/>
      <c r="II986" s="55"/>
      <c r="IJ986" s="55"/>
      <c r="IK986" s="55"/>
      <c r="IL986" s="55"/>
      <c r="IM986" s="55"/>
      <c r="IN986" s="55"/>
      <c r="IO986" s="55"/>
      <c r="IP986" s="55"/>
      <c r="IQ986" s="55"/>
      <c r="IR986" s="55"/>
    </row>
    <row r="987" spans="1:29" s="6" customFormat="1" ht="96" customHeight="1">
      <c r="A987" s="3" t="s">
        <v>3125</v>
      </c>
      <c r="B987" s="4" t="s">
        <v>478</v>
      </c>
      <c r="C987" s="4" t="s">
        <v>479</v>
      </c>
      <c r="D987" s="15" t="s">
        <v>2567</v>
      </c>
      <c r="E987" s="15" t="s">
        <v>2566</v>
      </c>
      <c r="F987" s="4" t="s">
        <v>2565</v>
      </c>
      <c r="G987" s="15" t="s">
        <v>2566</v>
      </c>
      <c r="H987" s="3" t="s">
        <v>3126</v>
      </c>
      <c r="I987" s="4" t="s">
        <v>3127</v>
      </c>
      <c r="J987" s="4"/>
      <c r="K987" s="4" t="s">
        <v>482</v>
      </c>
      <c r="L987" s="4">
        <v>0</v>
      </c>
      <c r="M987" s="12" t="s">
        <v>2462</v>
      </c>
      <c r="N987" s="4" t="s">
        <v>483</v>
      </c>
      <c r="O987" s="10" t="s">
        <v>1475</v>
      </c>
      <c r="P987" s="4" t="s">
        <v>483</v>
      </c>
      <c r="Q987" s="4"/>
      <c r="R987" s="16" t="s">
        <v>1129</v>
      </c>
      <c r="S987" s="4" t="s">
        <v>486</v>
      </c>
      <c r="T987" s="25"/>
      <c r="U987" s="14"/>
      <c r="V987" s="3"/>
      <c r="W987" s="4"/>
      <c r="X987" s="14">
        <v>50000</v>
      </c>
      <c r="Y987" s="14">
        <f t="shared" si="61"/>
        <v>56000.00000000001</v>
      </c>
      <c r="Z987" s="4"/>
      <c r="AA987" s="4" t="s">
        <v>1318</v>
      </c>
      <c r="AB987" s="4"/>
      <c r="AC987" s="133"/>
    </row>
    <row r="988" spans="1:29" s="6" customFormat="1" ht="96" customHeight="1">
      <c r="A988" s="3" t="s">
        <v>3128</v>
      </c>
      <c r="B988" s="4" t="s">
        <v>478</v>
      </c>
      <c r="C988" s="4" t="s">
        <v>479</v>
      </c>
      <c r="D988" s="15" t="s">
        <v>2567</v>
      </c>
      <c r="E988" s="15" t="s">
        <v>2566</v>
      </c>
      <c r="F988" s="4" t="s">
        <v>2565</v>
      </c>
      <c r="G988" s="15" t="s">
        <v>2566</v>
      </c>
      <c r="H988" s="3" t="s">
        <v>3126</v>
      </c>
      <c r="I988" s="4" t="s">
        <v>3129</v>
      </c>
      <c r="J988" s="4"/>
      <c r="K988" s="4" t="s">
        <v>482</v>
      </c>
      <c r="L988" s="4">
        <v>0</v>
      </c>
      <c r="M988" s="12" t="s">
        <v>2462</v>
      </c>
      <c r="N988" s="4" t="s">
        <v>483</v>
      </c>
      <c r="O988" s="10" t="s">
        <v>1475</v>
      </c>
      <c r="P988" s="4" t="s">
        <v>483</v>
      </c>
      <c r="Q988" s="4"/>
      <c r="R988" s="16" t="s">
        <v>1129</v>
      </c>
      <c r="S988" s="4" t="s">
        <v>486</v>
      </c>
      <c r="T988" s="25"/>
      <c r="U988" s="14"/>
      <c r="V988" s="3"/>
      <c r="W988" s="4"/>
      <c r="X988" s="14">
        <v>40000</v>
      </c>
      <c r="Y988" s="14">
        <f t="shared" si="61"/>
        <v>44800.00000000001</v>
      </c>
      <c r="Z988" s="4"/>
      <c r="AA988" s="4" t="s">
        <v>1318</v>
      </c>
      <c r="AB988" s="4"/>
      <c r="AC988" s="133"/>
    </row>
    <row r="989" spans="1:29" ht="96" customHeight="1">
      <c r="A989" s="3" t="s">
        <v>3344</v>
      </c>
      <c r="B989" s="4" t="s">
        <v>478</v>
      </c>
      <c r="C989" s="4" t="s">
        <v>479</v>
      </c>
      <c r="D989" s="103" t="s">
        <v>3345</v>
      </c>
      <c r="E989" s="10" t="s">
        <v>3346</v>
      </c>
      <c r="F989" s="10" t="s">
        <v>3347</v>
      </c>
      <c r="G989" s="10" t="s">
        <v>3348</v>
      </c>
      <c r="H989" s="10" t="s">
        <v>3349</v>
      </c>
      <c r="I989" s="3"/>
      <c r="J989" s="3"/>
      <c r="K989" s="4" t="s">
        <v>482</v>
      </c>
      <c r="L989" s="3">
        <v>100</v>
      </c>
      <c r="M989" s="12" t="s">
        <v>2462</v>
      </c>
      <c r="N989" s="4" t="s">
        <v>483</v>
      </c>
      <c r="O989" s="3" t="s">
        <v>1627</v>
      </c>
      <c r="P989" s="4" t="s">
        <v>483</v>
      </c>
      <c r="Q989" s="4"/>
      <c r="R989" s="105" t="s">
        <v>3343</v>
      </c>
      <c r="S989" s="4" t="s">
        <v>496</v>
      </c>
      <c r="T989" s="86"/>
      <c r="U989" s="86"/>
      <c r="V989" s="87"/>
      <c r="W989" s="173"/>
      <c r="X989" s="52">
        <v>0</v>
      </c>
      <c r="Y989" s="52">
        <f>X989*1.12</f>
        <v>0</v>
      </c>
      <c r="Z989" s="4"/>
      <c r="AA989" s="4" t="s">
        <v>1318</v>
      </c>
      <c r="AB989" s="4" t="s">
        <v>3489</v>
      </c>
      <c r="AC989" s="8"/>
    </row>
    <row r="990" spans="1:29" ht="96" customHeight="1">
      <c r="A990" s="3" t="s">
        <v>3522</v>
      </c>
      <c r="B990" s="4" t="s">
        <v>478</v>
      </c>
      <c r="C990" s="4" t="s">
        <v>479</v>
      </c>
      <c r="D990" s="103" t="s">
        <v>3345</v>
      </c>
      <c r="E990" s="10" t="s">
        <v>3346</v>
      </c>
      <c r="F990" s="10" t="s">
        <v>3347</v>
      </c>
      <c r="G990" s="10" t="s">
        <v>3348</v>
      </c>
      <c r="H990" s="10" t="s">
        <v>3349</v>
      </c>
      <c r="I990" s="3"/>
      <c r="J990" s="3"/>
      <c r="K990" s="4" t="s">
        <v>482</v>
      </c>
      <c r="L990" s="3">
        <v>100</v>
      </c>
      <c r="M990" s="12" t="s">
        <v>2462</v>
      </c>
      <c r="N990" s="4" t="s">
        <v>483</v>
      </c>
      <c r="O990" s="3" t="s">
        <v>576</v>
      </c>
      <c r="P990" s="4" t="s">
        <v>483</v>
      </c>
      <c r="Q990" s="4"/>
      <c r="R990" s="105" t="s">
        <v>3343</v>
      </c>
      <c r="S990" s="4" t="s">
        <v>496</v>
      </c>
      <c r="T990" s="86"/>
      <c r="U990" s="86"/>
      <c r="V990" s="87"/>
      <c r="W990" s="173"/>
      <c r="X990" s="52">
        <v>236000</v>
      </c>
      <c r="Y990" s="52">
        <f>X990*1.12</f>
        <v>264320</v>
      </c>
      <c r="Z990" s="4"/>
      <c r="AA990" s="4" t="s">
        <v>1318</v>
      </c>
      <c r="AB990" s="4"/>
      <c r="AC990" s="8"/>
    </row>
    <row r="991" spans="1:29" ht="96" customHeight="1">
      <c r="A991" s="3" t="s">
        <v>3434</v>
      </c>
      <c r="B991" s="4" t="s">
        <v>478</v>
      </c>
      <c r="C991" s="4" t="s">
        <v>479</v>
      </c>
      <c r="D991" s="103" t="s">
        <v>3435</v>
      </c>
      <c r="E991" s="10" t="s">
        <v>3436</v>
      </c>
      <c r="F991" s="10" t="s">
        <v>3437</v>
      </c>
      <c r="G991" s="10" t="s">
        <v>3438</v>
      </c>
      <c r="H991" s="10" t="s">
        <v>3439</v>
      </c>
      <c r="I991" s="3" t="s">
        <v>3441</v>
      </c>
      <c r="J991" s="3"/>
      <c r="K991" s="4" t="s">
        <v>482</v>
      </c>
      <c r="L991" s="3">
        <v>100</v>
      </c>
      <c r="M991" s="12" t="s">
        <v>2462</v>
      </c>
      <c r="N991" s="4" t="s">
        <v>483</v>
      </c>
      <c r="O991" s="3" t="s">
        <v>1627</v>
      </c>
      <c r="P991" s="4" t="s">
        <v>483</v>
      </c>
      <c r="Q991" s="4"/>
      <c r="R991" s="105" t="s">
        <v>3440</v>
      </c>
      <c r="S991" s="4" t="s">
        <v>496</v>
      </c>
      <c r="T991" s="86"/>
      <c r="U991" s="86"/>
      <c r="V991" s="87"/>
      <c r="W991" s="173"/>
      <c r="X991" s="52">
        <v>402000</v>
      </c>
      <c r="Y991" s="52">
        <f>X991*1.12</f>
        <v>450240.00000000006</v>
      </c>
      <c r="Z991" s="4"/>
      <c r="AA991" s="4" t="s">
        <v>1318</v>
      </c>
      <c r="AB991" s="4"/>
      <c r="AC991" s="129"/>
    </row>
    <row r="992" spans="1:29" ht="90.75" customHeight="1">
      <c r="A992" s="3" t="s">
        <v>3471</v>
      </c>
      <c r="B992" s="3" t="s">
        <v>478</v>
      </c>
      <c r="C992" s="3" t="s">
        <v>479</v>
      </c>
      <c r="D992" s="118" t="s">
        <v>3465</v>
      </c>
      <c r="E992" s="118" t="s">
        <v>3466</v>
      </c>
      <c r="F992" s="118" t="s">
        <v>3467</v>
      </c>
      <c r="G992" s="118" t="s">
        <v>3468</v>
      </c>
      <c r="H992" s="118" t="s">
        <v>3469</v>
      </c>
      <c r="I992" s="3"/>
      <c r="J992" s="4"/>
      <c r="K992" s="4" t="s">
        <v>482</v>
      </c>
      <c r="L992" s="4">
        <v>100</v>
      </c>
      <c r="M992" s="12" t="s">
        <v>2462</v>
      </c>
      <c r="N992" s="4" t="s">
        <v>483</v>
      </c>
      <c r="O992" s="4" t="s">
        <v>492</v>
      </c>
      <c r="P992" s="4" t="s">
        <v>483</v>
      </c>
      <c r="Q992" s="4"/>
      <c r="R992" s="16" t="s">
        <v>3470</v>
      </c>
      <c r="S992" s="16" t="s">
        <v>82</v>
      </c>
      <c r="T992" s="16"/>
      <c r="U992" s="4"/>
      <c r="V992" s="3"/>
      <c r="W992" s="41"/>
      <c r="X992" s="47">
        <v>0</v>
      </c>
      <c r="Y992" s="26">
        <v>0</v>
      </c>
      <c r="Z992" s="4"/>
      <c r="AA992" s="4" t="s">
        <v>1318</v>
      </c>
      <c r="AB992" s="4" t="s">
        <v>2838</v>
      </c>
      <c r="AC992" s="130"/>
    </row>
    <row r="993" spans="1:29" ht="90.75" customHeight="1">
      <c r="A993" s="3" t="s">
        <v>3490</v>
      </c>
      <c r="B993" s="3" t="s">
        <v>478</v>
      </c>
      <c r="C993" s="3" t="s">
        <v>479</v>
      </c>
      <c r="D993" s="118" t="s">
        <v>3491</v>
      </c>
      <c r="E993" s="118" t="s">
        <v>3492</v>
      </c>
      <c r="F993" s="118" t="s">
        <v>3493</v>
      </c>
      <c r="G993" s="118" t="s">
        <v>3494</v>
      </c>
      <c r="H993" s="118" t="s">
        <v>3495</v>
      </c>
      <c r="I993" s="3"/>
      <c r="J993" s="4"/>
      <c r="K993" s="4" t="s">
        <v>482</v>
      </c>
      <c r="L993" s="4">
        <v>100</v>
      </c>
      <c r="M993" s="12" t="s">
        <v>2462</v>
      </c>
      <c r="N993" s="4" t="s">
        <v>483</v>
      </c>
      <c r="O993" s="4" t="s">
        <v>492</v>
      </c>
      <c r="P993" s="4" t="s">
        <v>483</v>
      </c>
      <c r="Q993" s="4"/>
      <c r="R993" s="16" t="s">
        <v>3470</v>
      </c>
      <c r="S993" s="4" t="s">
        <v>486</v>
      </c>
      <c r="T993" s="16"/>
      <c r="U993" s="4"/>
      <c r="V993" s="3"/>
      <c r="W993" s="41"/>
      <c r="X993" s="47">
        <v>3806.88</v>
      </c>
      <c r="Y993" s="26">
        <f aca="true" t="shared" si="62" ref="Y993:Y998">X993*1.12</f>
        <v>4263.7056</v>
      </c>
      <c r="Z993" s="4"/>
      <c r="AA993" s="4" t="s">
        <v>1318</v>
      </c>
      <c r="AB993" s="4"/>
      <c r="AC993" s="130"/>
    </row>
    <row r="994" spans="1:29" s="6" customFormat="1" ht="120.75" customHeight="1">
      <c r="A994" s="3" t="s">
        <v>3550</v>
      </c>
      <c r="B994" s="4" t="s">
        <v>478</v>
      </c>
      <c r="C994" s="4" t="s">
        <v>479</v>
      </c>
      <c r="D994" s="4" t="s">
        <v>3544</v>
      </c>
      <c r="E994" s="18" t="s">
        <v>3545</v>
      </c>
      <c r="F994" s="4" t="s">
        <v>3549</v>
      </c>
      <c r="G994" s="18" t="s">
        <v>3546</v>
      </c>
      <c r="H994" s="3" t="s">
        <v>3548</v>
      </c>
      <c r="I994" s="3" t="s">
        <v>3547</v>
      </c>
      <c r="J994" s="3"/>
      <c r="K994" s="4" t="s">
        <v>482</v>
      </c>
      <c r="L994" s="4">
        <v>90</v>
      </c>
      <c r="M994" s="12" t="s">
        <v>2462</v>
      </c>
      <c r="N994" s="4" t="s">
        <v>483</v>
      </c>
      <c r="O994" s="10" t="s">
        <v>1355</v>
      </c>
      <c r="P994" s="4" t="s">
        <v>483</v>
      </c>
      <c r="Q994" s="4"/>
      <c r="R994" s="16" t="s">
        <v>1129</v>
      </c>
      <c r="S994" s="16" t="s">
        <v>82</v>
      </c>
      <c r="T994" s="12"/>
      <c r="U994" s="3" t="s">
        <v>169</v>
      </c>
      <c r="V994" s="3"/>
      <c r="W994" s="4"/>
      <c r="X994" s="26">
        <v>34200</v>
      </c>
      <c r="Y994" s="26">
        <f t="shared" si="62"/>
        <v>38304.00000000001</v>
      </c>
      <c r="Z994" s="4"/>
      <c r="AA994" s="40" t="s">
        <v>1318</v>
      </c>
      <c r="AB994" s="4"/>
      <c r="AC994" s="133"/>
    </row>
    <row r="995" spans="1:29" ht="69" customHeight="1">
      <c r="A995" s="3" t="s">
        <v>3567</v>
      </c>
      <c r="B995" s="4" t="s">
        <v>478</v>
      </c>
      <c r="C995" s="4" t="s">
        <v>479</v>
      </c>
      <c r="D995" s="70" t="s">
        <v>871</v>
      </c>
      <c r="E995" s="18" t="s">
        <v>873</v>
      </c>
      <c r="F995" s="3" t="s">
        <v>872</v>
      </c>
      <c r="G995" s="18" t="s">
        <v>875</v>
      </c>
      <c r="H995" s="18" t="s">
        <v>874</v>
      </c>
      <c r="I995" s="3" t="s">
        <v>3568</v>
      </c>
      <c r="J995" s="3"/>
      <c r="K995" s="4" t="s">
        <v>482</v>
      </c>
      <c r="L995" s="4">
        <v>90</v>
      </c>
      <c r="M995" s="12" t="s">
        <v>2462</v>
      </c>
      <c r="N995" s="4" t="s">
        <v>483</v>
      </c>
      <c r="O995" s="10" t="s">
        <v>1355</v>
      </c>
      <c r="P995" s="4" t="s">
        <v>483</v>
      </c>
      <c r="Q995" s="4"/>
      <c r="R995" s="3" t="s">
        <v>1129</v>
      </c>
      <c r="S995" s="16" t="s">
        <v>82</v>
      </c>
      <c r="T995" s="12"/>
      <c r="U995" s="3" t="s">
        <v>169</v>
      </c>
      <c r="V995" s="3"/>
      <c r="W995" s="24"/>
      <c r="X995" s="26">
        <v>5000</v>
      </c>
      <c r="Y995" s="26">
        <f t="shared" si="62"/>
        <v>5600.000000000001</v>
      </c>
      <c r="Z995" s="3"/>
      <c r="AA995" s="4" t="s">
        <v>1318</v>
      </c>
      <c r="AB995" s="4"/>
      <c r="AC995" s="28"/>
    </row>
    <row r="996" spans="1:29" s="44" customFormat="1" ht="58.5" customHeight="1">
      <c r="A996" s="3" t="s">
        <v>3582</v>
      </c>
      <c r="B996" s="4" t="s">
        <v>478</v>
      </c>
      <c r="C996" s="4" t="s">
        <v>479</v>
      </c>
      <c r="D996" s="4" t="s">
        <v>71</v>
      </c>
      <c r="E996" s="4" t="s">
        <v>73</v>
      </c>
      <c r="F996" s="3" t="s">
        <v>72</v>
      </c>
      <c r="G996" s="4" t="s">
        <v>74</v>
      </c>
      <c r="H996" s="3" t="s">
        <v>69</v>
      </c>
      <c r="I996" s="4" t="s">
        <v>3580</v>
      </c>
      <c r="J996" s="4"/>
      <c r="K996" s="4" t="s">
        <v>482</v>
      </c>
      <c r="L996" s="4">
        <v>100</v>
      </c>
      <c r="M996" s="12" t="s">
        <v>2462</v>
      </c>
      <c r="N996" s="4" t="s">
        <v>483</v>
      </c>
      <c r="O996" s="4" t="s">
        <v>576</v>
      </c>
      <c r="P996" s="4" t="s">
        <v>2894</v>
      </c>
      <c r="Q996" s="4"/>
      <c r="R996" s="4" t="s">
        <v>1391</v>
      </c>
      <c r="S996" s="4" t="s">
        <v>1313</v>
      </c>
      <c r="T996" s="49"/>
      <c r="U996" s="48"/>
      <c r="V996" s="3"/>
      <c r="W996" s="53"/>
      <c r="X996" s="47">
        <v>331000</v>
      </c>
      <c r="Y996" s="26">
        <f t="shared" si="62"/>
        <v>370720.00000000006</v>
      </c>
      <c r="Z996" s="4"/>
      <c r="AA996" s="40" t="s">
        <v>1318</v>
      </c>
      <c r="AB996" s="4"/>
      <c r="AC996" s="28"/>
    </row>
    <row r="997" spans="1:29" s="6" customFormat="1" ht="48" customHeight="1">
      <c r="A997" s="3" t="s">
        <v>3694</v>
      </c>
      <c r="B997" s="4" t="s">
        <v>478</v>
      </c>
      <c r="C997" s="4" t="s">
        <v>479</v>
      </c>
      <c r="D997" s="4" t="s">
        <v>3700</v>
      </c>
      <c r="E997" s="4" t="s">
        <v>80</v>
      </c>
      <c r="F997" s="4" t="s">
        <v>3701</v>
      </c>
      <c r="G997" s="4" t="s">
        <v>80</v>
      </c>
      <c r="H997" s="4" t="s">
        <v>3701</v>
      </c>
      <c r="I997" s="3" t="s">
        <v>3717</v>
      </c>
      <c r="J997" s="3"/>
      <c r="K997" s="4" t="s">
        <v>482</v>
      </c>
      <c r="L997" s="16">
        <v>100</v>
      </c>
      <c r="M997" s="3">
        <v>231010000</v>
      </c>
      <c r="N997" s="4" t="s">
        <v>483</v>
      </c>
      <c r="O997" s="13" t="s">
        <v>691</v>
      </c>
      <c r="P997" s="4" t="s">
        <v>483</v>
      </c>
      <c r="Q997" s="4"/>
      <c r="R997" s="105" t="s">
        <v>1391</v>
      </c>
      <c r="S997" s="4" t="s">
        <v>486</v>
      </c>
      <c r="T997" s="12"/>
      <c r="U997" s="3"/>
      <c r="V997" s="3"/>
      <c r="W997" s="24"/>
      <c r="X997" s="14">
        <v>9298</v>
      </c>
      <c r="Y997" s="26">
        <f t="shared" si="62"/>
        <v>10413.76</v>
      </c>
      <c r="Z997" s="4"/>
      <c r="AA997" s="4" t="s">
        <v>1318</v>
      </c>
      <c r="AB997" s="4"/>
      <c r="AC997" s="133"/>
    </row>
    <row r="998" spans="1:29" s="44" customFormat="1" ht="70.5" customHeight="1">
      <c r="A998" s="3" t="s">
        <v>3784</v>
      </c>
      <c r="B998" s="4" t="s">
        <v>478</v>
      </c>
      <c r="C998" s="4" t="s">
        <v>479</v>
      </c>
      <c r="D998" s="4" t="s">
        <v>842</v>
      </c>
      <c r="E998" s="4" t="s">
        <v>844</v>
      </c>
      <c r="F998" s="4" t="s">
        <v>843</v>
      </c>
      <c r="G998" s="4" t="s">
        <v>844</v>
      </c>
      <c r="H998" s="4" t="s">
        <v>2108</v>
      </c>
      <c r="I998" s="3" t="s">
        <v>845</v>
      </c>
      <c r="J998" s="4"/>
      <c r="K998" s="4" t="s">
        <v>482</v>
      </c>
      <c r="L998" s="16">
        <v>100</v>
      </c>
      <c r="M998" s="3">
        <v>231010000</v>
      </c>
      <c r="N998" s="4" t="s">
        <v>483</v>
      </c>
      <c r="O998" s="13" t="s">
        <v>691</v>
      </c>
      <c r="P998" s="4" t="s">
        <v>483</v>
      </c>
      <c r="Q998" s="4"/>
      <c r="R998" s="105" t="s">
        <v>1391</v>
      </c>
      <c r="S998" s="4" t="s">
        <v>486</v>
      </c>
      <c r="T998" s="13"/>
      <c r="U998" s="14"/>
      <c r="V998" s="3"/>
      <c r="W998" s="24"/>
      <c r="X998" s="26">
        <v>247000</v>
      </c>
      <c r="Y998" s="26">
        <f t="shared" si="62"/>
        <v>276640</v>
      </c>
      <c r="Z998" s="4"/>
      <c r="AA998" s="4" t="s">
        <v>1318</v>
      </c>
      <c r="AB998" s="4"/>
      <c r="AC998" s="28"/>
    </row>
    <row r="999" spans="1:29" ht="22.5" customHeight="1">
      <c r="A999" s="185" t="s">
        <v>1100</v>
      </c>
      <c r="B999" s="186"/>
      <c r="C999" s="186"/>
      <c r="D999" s="186"/>
      <c r="E999" s="186"/>
      <c r="F999" s="187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159">
        <f>SUM(X823:X998)</f>
        <v>91460900.2742857</v>
      </c>
      <c r="Y999" s="159">
        <f>SUM(Y823:Y998)</f>
        <v>102436208.46719998</v>
      </c>
      <c r="Z999" s="4"/>
      <c r="AA999" s="4"/>
      <c r="AB999" s="4"/>
      <c r="AC999" s="28"/>
    </row>
    <row r="1000" spans="1:28" ht="25.5" customHeight="1">
      <c r="A1000" s="185" t="s">
        <v>1102</v>
      </c>
      <c r="B1000" s="186"/>
      <c r="C1000" s="186"/>
      <c r="D1000" s="186"/>
      <c r="E1000" s="186"/>
      <c r="F1000" s="187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159">
        <f>X999+X822+X801</f>
        <v>1076550499.8314288</v>
      </c>
      <c r="Y1000" s="159">
        <f>Y999+Y822+Y801</f>
        <v>1205736560.8528006</v>
      </c>
      <c r="Z1000" s="159"/>
      <c r="AA1000" s="4"/>
      <c r="AB1000" s="4"/>
    </row>
    <row r="1001" ht="12.75">
      <c r="AC1001" s="28"/>
    </row>
    <row r="1002" ht="12.75">
      <c r="AC1002" s="28"/>
    </row>
    <row r="1003" spans="1:29" ht="14.25" customHeight="1">
      <c r="A1003" s="68" t="s">
        <v>2529</v>
      </c>
      <c r="B1003" s="184" t="s">
        <v>2530</v>
      </c>
      <c r="C1003" s="184"/>
      <c r="D1003" s="184"/>
      <c r="E1003" s="184"/>
      <c r="AC1003" s="28"/>
    </row>
    <row r="1004" spans="2:29" ht="13.5" customHeight="1">
      <c r="B1004" s="184" t="s">
        <v>2531</v>
      </c>
      <c r="C1004" s="184"/>
      <c r="D1004" s="184"/>
      <c r="E1004" s="184"/>
      <c r="AC1004" s="28"/>
    </row>
    <row r="1005" spans="25:29" ht="12.75">
      <c r="Y1005" s="45"/>
      <c r="AC1005" s="28"/>
    </row>
    <row r="1006" spans="1:29" ht="15" customHeight="1">
      <c r="A1006" s="125" t="s">
        <v>2532</v>
      </c>
      <c r="B1006" s="184" t="s">
        <v>2533</v>
      </c>
      <c r="C1006" s="184"/>
      <c r="D1006" s="184"/>
      <c r="T1006" s="45"/>
      <c r="AC1006" s="28"/>
    </row>
    <row r="1007" ht="12.75">
      <c r="AC1007" s="28"/>
    </row>
    <row r="1008" ht="12.75">
      <c r="AC1008" s="8"/>
    </row>
    <row r="1009" ht="12.75">
      <c r="AC1009" s="8"/>
    </row>
    <row r="1010" ht="12.75">
      <c r="AC1010" s="8"/>
    </row>
    <row r="1011" ht="12.75">
      <c r="AC1011" s="8"/>
    </row>
    <row r="1012" ht="12.75">
      <c r="AC1012" s="8"/>
    </row>
    <row r="1013" ht="12.75">
      <c r="AC1013" s="8"/>
    </row>
    <row r="1014" ht="12.75">
      <c r="AC1014" s="8"/>
    </row>
    <row r="1015" ht="12.75">
      <c r="AC1015" s="8"/>
    </row>
    <row r="1016" ht="12.75">
      <c r="AC1016" s="8"/>
    </row>
    <row r="1017" ht="12.75">
      <c r="AC1017" s="8"/>
    </row>
    <row r="1018" ht="12.75">
      <c r="AC1018" s="8"/>
    </row>
    <row r="1019" ht="12.75">
      <c r="AC1019" s="8"/>
    </row>
    <row r="1020" ht="12.75">
      <c r="AC1020" s="8"/>
    </row>
    <row r="1021" ht="12.75">
      <c r="AC1021" s="8"/>
    </row>
    <row r="1022" ht="12.75">
      <c r="AC1022" s="8"/>
    </row>
    <row r="1023" ht="12.75">
      <c r="AC1023" s="8"/>
    </row>
    <row r="1024" ht="12.75">
      <c r="AC1024" s="8"/>
    </row>
    <row r="1025" ht="12.75">
      <c r="AC1025" s="8"/>
    </row>
    <row r="1026" ht="12.75">
      <c r="AC1026" s="8"/>
    </row>
    <row r="1027" ht="12.75">
      <c r="AC1027" s="8"/>
    </row>
    <row r="1028" ht="12.75">
      <c r="AC1028" s="8"/>
    </row>
    <row r="1029" ht="12.75">
      <c r="AC1029" s="8"/>
    </row>
    <row r="1030" ht="12.75">
      <c r="AC1030" s="8"/>
    </row>
    <row r="1031" ht="12.75">
      <c r="AC1031" s="8"/>
    </row>
    <row r="1032" ht="12.75">
      <c r="AC1032" s="8"/>
    </row>
    <row r="1033" ht="12.75">
      <c r="AC1033" s="8"/>
    </row>
    <row r="1034" ht="12.75">
      <c r="AC1034" s="8"/>
    </row>
    <row r="1035" ht="12.75">
      <c r="AC1035" s="8"/>
    </row>
    <row r="1036" ht="12.75">
      <c r="AC1036" s="8"/>
    </row>
    <row r="1037" ht="12.75">
      <c r="AC1037" s="8"/>
    </row>
    <row r="1038" ht="12.75">
      <c r="AC1038" s="8"/>
    </row>
    <row r="1039" ht="12.75">
      <c r="AC1039" s="8"/>
    </row>
    <row r="1040" ht="12.75">
      <c r="AC1040" s="8"/>
    </row>
    <row r="1041" ht="12.75">
      <c r="AC1041" s="8"/>
    </row>
    <row r="1042" ht="12.75">
      <c r="AC1042" s="8"/>
    </row>
    <row r="1043" ht="12.75">
      <c r="AC1043" s="8"/>
    </row>
    <row r="1044" ht="12.75">
      <c r="AC1044" s="8"/>
    </row>
    <row r="1045" ht="12.75">
      <c r="AC1045" s="8"/>
    </row>
    <row r="1046" ht="12.75">
      <c r="AC1046" s="8"/>
    </row>
    <row r="1047" ht="12.75">
      <c r="AC1047" s="8"/>
    </row>
    <row r="1048" ht="12.75">
      <c r="AC1048" s="8"/>
    </row>
    <row r="1049" ht="12.75">
      <c r="AC1049" s="8"/>
    </row>
    <row r="1050" ht="12.75">
      <c r="AC1050" s="8"/>
    </row>
    <row r="1051" ht="12.75">
      <c r="AC1051" s="8"/>
    </row>
    <row r="1052" ht="12.75">
      <c r="AC1052" s="8"/>
    </row>
    <row r="1053" ht="12.75">
      <c r="AC1053" s="8"/>
    </row>
    <row r="1054" ht="12.75">
      <c r="AC1054" s="8"/>
    </row>
    <row r="1055" ht="12.75">
      <c r="AC1055" s="8"/>
    </row>
    <row r="1056" ht="12.75">
      <c r="AC1056" s="8"/>
    </row>
    <row r="1057" ht="12.75">
      <c r="AC1057" s="8"/>
    </row>
    <row r="1058" ht="12.75">
      <c r="AC1058" s="8"/>
    </row>
    <row r="1059" ht="12.75">
      <c r="AC1059" s="8"/>
    </row>
    <row r="1060" ht="12.75">
      <c r="AC1060" s="8"/>
    </row>
    <row r="1061" ht="12.75">
      <c r="AC1061" s="8"/>
    </row>
    <row r="1062" ht="12.75">
      <c r="AC1062" s="8"/>
    </row>
    <row r="1063" ht="12.75">
      <c r="AC1063" s="8"/>
    </row>
    <row r="1064" ht="12.75">
      <c r="AC1064" s="8"/>
    </row>
    <row r="1065" ht="12.75">
      <c r="AC1065" s="8"/>
    </row>
    <row r="1066" ht="12.75">
      <c r="AC1066" s="8"/>
    </row>
    <row r="1067" ht="12.75">
      <c r="AC1067" s="8"/>
    </row>
    <row r="1068" ht="12.75">
      <c r="AC1068" s="8"/>
    </row>
    <row r="1069" ht="12.75">
      <c r="AC1069" s="8"/>
    </row>
    <row r="1070" ht="12.75">
      <c r="AC1070" s="8"/>
    </row>
    <row r="1071" ht="12.75">
      <c r="AC1071" s="8"/>
    </row>
    <row r="1072" ht="12.75">
      <c r="AC1072" s="8"/>
    </row>
    <row r="1073" ht="12.75">
      <c r="AC1073" s="8"/>
    </row>
    <row r="1074" ht="12.75">
      <c r="AC1074" s="8"/>
    </row>
    <row r="1075" ht="12.75">
      <c r="AC1075" s="8"/>
    </row>
    <row r="1076" ht="12.75">
      <c r="AC1076" s="8"/>
    </row>
    <row r="1077" ht="12.75">
      <c r="AC1077" s="8"/>
    </row>
    <row r="1078" ht="12.75">
      <c r="AC1078" s="8"/>
    </row>
    <row r="1079" ht="12.75">
      <c r="AC1079" s="8"/>
    </row>
    <row r="1080" ht="12.75">
      <c r="AC1080" s="8"/>
    </row>
    <row r="1081" ht="12.75">
      <c r="AC1081" s="8"/>
    </row>
    <row r="1082" ht="12.75">
      <c r="AC1082" s="8"/>
    </row>
    <row r="1083" ht="12.75">
      <c r="AC1083" s="8"/>
    </row>
    <row r="1084" ht="12.75">
      <c r="AC1084" s="8"/>
    </row>
    <row r="1085" ht="12.75">
      <c r="AC1085" s="8"/>
    </row>
    <row r="1086" ht="12.75">
      <c r="AC1086" s="8"/>
    </row>
    <row r="1087" ht="12.75">
      <c r="AC1087" s="8"/>
    </row>
    <row r="1088" ht="12.75">
      <c r="AC1088" s="8"/>
    </row>
    <row r="1089" ht="12.75">
      <c r="AC1089" s="8"/>
    </row>
    <row r="1090" ht="12.75">
      <c r="AC1090" s="8"/>
    </row>
    <row r="1091" ht="12.75">
      <c r="AC1091" s="8"/>
    </row>
    <row r="1092" ht="12.75">
      <c r="AC1092" s="8"/>
    </row>
    <row r="1093" ht="12.75">
      <c r="AC1093" s="8"/>
    </row>
    <row r="1094" ht="12.75">
      <c r="AC1094" s="8"/>
    </row>
    <row r="1095" ht="12.75">
      <c r="AC1095" s="8"/>
    </row>
    <row r="1096" ht="12.75">
      <c r="AC1096" s="8"/>
    </row>
    <row r="1097" ht="12.75">
      <c r="AC1097" s="8"/>
    </row>
    <row r="1098" ht="12.75">
      <c r="AC1098" s="8"/>
    </row>
    <row r="1099" ht="12.75">
      <c r="AC1099" s="8"/>
    </row>
    <row r="1100" ht="12.75">
      <c r="AC1100" s="8"/>
    </row>
    <row r="1101" ht="12.75">
      <c r="AC1101" s="8"/>
    </row>
    <row r="1102" ht="12.75">
      <c r="AC1102" s="8"/>
    </row>
    <row r="1103" ht="12.75">
      <c r="AC1103" s="8"/>
    </row>
    <row r="1104" ht="12.75">
      <c r="AC1104" s="8"/>
    </row>
    <row r="1105" ht="12.75">
      <c r="AC1105" s="8"/>
    </row>
    <row r="1106" ht="12.75">
      <c r="AC1106" s="8"/>
    </row>
    <row r="1107" ht="12.75">
      <c r="AC1107" s="8"/>
    </row>
    <row r="1108" ht="12.75">
      <c r="AC1108" s="8"/>
    </row>
    <row r="1109" ht="12.75">
      <c r="AC1109" s="8"/>
    </row>
    <row r="1110" ht="12.75">
      <c r="AC1110" s="8"/>
    </row>
    <row r="1111" ht="12.75">
      <c r="AC1111" s="8"/>
    </row>
    <row r="1112" ht="12.75">
      <c r="AC1112" s="8"/>
    </row>
    <row r="1113" ht="12.75">
      <c r="AC1113" s="8"/>
    </row>
    <row r="1114" ht="12.75">
      <c r="AC1114" s="8"/>
    </row>
    <row r="1115" ht="12.75">
      <c r="AC1115" s="8"/>
    </row>
    <row r="1116" ht="12.75">
      <c r="AC1116" s="8"/>
    </row>
    <row r="1117" ht="12.75">
      <c r="AC1117" s="8"/>
    </row>
    <row r="1118" ht="12.75">
      <c r="AC1118" s="8"/>
    </row>
    <row r="1119" ht="12.75">
      <c r="AC1119" s="8"/>
    </row>
    <row r="1120" ht="12.75">
      <c r="AC1120" s="8"/>
    </row>
    <row r="1121" ht="12.75">
      <c r="AC1121" s="8"/>
    </row>
    <row r="1122" ht="12.75">
      <c r="AC1122" s="8"/>
    </row>
    <row r="1123" ht="12.75">
      <c r="AC1123" s="8"/>
    </row>
    <row r="1124" ht="12.75">
      <c r="AC1124" s="8"/>
    </row>
    <row r="1125" ht="12.75">
      <c r="AC1125" s="8"/>
    </row>
    <row r="1126" ht="12.75">
      <c r="AC1126" s="8"/>
    </row>
    <row r="1127" ht="12.75">
      <c r="AC1127" s="8"/>
    </row>
    <row r="1128" ht="12.75">
      <c r="AC1128" s="8"/>
    </row>
    <row r="1129" ht="12.75">
      <c r="AC1129" s="8"/>
    </row>
    <row r="1130" ht="12.75">
      <c r="AC1130" s="8"/>
    </row>
    <row r="1131" ht="12.75">
      <c r="AC1131" s="8"/>
    </row>
    <row r="1132" ht="12.75">
      <c r="AC1132" s="8"/>
    </row>
    <row r="1133" ht="12.75">
      <c r="AC1133" s="8"/>
    </row>
    <row r="1134" ht="12.75">
      <c r="AC1134" s="8"/>
    </row>
    <row r="1135" ht="12.75">
      <c r="AC1135" s="8"/>
    </row>
    <row r="1136" ht="12.75">
      <c r="AC1136" s="8"/>
    </row>
    <row r="1137" ht="12.75">
      <c r="AC1137" s="8"/>
    </row>
    <row r="1138" ht="12.75">
      <c r="AC1138" s="8"/>
    </row>
    <row r="1139" ht="12.75">
      <c r="AC1139" s="8"/>
    </row>
    <row r="1140" ht="12.75">
      <c r="AC1140" s="8"/>
    </row>
    <row r="1141" ht="12.75">
      <c r="AC1141" s="8"/>
    </row>
    <row r="1142" ht="12.75">
      <c r="AC1142" s="8"/>
    </row>
    <row r="1143" ht="12.75">
      <c r="AC1143" s="8"/>
    </row>
    <row r="1144" ht="12.75">
      <c r="AC1144" s="8"/>
    </row>
    <row r="1145" ht="12.75">
      <c r="AC1145" s="8"/>
    </row>
    <row r="1146" ht="12.75">
      <c r="AC1146" s="8"/>
    </row>
    <row r="1147" ht="12.75">
      <c r="AC1147" s="8"/>
    </row>
    <row r="1148" ht="12.75">
      <c r="AC1148" s="8"/>
    </row>
    <row r="1149" ht="12.75">
      <c r="AC1149" s="8"/>
    </row>
    <row r="1150" ht="12.75">
      <c r="AC1150" s="8"/>
    </row>
    <row r="1151" ht="12.75">
      <c r="AC1151" s="8"/>
    </row>
    <row r="1152" ht="12.75">
      <c r="AC1152" s="8"/>
    </row>
    <row r="1153" ht="12.75">
      <c r="AC1153" s="8"/>
    </row>
    <row r="1154" ht="12.75">
      <c r="AC1154" s="8"/>
    </row>
    <row r="1155" ht="12.75">
      <c r="AC1155" s="8"/>
    </row>
    <row r="1156" ht="12.75">
      <c r="AC1156" s="8"/>
    </row>
    <row r="1157" ht="12.75">
      <c r="AC1157" s="8"/>
    </row>
    <row r="1158" ht="12.75">
      <c r="AC1158" s="8"/>
    </row>
    <row r="1159" ht="12.75">
      <c r="AC1159" s="8"/>
    </row>
    <row r="1160" ht="12.75">
      <c r="AC1160" s="8"/>
    </row>
    <row r="1161" ht="12.75">
      <c r="AC1161" s="8"/>
    </row>
    <row r="1162" ht="12.75">
      <c r="AC1162" s="8"/>
    </row>
    <row r="1163" ht="12.75">
      <c r="AC1163" s="8"/>
    </row>
    <row r="1164" ht="12.75">
      <c r="AC1164" s="8"/>
    </row>
    <row r="1165" ht="12.75">
      <c r="AC1165" s="8"/>
    </row>
    <row r="1166" ht="12.75">
      <c r="AC1166" s="8"/>
    </row>
    <row r="1167" ht="12.75">
      <c r="AC1167" s="8"/>
    </row>
    <row r="1168" ht="12.75">
      <c r="AC1168" s="8"/>
    </row>
    <row r="1169" ht="12.75">
      <c r="AC1169" s="8"/>
    </row>
    <row r="1170" ht="12.75">
      <c r="AC1170" s="8"/>
    </row>
    <row r="1171" ht="12.75">
      <c r="AC1171" s="8"/>
    </row>
    <row r="1172" ht="12.75">
      <c r="AC1172" s="8"/>
    </row>
    <row r="1173" ht="12.75">
      <c r="AC1173" s="8"/>
    </row>
    <row r="1174" ht="12.75">
      <c r="AC1174" s="8"/>
    </row>
    <row r="1175" ht="12.75">
      <c r="AC1175" s="8"/>
    </row>
    <row r="1176" ht="12.75">
      <c r="AC1176" s="8"/>
    </row>
    <row r="1177" ht="12.75">
      <c r="AC1177" s="8"/>
    </row>
    <row r="1178" ht="12.75">
      <c r="AC1178" s="8"/>
    </row>
    <row r="1179" ht="12.75">
      <c r="AC1179" s="8"/>
    </row>
    <row r="1180" ht="12.75">
      <c r="AC1180" s="8"/>
    </row>
    <row r="1181" ht="12.75">
      <c r="AC1181" s="8"/>
    </row>
    <row r="1182" ht="12.75">
      <c r="AC1182" s="8"/>
    </row>
    <row r="1183" ht="12.75">
      <c r="AC1183" s="8"/>
    </row>
    <row r="1184" ht="12.75">
      <c r="AC1184" s="8"/>
    </row>
    <row r="1185" ht="12.75">
      <c r="AC1185" s="8"/>
    </row>
    <row r="1186" ht="12.75">
      <c r="AC1186" s="8"/>
    </row>
    <row r="1187" ht="12.75">
      <c r="AC1187" s="8"/>
    </row>
    <row r="1188" ht="12.75">
      <c r="AC1188" s="8"/>
    </row>
    <row r="1189" ht="12.75">
      <c r="AC1189" s="8"/>
    </row>
    <row r="1190" ht="12.75">
      <c r="AC1190" s="8"/>
    </row>
    <row r="1191" ht="12.75">
      <c r="AC1191" s="8"/>
    </row>
    <row r="1192" ht="12.75">
      <c r="AC1192" s="8"/>
    </row>
    <row r="1193" ht="12.75">
      <c r="AC1193" s="8"/>
    </row>
    <row r="1194" ht="12.75">
      <c r="AC1194" s="8"/>
    </row>
    <row r="1195" ht="12.75">
      <c r="AC1195" s="8"/>
    </row>
    <row r="1196" ht="12.75">
      <c r="AC1196" s="8"/>
    </row>
    <row r="1197" ht="12.75">
      <c r="AC1197" s="8"/>
    </row>
    <row r="1198" ht="12.75">
      <c r="AC1198" s="8"/>
    </row>
    <row r="1199" ht="12.75">
      <c r="AC1199" s="8"/>
    </row>
    <row r="1200" ht="12.75">
      <c r="AC1200" s="8"/>
    </row>
    <row r="1201" ht="12.75">
      <c r="AC1201" s="8"/>
    </row>
    <row r="1202" ht="12.75">
      <c r="AC1202" s="8"/>
    </row>
    <row r="1203" ht="12.75">
      <c r="AC1203" s="8"/>
    </row>
    <row r="1204" ht="12.75">
      <c r="AC1204" s="8"/>
    </row>
    <row r="1205" ht="12.75">
      <c r="AC1205" s="8"/>
    </row>
    <row r="1206" ht="12.75">
      <c r="AC1206" s="8"/>
    </row>
    <row r="1207" ht="12.75">
      <c r="AC1207" s="8"/>
    </row>
    <row r="1208" ht="12.75">
      <c r="AC1208" s="8"/>
    </row>
    <row r="1209" ht="12.75">
      <c r="AC1209" s="8"/>
    </row>
    <row r="1210" ht="12.75">
      <c r="AC1210" s="8"/>
    </row>
    <row r="1211" ht="12.75">
      <c r="AC1211" s="8"/>
    </row>
    <row r="1212" ht="12.75">
      <c r="AC1212" s="8"/>
    </row>
    <row r="1213" ht="12.75">
      <c r="AC1213" s="8"/>
    </row>
    <row r="1214" ht="12.75">
      <c r="AC1214" s="8"/>
    </row>
    <row r="1215" ht="12.75">
      <c r="AC1215" s="8"/>
    </row>
    <row r="1216" ht="12.75">
      <c r="AC1216" s="8"/>
    </row>
    <row r="1217" ht="12.75">
      <c r="AC1217" s="8"/>
    </row>
    <row r="1218" ht="12.75">
      <c r="AC1218" s="8"/>
    </row>
    <row r="1219" ht="12.75">
      <c r="AC1219" s="8"/>
    </row>
    <row r="1220" ht="12.75">
      <c r="AC1220" s="8"/>
    </row>
    <row r="1221" ht="12.75">
      <c r="AC1221" s="8"/>
    </row>
    <row r="1222" ht="12.75">
      <c r="AC1222" s="8"/>
    </row>
    <row r="1223" ht="12.75">
      <c r="AC1223" s="8"/>
    </row>
    <row r="1224" ht="12.75">
      <c r="AC1224" s="8"/>
    </row>
    <row r="1225" ht="12.75">
      <c r="AC1225" s="8"/>
    </row>
    <row r="1226" ht="12.75">
      <c r="AC1226" s="8"/>
    </row>
    <row r="1227" ht="12.75">
      <c r="AC1227" s="8"/>
    </row>
    <row r="1228" ht="12.75">
      <c r="AC1228" s="8"/>
    </row>
    <row r="1229" ht="12.75">
      <c r="AC1229" s="8"/>
    </row>
    <row r="1230" ht="12.75">
      <c r="AC1230" s="8"/>
    </row>
    <row r="1231" ht="12.75">
      <c r="AC1231" s="8"/>
    </row>
    <row r="1232" ht="12.75">
      <c r="AC1232" s="8"/>
    </row>
    <row r="1233" ht="12.75">
      <c r="AC1233" s="8"/>
    </row>
    <row r="1234" ht="12.75">
      <c r="AC1234" s="8"/>
    </row>
    <row r="1235" ht="12.75">
      <c r="AC1235" s="8"/>
    </row>
    <row r="1236" ht="12.75">
      <c r="AC1236" s="8"/>
    </row>
    <row r="1237" ht="12.75">
      <c r="AC1237" s="8"/>
    </row>
    <row r="1238" ht="12.75">
      <c r="AC1238" s="8"/>
    </row>
    <row r="1239" ht="12.75">
      <c r="AC1239" s="8"/>
    </row>
    <row r="1240" ht="12.75">
      <c r="AC1240" s="8"/>
    </row>
    <row r="1241" ht="12.75">
      <c r="AC1241" s="8"/>
    </row>
    <row r="1242" ht="12.75">
      <c r="AC1242" s="8"/>
    </row>
    <row r="1243" ht="12.75">
      <c r="AC1243" s="8"/>
    </row>
    <row r="1244" ht="12.75">
      <c r="AC1244" s="8"/>
    </row>
    <row r="1245" ht="12.75">
      <c r="AC1245" s="8"/>
    </row>
    <row r="1246" ht="12.75">
      <c r="AC1246" s="8"/>
    </row>
    <row r="1247" ht="12.75">
      <c r="AC1247" s="8"/>
    </row>
    <row r="1248" ht="12.75">
      <c r="AC1248" s="8"/>
    </row>
    <row r="1249" ht="12.75">
      <c r="AC1249" s="8"/>
    </row>
    <row r="1250" ht="12.75">
      <c r="AC1250" s="8"/>
    </row>
    <row r="1251" ht="12.75">
      <c r="AC1251" s="8"/>
    </row>
    <row r="1252" ht="12.75">
      <c r="AC1252" s="8"/>
    </row>
    <row r="1253" ht="12.75">
      <c r="AC1253" s="8"/>
    </row>
    <row r="1254" ht="12.75">
      <c r="AC1254" s="8"/>
    </row>
    <row r="1255" ht="12.75">
      <c r="AC1255" s="8"/>
    </row>
    <row r="1256" ht="12.75">
      <c r="AC1256" s="8"/>
    </row>
    <row r="1257" ht="12.75">
      <c r="AC1257" s="8"/>
    </row>
    <row r="1258" ht="12.75">
      <c r="AC1258" s="8"/>
    </row>
    <row r="1259" ht="12.75">
      <c r="AC1259" s="8"/>
    </row>
    <row r="1260" ht="12.75">
      <c r="AC1260" s="8"/>
    </row>
    <row r="1261" ht="12.75">
      <c r="AC1261" s="8"/>
    </row>
    <row r="1262" ht="12.75">
      <c r="AC1262" s="8"/>
    </row>
    <row r="1263" ht="12.75">
      <c r="AC1263" s="8"/>
    </row>
    <row r="1264" ht="12.75">
      <c r="AC1264" s="8"/>
    </row>
    <row r="1265" ht="12.75">
      <c r="AC1265" s="8"/>
    </row>
    <row r="1266" ht="12.75">
      <c r="AC1266" s="8"/>
    </row>
    <row r="1267" ht="12.75">
      <c r="AC1267" s="8"/>
    </row>
    <row r="1268" ht="12.75">
      <c r="AC1268" s="8"/>
    </row>
    <row r="1269" ht="12.75">
      <c r="AC1269" s="8"/>
    </row>
    <row r="1270" ht="12.75">
      <c r="AC1270" s="8"/>
    </row>
    <row r="1271" ht="12.75">
      <c r="AC1271" s="8"/>
    </row>
    <row r="1272" ht="12.75">
      <c r="AC1272" s="8"/>
    </row>
    <row r="1273" ht="12.75">
      <c r="AC1273" s="8"/>
    </row>
    <row r="1274" ht="12.75">
      <c r="AC1274" s="8"/>
    </row>
    <row r="1275" ht="12.75">
      <c r="AC1275" s="8"/>
    </row>
    <row r="1276" ht="12.75">
      <c r="AC1276" s="8"/>
    </row>
    <row r="1277" ht="12.75">
      <c r="AC1277" s="8"/>
    </row>
    <row r="1278" ht="12.75">
      <c r="AC1278" s="8"/>
    </row>
    <row r="1279" ht="12.75">
      <c r="AC1279" s="8"/>
    </row>
    <row r="1280" ht="12.75">
      <c r="AC1280" s="8"/>
    </row>
    <row r="1281" ht="12.75">
      <c r="AC1281" s="8"/>
    </row>
    <row r="1282" ht="12.75">
      <c r="AC1282" s="8"/>
    </row>
    <row r="1283" ht="12.75">
      <c r="AC1283" s="8"/>
    </row>
    <row r="1284" ht="12.75">
      <c r="AC1284" s="8"/>
    </row>
    <row r="1285" ht="12.75">
      <c r="AC1285" s="8"/>
    </row>
    <row r="1286" ht="12.75">
      <c r="AC1286" s="8"/>
    </row>
    <row r="1287" ht="12.75">
      <c r="AC1287" s="8"/>
    </row>
    <row r="1288" ht="12.75">
      <c r="AC1288" s="8"/>
    </row>
    <row r="1289" ht="12.75">
      <c r="AC1289" s="8"/>
    </row>
    <row r="1290" ht="12.75">
      <c r="AC1290" s="8"/>
    </row>
    <row r="1291" ht="12.75">
      <c r="AC1291" s="8"/>
    </row>
    <row r="1292" ht="12.75">
      <c r="AC1292" s="8"/>
    </row>
    <row r="1293" ht="12.75">
      <c r="AC1293" s="8"/>
    </row>
    <row r="1294" ht="12.75">
      <c r="AC1294" s="8"/>
    </row>
    <row r="1295" ht="12.75">
      <c r="AC1295" s="8"/>
    </row>
    <row r="1296" ht="12.75">
      <c r="AC1296" s="8"/>
    </row>
    <row r="1297" ht="12.75">
      <c r="AC1297" s="8"/>
    </row>
    <row r="1298" ht="12.75">
      <c r="AC1298" s="8"/>
    </row>
    <row r="1299" ht="12.75">
      <c r="AC1299" s="8"/>
    </row>
    <row r="1300" ht="12.75">
      <c r="AC1300" s="8"/>
    </row>
    <row r="1301" ht="12.75">
      <c r="AC1301" s="8"/>
    </row>
    <row r="1302" ht="12.75">
      <c r="AC1302" s="8"/>
    </row>
    <row r="1303" ht="12.75">
      <c r="AC1303" s="8"/>
    </row>
    <row r="1304" ht="12.75">
      <c r="AC1304" s="8"/>
    </row>
    <row r="1305" ht="12.75">
      <c r="AC1305" s="8"/>
    </row>
    <row r="1306" ht="12.75">
      <c r="AC1306" s="8"/>
    </row>
    <row r="1307" ht="12.75">
      <c r="AC1307" s="8"/>
    </row>
    <row r="1308" ht="12.75">
      <c r="AC1308" s="8"/>
    </row>
    <row r="1309" ht="12.75">
      <c r="AC1309" s="8"/>
    </row>
    <row r="1310" ht="12.75">
      <c r="AC1310" s="8"/>
    </row>
    <row r="1311" ht="12.75">
      <c r="AC1311" s="8"/>
    </row>
    <row r="1312" ht="12.75">
      <c r="AC1312" s="8"/>
    </row>
    <row r="1313" ht="12.75">
      <c r="AC1313" s="8"/>
    </row>
    <row r="1314" ht="12.75">
      <c r="AC1314" s="8"/>
    </row>
    <row r="1315" ht="12.75">
      <c r="AC1315" s="8"/>
    </row>
    <row r="1316" ht="12.75">
      <c r="AC1316" s="8"/>
    </row>
    <row r="1317" ht="12.75">
      <c r="AC1317" s="8"/>
    </row>
    <row r="1318" ht="12.75">
      <c r="AC1318" s="8"/>
    </row>
    <row r="1319" ht="12.75">
      <c r="AC1319" s="8"/>
    </row>
    <row r="1320" ht="12.75">
      <c r="AC1320" s="8"/>
    </row>
    <row r="1321" ht="12.75">
      <c r="AC1321" s="8"/>
    </row>
    <row r="1322" ht="12.75">
      <c r="AC1322" s="8"/>
    </row>
    <row r="1323" ht="12.75">
      <c r="AC1323" s="8"/>
    </row>
    <row r="1324" ht="12.75">
      <c r="AC1324" s="8"/>
    </row>
    <row r="1325" ht="12.75">
      <c r="AC1325" s="8"/>
    </row>
    <row r="1326" ht="12.75">
      <c r="AC1326" s="8"/>
    </row>
    <row r="1327" ht="12.75">
      <c r="AC1327" s="8"/>
    </row>
    <row r="1328" ht="12.75">
      <c r="AC1328" s="8"/>
    </row>
    <row r="1329" ht="12.75">
      <c r="AC1329" s="8"/>
    </row>
    <row r="1330" ht="12.75">
      <c r="AC1330" s="8"/>
    </row>
    <row r="1331" ht="12.75">
      <c r="AC1331" s="8"/>
    </row>
    <row r="1332" ht="12.75">
      <c r="AC1332" s="8"/>
    </row>
    <row r="1333" ht="12.75">
      <c r="AC1333" s="8"/>
    </row>
    <row r="1334" ht="12.75">
      <c r="AC1334" s="8"/>
    </row>
    <row r="1335" ht="12.75">
      <c r="AC1335" s="8"/>
    </row>
    <row r="1336" ht="12.75">
      <c r="AC1336" s="8"/>
    </row>
    <row r="1337" ht="12.75">
      <c r="AC1337" s="8"/>
    </row>
    <row r="1338" ht="12.75">
      <c r="AC1338" s="8"/>
    </row>
    <row r="1339" ht="12.75">
      <c r="AC1339" s="8"/>
    </row>
    <row r="1340" ht="12.75">
      <c r="AC1340" s="8"/>
    </row>
    <row r="1341" spans="2:29" ht="12.75">
      <c r="B1341" s="28"/>
      <c r="AC1341" s="8"/>
    </row>
    <row r="1342" spans="2:29" ht="12.75">
      <c r="B1342" s="28"/>
      <c r="AC1342" s="8"/>
    </row>
    <row r="1343" spans="2:29" ht="12.75">
      <c r="B1343" s="28"/>
      <c r="AC1343" s="8"/>
    </row>
    <row r="1344" spans="2:29" ht="12.75">
      <c r="B1344" s="28"/>
      <c r="AC1344" s="8"/>
    </row>
    <row r="1345" spans="2:29" ht="12.75">
      <c r="B1345" s="28"/>
      <c r="AC1345" s="8"/>
    </row>
    <row r="1346" spans="2:29" ht="12.75">
      <c r="B1346" s="28"/>
      <c r="AC1346" s="8"/>
    </row>
    <row r="1347" spans="2:29" ht="12.75">
      <c r="B1347" s="28"/>
      <c r="AC1347" s="8"/>
    </row>
    <row r="1348" spans="2:29" ht="12.75">
      <c r="B1348" s="28"/>
      <c r="AC1348" s="8"/>
    </row>
    <row r="1349" spans="2:29" ht="12.75">
      <c r="B1349" s="28"/>
      <c r="AC1349" s="8"/>
    </row>
    <row r="1350" spans="2:29" ht="12.75">
      <c r="B1350" s="28"/>
      <c r="AC1350" s="8"/>
    </row>
    <row r="1351" spans="2:29" ht="12.75">
      <c r="B1351" s="28"/>
      <c r="AC1351" s="8"/>
    </row>
    <row r="1352" spans="2:29" ht="12.75">
      <c r="B1352" s="28"/>
      <c r="AC1352" s="8"/>
    </row>
    <row r="1353" spans="2:29" ht="12.75">
      <c r="B1353" s="28"/>
      <c r="AC1353" s="8"/>
    </row>
    <row r="1354" spans="2:29" ht="12.75">
      <c r="B1354" s="28"/>
      <c r="AC1354" s="8"/>
    </row>
    <row r="1355" spans="2:29" ht="12.75">
      <c r="B1355" s="28"/>
      <c r="AC1355" s="8"/>
    </row>
    <row r="1356" spans="2:29" ht="12.75">
      <c r="B1356" s="28"/>
      <c r="AC1356" s="8"/>
    </row>
    <row r="1357" spans="2:29" ht="12.75">
      <c r="B1357" s="28"/>
      <c r="AC1357" s="8"/>
    </row>
    <row r="1358" spans="2:29" ht="12.75">
      <c r="B1358" s="28"/>
      <c r="AC1358" s="8"/>
    </row>
    <row r="1359" spans="2:29" ht="12.75">
      <c r="B1359" s="28"/>
      <c r="AC1359" s="8"/>
    </row>
    <row r="1360" spans="2:29" ht="12.75">
      <c r="B1360" s="28"/>
      <c r="AC1360" s="8"/>
    </row>
    <row r="1361" spans="2:29" ht="12.75">
      <c r="B1361" s="28"/>
      <c r="AC1361" s="8"/>
    </row>
    <row r="1362" spans="2:29" ht="12.75">
      <c r="B1362" s="28"/>
      <c r="AC1362" s="8"/>
    </row>
    <row r="1363" spans="2:29" ht="12.75">
      <c r="B1363" s="28"/>
      <c r="AC1363" s="8"/>
    </row>
    <row r="1364" spans="2:29" ht="12.75">
      <c r="B1364" s="28"/>
      <c r="AC1364" s="8"/>
    </row>
    <row r="1365" spans="2:29" ht="12.75">
      <c r="B1365" s="28"/>
      <c r="AC1365" s="8"/>
    </row>
    <row r="1366" spans="2:29" ht="12.75">
      <c r="B1366" s="28"/>
      <c r="AC1366" s="8"/>
    </row>
    <row r="1367" spans="2:29" ht="12.75">
      <c r="B1367" s="28"/>
      <c r="AC1367" s="8"/>
    </row>
    <row r="1368" spans="2:29" ht="12.75">
      <c r="B1368" s="28"/>
      <c r="AC1368" s="8"/>
    </row>
    <row r="1369" spans="2:29" ht="12.75">
      <c r="B1369" s="28"/>
      <c r="AC1369" s="8"/>
    </row>
    <row r="1370" spans="2:29" ht="12.75">
      <c r="B1370" s="28"/>
      <c r="AC1370" s="8"/>
    </row>
    <row r="1371" spans="2:29" ht="12.75">
      <c r="B1371" s="28"/>
      <c r="AC1371" s="8"/>
    </row>
    <row r="1372" spans="2:29" ht="12.75">
      <c r="B1372" s="28"/>
      <c r="AC1372" s="8"/>
    </row>
    <row r="1373" spans="2:29" ht="12.75">
      <c r="B1373" s="28"/>
      <c r="AC1373" s="8"/>
    </row>
    <row r="1374" spans="2:29" ht="12.75">
      <c r="B1374" s="28"/>
      <c r="AC1374" s="8"/>
    </row>
    <row r="1375" spans="2:29" ht="12.75">
      <c r="B1375" s="28"/>
      <c r="AC1375" s="8"/>
    </row>
    <row r="1376" spans="2:29" ht="12.75">
      <c r="B1376" s="28"/>
      <c r="AC1376" s="8"/>
    </row>
    <row r="1377" spans="2:29" ht="12.75">
      <c r="B1377" s="28"/>
      <c r="AC1377" s="8"/>
    </row>
    <row r="1378" spans="2:29" ht="12.75">
      <c r="B1378" s="28"/>
      <c r="AC1378" s="8"/>
    </row>
    <row r="1379" spans="2:29" ht="12.75">
      <c r="B1379" s="28"/>
      <c r="AC1379" s="8"/>
    </row>
    <row r="1380" spans="2:29" ht="12.75">
      <c r="B1380" s="28"/>
      <c r="AC1380" s="8"/>
    </row>
    <row r="1381" spans="2:29" ht="12.75">
      <c r="B1381" s="28"/>
      <c r="AC1381" s="8"/>
    </row>
    <row r="1382" spans="2:29" ht="12.75">
      <c r="B1382" s="28"/>
      <c r="AC1382" s="8"/>
    </row>
    <row r="1383" spans="2:29" ht="12.75">
      <c r="B1383" s="28"/>
      <c r="AC1383" s="8"/>
    </row>
    <row r="1384" spans="2:29" ht="12.75">
      <c r="B1384" s="28"/>
      <c r="AC1384" s="8"/>
    </row>
    <row r="1385" spans="2:29" ht="12.75">
      <c r="B1385" s="28"/>
      <c r="AC1385" s="8"/>
    </row>
    <row r="1386" spans="2:29" ht="12.75">
      <c r="B1386" s="28"/>
      <c r="AC1386" s="8"/>
    </row>
    <row r="1387" spans="2:29" ht="12.75">
      <c r="B1387" s="28"/>
      <c r="AC1387" s="8"/>
    </row>
    <row r="1388" spans="2:29" ht="12.75">
      <c r="B1388" s="28"/>
      <c r="AC1388" s="8"/>
    </row>
    <row r="1389" spans="2:29" ht="12.75">
      <c r="B1389" s="28"/>
      <c r="AC1389" s="8"/>
    </row>
    <row r="1390" spans="2:29" ht="12.75">
      <c r="B1390" s="28"/>
      <c r="AC1390" s="8"/>
    </row>
    <row r="1391" spans="2:29" ht="12.75">
      <c r="B1391" s="28"/>
      <c r="AC1391" s="8"/>
    </row>
    <row r="1392" spans="2:29" ht="12.75">
      <c r="B1392" s="28"/>
      <c r="AC1392" s="8"/>
    </row>
    <row r="1393" spans="2:29" ht="12.75">
      <c r="B1393" s="28"/>
      <c r="AC1393" s="8"/>
    </row>
    <row r="1394" spans="2:29" ht="12.75">
      <c r="B1394" s="28"/>
      <c r="AC1394" s="8"/>
    </row>
    <row r="1395" spans="2:29" ht="12.75">
      <c r="B1395" s="28"/>
      <c r="AC1395" s="8"/>
    </row>
    <row r="1396" spans="2:29" ht="12.75">
      <c r="B1396" s="28"/>
      <c r="AC1396" s="8"/>
    </row>
    <row r="1397" spans="2:29" ht="12.75">
      <c r="B1397" s="28"/>
      <c r="AC1397" s="8"/>
    </row>
    <row r="1398" spans="2:29" ht="12.75">
      <c r="B1398" s="28"/>
      <c r="AC1398" s="8"/>
    </row>
    <row r="1399" spans="2:29" ht="12.75">
      <c r="B1399" s="28"/>
      <c r="AC1399" s="8"/>
    </row>
    <row r="1400" spans="2:29" ht="12.75">
      <c r="B1400" s="28"/>
      <c r="AC1400" s="8"/>
    </row>
    <row r="1401" spans="2:29" ht="12.75">
      <c r="B1401" s="28"/>
      <c r="AC1401" s="8"/>
    </row>
    <row r="1402" spans="2:29" ht="12.75">
      <c r="B1402" s="28"/>
      <c r="AC1402" s="8"/>
    </row>
    <row r="1403" spans="2:29" ht="12.75">
      <c r="B1403" s="28"/>
      <c r="AC1403" s="8"/>
    </row>
    <row r="1404" spans="2:29" ht="12.75">
      <c r="B1404" s="28"/>
      <c r="AC1404" s="8"/>
    </row>
    <row r="1405" spans="2:29" ht="12.75">
      <c r="B1405" s="28"/>
      <c r="AC1405" s="8"/>
    </row>
    <row r="1406" spans="2:29" ht="12.75">
      <c r="B1406" s="28"/>
      <c r="AC1406" s="8"/>
    </row>
    <row r="1407" spans="2:29" ht="12.75">
      <c r="B1407" s="28"/>
      <c r="AC1407" s="8"/>
    </row>
    <row r="1408" spans="2:29" ht="12.75">
      <c r="B1408" s="28"/>
      <c r="AC1408" s="8"/>
    </row>
    <row r="1409" spans="2:29" ht="12.75">
      <c r="B1409" s="28"/>
      <c r="AC1409" s="8"/>
    </row>
    <row r="1410" spans="2:29" ht="12.75">
      <c r="B1410" s="28"/>
      <c r="AC1410" s="8"/>
    </row>
    <row r="1411" spans="2:29" ht="12.75">
      <c r="B1411" s="28"/>
      <c r="AC1411" s="8"/>
    </row>
    <row r="1412" spans="2:29" ht="12.75">
      <c r="B1412" s="28"/>
      <c r="AC1412" s="8"/>
    </row>
    <row r="1413" spans="2:29" ht="12.75">
      <c r="B1413" s="28"/>
      <c r="AC1413" s="8"/>
    </row>
    <row r="1414" spans="2:29" ht="12.75">
      <c r="B1414" s="28"/>
      <c r="AC1414" s="8"/>
    </row>
    <row r="1415" spans="2:29" ht="12.75">
      <c r="B1415" s="28"/>
      <c r="AC1415" s="8"/>
    </row>
    <row r="1416" spans="2:29" ht="12.75">
      <c r="B1416" s="28"/>
      <c r="AC1416" s="8"/>
    </row>
    <row r="1417" spans="2:29" ht="12.75">
      <c r="B1417" s="28"/>
      <c r="AC1417" s="8"/>
    </row>
    <row r="1418" spans="2:29" ht="12.75">
      <c r="B1418" s="28"/>
      <c r="AC1418" s="8"/>
    </row>
    <row r="1419" spans="2:29" ht="12.75">
      <c r="B1419" s="28"/>
      <c r="AC1419" s="8"/>
    </row>
    <row r="1420" spans="2:29" ht="12.75">
      <c r="B1420" s="28"/>
      <c r="AC1420" s="8"/>
    </row>
    <row r="1421" spans="2:29" ht="12.75">
      <c r="B1421" s="28"/>
      <c r="AC1421" s="8"/>
    </row>
    <row r="1422" spans="2:29" ht="12.75">
      <c r="B1422" s="28"/>
      <c r="AC1422" s="8"/>
    </row>
    <row r="1423" spans="2:29" ht="12.75">
      <c r="B1423" s="28"/>
      <c r="AC1423" s="8"/>
    </row>
    <row r="1424" spans="2:29" ht="12.75">
      <c r="B1424" s="28"/>
      <c r="AC1424" s="8"/>
    </row>
    <row r="1425" spans="2:29" ht="12.75">
      <c r="B1425" s="28"/>
      <c r="AC1425" s="8"/>
    </row>
    <row r="1426" spans="2:29" ht="12.75">
      <c r="B1426" s="28"/>
      <c r="AC1426" s="8"/>
    </row>
    <row r="1427" spans="2:29" ht="12.75">
      <c r="B1427" s="28"/>
      <c r="AC1427" s="8"/>
    </row>
    <row r="1428" spans="2:29" ht="12.75">
      <c r="B1428" s="28"/>
      <c r="AC1428" s="8"/>
    </row>
    <row r="1429" spans="2:29" ht="12.75">
      <c r="B1429" s="28"/>
      <c r="AC1429" s="8"/>
    </row>
    <row r="1430" spans="2:29" ht="12.75">
      <c r="B1430" s="28"/>
      <c r="AC1430" s="8"/>
    </row>
    <row r="1431" spans="2:29" ht="12.75">
      <c r="B1431" s="28"/>
      <c r="AC1431" s="8"/>
    </row>
    <row r="1432" spans="2:29" ht="12.75">
      <c r="B1432" s="28"/>
      <c r="AC1432" s="8"/>
    </row>
    <row r="1433" spans="2:29" ht="12.75">
      <c r="B1433" s="28"/>
      <c r="AC1433" s="8"/>
    </row>
    <row r="1434" spans="2:29" ht="12.75">
      <c r="B1434" s="28"/>
      <c r="AC1434" s="8"/>
    </row>
    <row r="1435" spans="2:29" ht="12.75">
      <c r="B1435" s="28"/>
      <c r="AC1435" s="8"/>
    </row>
    <row r="1436" spans="2:29" ht="12.75">
      <c r="B1436" s="28"/>
      <c r="AC1436" s="8"/>
    </row>
    <row r="1437" spans="2:29" ht="12.75">
      <c r="B1437" s="28"/>
      <c r="AC1437" s="8"/>
    </row>
    <row r="1438" spans="2:29" ht="12.75">
      <c r="B1438" s="28"/>
      <c r="AC1438" s="8"/>
    </row>
    <row r="1439" spans="2:29" ht="12.75">
      <c r="B1439" s="28"/>
      <c r="AC1439" s="8"/>
    </row>
    <row r="1440" spans="2:29" ht="12.75">
      <c r="B1440" s="28"/>
      <c r="AC1440" s="8"/>
    </row>
    <row r="1441" spans="2:29" ht="12.75">
      <c r="B1441" s="28"/>
      <c r="AC1441" s="8"/>
    </row>
    <row r="1442" spans="2:29" ht="12.75">
      <c r="B1442" s="28"/>
      <c r="AC1442" s="8"/>
    </row>
    <row r="1443" spans="2:29" ht="12.75">
      <c r="B1443" s="28"/>
      <c r="AC1443" s="8"/>
    </row>
    <row r="1444" spans="2:29" ht="12.75">
      <c r="B1444" s="28"/>
      <c r="AC1444" s="8"/>
    </row>
    <row r="1445" spans="2:29" ht="12.75">
      <c r="B1445" s="28"/>
      <c r="AC1445" s="8"/>
    </row>
    <row r="1446" spans="2:29" ht="12.75">
      <c r="B1446" s="28"/>
      <c r="AC1446" s="8"/>
    </row>
    <row r="1447" spans="2:29" ht="12.75">
      <c r="B1447" s="28"/>
      <c r="AC1447" s="8"/>
    </row>
    <row r="1448" spans="2:29" ht="12.75">
      <c r="B1448" s="28"/>
      <c r="AC1448" s="8"/>
    </row>
    <row r="1449" spans="2:29" ht="12.75">
      <c r="B1449" s="28"/>
      <c r="AC1449" s="8"/>
    </row>
    <row r="1450" spans="2:29" ht="12.75">
      <c r="B1450" s="28"/>
      <c r="AC1450" s="8"/>
    </row>
    <row r="1451" spans="2:29" ht="12.75">
      <c r="B1451" s="28"/>
      <c r="AC1451" s="8"/>
    </row>
    <row r="1452" spans="2:29" ht="12.75">
      <c r="B1452" s="28"/>
      <c r="AC1452" s="8"/>
    </row>
    <row r="1453" spans="2:29" ht="12.75">
      <c r="B1453" s="28"/>
      <c r="AC1453" s="8"/>
    </row>
    <row r="1454" spans="2:29" ht="12.75">
      <c r="B1454" s="28"/>
      <c r="AC1454" s="8"/>
    </row>
    <row r="1455" spans="2:29" ht="12.75">
      <c r="B1455" s="28"/>
      <c r="AC1455" s="8"/>
    </row>
    <row r="1456" spans="2:29" ht="12.75">
      <c r="B1456" s="28"/>
      <c r="AC1456" s="8"/>
    </row>
    <row r="1457" spans="2:29" ht="12.75">
      <c r="B1457" s="28"/>
      <c r="AC1457" s="8"/>
    </row>
    <row r="1458" spans="2:29" ht="12.75">
      <c r="B1458" s="28"/>
      <c r="AC1458" s="8"/>
    </row>
    <row r="1459" spans="2:29" ht="12.75">
      <c r="B1459" s="28"/>
      <c r="AC1459" s="8"/>
    </row>
    <row r="1460" spans="2:29" ht="12.75">
      <c r="B1460" s="28"/>
      <c r="AC1460" s="8"/>
    </row>
    <row r="1461" spans="2:29" ht="12.75">
      <c r="B1461" s="28"/>
      <c r="AC1461" s="8"/>
    </row>
    <row r="1462" spans="2:29" ht="12.75">
      <c r="B1462" s="28"/>
      <c r="AC1462" s="8"/>
    </row>
    <row r="1463" spans="2:29" ht="12.75">
      <c r="B1463" s="28"/>
      <c r="AC1463" s="8"/>
    </row>
    <row r="1464" spans="2:29" ht="12.75">
      <c r="B1464" s="28"/>
      <c r="AC1464" s="8"/>
    </row>
    <row r="1465" spans="2:29" ht="12.75">
      <c r="B1465" s="28"/>
      <c r="AC1465" s="8"/>
    </row>
    <row r="1466" spans="2:29" ht="12.75">
      <c r="B1466" s="28"/>
      <c r="AC1466" s="8"/>
    </row>
    <row r="1467" spans="2:29" ht="12.75">
      <c r="B1467" s="28"/>
      <c r="AC1467" s="8"/>
    </row>
    <row r="1468" spans="2:29" ht="12.75">
      <c r="B1468" s="28"/>
      <c r="AC1468" s="8"/>
    </row>
    <row r="1469" spans="2:29" ht="12.75">
      <c r="B1469" s="28"/>
      <c r="AC1469" s="8"/>
    </row>
    <row r="1470" spans="2:29" ht="12.75">
      <c r="B1470" s="28"/>
      <c r="AC1470" s="8"/>
    </row>
    <row r="1471" spans="2:29" ht="12.75">
      <c r="B1471" s="28"/>
      <c r="AC1471" s="8"/>
    </row>
    <row r="1472" spans="2:29" ht="12.75">
      <c r="B1472" s="28"/>
      <c r="AC1472" s="8"/>
    </row>
    <row r="1473" spans="2:29" ht="12.75">
      <c r="B1473" s="28"/>
      <c r="AC1473" s="8"/>
    </row>
    <row r="1474" spans="2:29" ht="12.75">
      <c r="B1474" s="28"/>
      <c r="AC1474" s="8"/>
    </row>
    <row r="1475" spans="2:29" ht="12.75">
      <c r="B1475" s="28"/>
      <c r="AC1475" s="8"/>
    </row>
    <row r="1476" spans="2:29" ht="12.75">
      <c r="B1476" s="28"/>
      <c r="AC1476" s="8"/>
    </row>
    <row r="1477" spans="2:29" ht="12.75">
      <c r="B1477" s="28"/>
      <c r="AC1477" s="8"/>
    </row>
    <row r="1478" spans="2:29" ht="12.75">
      <c r="B1478" s="28"/>
      <c r="AC1478" s="8"/>
    </row>
    <row r="1479" spans="2:29" ht="12.75">
      <c r="B1479" s="28"/>
      <c r="AC1479" s="8"/>
    </row>
    <row r="1480" spans="2:29" ht="12.75">
      <c r="B1480" s="28"/>
      <c r="AC1480" s="8"/>
    </row>
    <row r="1481" spans="2:29" ht="12.75">
      <c r="B1481" s="28"/>
      <c r="AC1481" s="8"/>
    </row>
    <row r="1482" spans="2:29" ht="12.75">
      <c r="B1482" s="28"/>
      <c r="AC1482" s="8"/>
    </row>
    <row r="1483" spans="2:29" ht="12.75">
      <c r="B1483" s="28"/>
      <c r="AC1483" s="8"/>
    </row>
    <row r="1484" spans="2:29" ht="12.75">
      <c r="B1484" s="28"/>
      <c r="AC1484" s="8"/>
    </row>
    <row r="1485" spans="2:29" ht="12.75">
      <c r="B1485" s="28"/>
      <c r="AC1485" s="8"/>
    </row>
    <row r="1486" spans="2:29" ht="12.75">
      <c r="B1486" s="28"/>
      <c r="AC1486" s="8"/>
    </row>
    <row r="1487" spans="2:29" ht="12.75">
      <c r="B1487" s="28"/>
      <c r="AC1487" s="8"/>
    </row>
    <row r="1488" spans="2:29" ht="12.75">
      <c r="B1488" s="28"/>
      <c r="AC1488" s="8"/>
    </row>
    <row r="1489" spans="2:29" ht="12.75">
      <c r="B1489" s="28"/>
      <c r="AC1489" s="8"/>
    </row>
    <row r="1490" spans="2:29" ht="12.75">
      <c r="B1490" s="28"/>
      <c r="AC1490" s="8"/>
    </row>
    <row r="1491" spans="2:29" ht="12.75">
      <c r="B1491" s="28"/>
      <c r="AC1491" s="8"/>
    </row>
    <row r="1492" spans="2:29" ht="12.75">
      <c r="B1492" s="28"/>
      <c r="AC1492" s="8"/>
    </row>
    <row r="1493" spans="2:29" ht="12.75">
      <c r="B1493" s="28"/>
      <c r="AC1493" s="8"/>
    </row>
    <row r="1494" spans="2:29" ht="12.75">
      <c r="B1494" s="28"/>
      <c r="AC1494" s="8"/>
    </row>
    <row r="1495" spans="2:29" ht="12.75">
      <c r="B1495" s="28"/>
      <c r="AC1495" s="8"/>
    </row>
    <row r="1496" spans="2:29" ht="12.75">
      <c r="B1496" s="28"/>
      <c r="AC1496" s="8"/>
    </row>
    <row r="1497" spans="2:29" ht="12.75">
      <c r="B1497" s="28"/>
      <c r="AC1497" s="8"/>
    </row>
    <row r="1498" spans="2:29" ht="12.75">
      <c r="B1498" s="28"/>
      <c r="AC1498" s="8"/>
    </row>
    <row r="1499" spans="2:29" ht="12.75">
      <c r="B1499" s="28"/>
      <c r="AC1499" s="8"/>
    </row>
    <row r="1500" spans="2:29" ht="12.75">
      <c r="B1500" s="28"/>
      <c r="AC1500" s="8"/>
    </row>
    <row r="1501" spans="2:29" ht="12.75">
      <c r="B1501" s="28"/>
      <c r="AC1501" s="8"/>
    </row>
    <row r="1502" spans="2:29" ht="12.75">
      <c r="B1502" s="28"/>
      <c r="AC1502" s="8"/>
    </row>
    <row r="1503" spans="2:29" ht="12.75">
      <c r="B1503" s="28"/>
      <c r="AC1503" s="8"/>
    </row>
    <row r="1504" spans="2:29" ht="12.75">
      <c r="B1504" s="28"/>
      <c r="AC1504" s="8"/>
    </row>
    <row r="1505" spans="2:29" ht="12.75">
      <c r="B1505" s="28"/>
      <c r="AC1505" s="8"/>
    </row>
    <row r="1506" spans="2:29" ht="12.75">
      <c r="B1506" s="28"/>
      <c r="AC1506" s="8"/>
    </row>
    <row r="1507" spans="2:29" ht="12.75">
      <c r="B1507" s="28"/>
      <c r="AC1507" s="8"/>
    </row>
    <row r="1508" spans="2:29" ht="12.75">
      <c r="B1508" s="28"/>
      <c r="AC1508" s="8"/>
    </row>
    <row r="1509" spans="2:29" ht="12.75">
      <c r="B1509" s="28"/>
      <c r="AC1509" s="8"/>
    </row>
    <row r="1510" spans="2:29" ht="12.75">
      <c r="B1510" s="28"/>
      <c r="AC1510" s="8"/>
    </row>
    <row r="1511" spans="2:29" ht="12.75">
      <c r="B1511" s="28"/>
      <c r="AC1511" s="8"/>
    </row>
    <row r="1512" spans="2:29" ht="12.75">
      <c r="B1512" s="28"/>
      <c r="AC1512" s="8"/>
    </row>
    <row r="1513" spans="2:29" ht="12.75">
      <c r="B1513" s="28"/>
      <c r="AC1513" s="8"/>
    </row>
    <row r="1514" spans="2:29" ht="12.75">
      <c r="B1514" s="28"/>
      <c r="AC1514" s="8"/>
    </row>
    <row r="1515" spans="2:29" ht="12.75">
      <c r="B1515" s="28"/>
      <c r="AC1515" s="8"/>
    </row>
    <row r="1516" spans="2:29" ht="12.75">
      <c r="B1516" s="28"/>
      <c r="AC1516" s="8"/>
    </row>
    <row r="1517" spans="2:29" ht="12.75">
      <c r="B1517" s="28"/>
      <c r="AC1517" s="8"/>
    </row>
    <row r="1518" spans="2:29" ht="12.75">
      <c r="B1518" s="28"/>
      <c r="AC1518" s="8"/>
    </row>
    <row r="1519" spans="2:29" ht="12.75">
      <c r="B1519" s="28"/>
      <c r="AC1519" s="8"/>
    </row>
    <row r="1520" spans="2:29" ht="12.75">
      <c r="B1520" s="28"/>
      <c r="AC1520" s="8"/>
    </row>
    <row r="1521" spans="2:29" ht="12.75">
      <c r="B1521" s="28"/>
      <c r="AC1521" s="8"/>
    </row>
    <row r="1522" spans="2:29" ht="12.75">
      <c r="B1522" s="28"/>
      <c r="AC1522" s="8"/>
    </row>
    <row r="1523" spans="2:29" ht="12.75">
      <c r="B1523" s="28"/>
      <c r="AC1523" s="8"/>
    </row>
    <row r="1524" spans="2:29" ht="12.75">
      <c r="B1524" s="28"/>
      <c r="AC1524" s="8"/>
    </row>
    <row r="1525" spans="2:29" ht="12.75">
      <c r="B1525" s="28"/>
      <c r="AC1525" s="8"/>
    </row>
    <row r="1526" spans="2:29" ht="12.75">
      <c r="B1526" s="28"/>
      <c r="AC1526" s="8"/>
    </row>
    <row r="1527" spans="2:29" ht="12.75">
      <c r="B1527" s="28"/>
      <c r="AC1527" s="8"/>
    </row>
    <row r="1528" spans="2:29" ht="12.75">
      <c r="B1528" s="28"/>
      <c r="AC1528" s="8"/>
    </row>
    <row r="1529" spans="2:29" ht="12.75">
      <c r="B1529" s="28"/>
      <c r="AC1529" s="8"/>
    </row>
    <row r="1530" spans="2:29" ht="12.75">
      <c r="B1530" s="28"/>
      <c r="AC1530" s="8"/>
    </row>
    <row r="1531" spans="2:29" ht="12.75">
      <c r="B1531" s="28"/>
      <c r="AC1531" s="8"/>
    </row>
    <row r="1532" spans="2:29" ht="12.75">
      <c r="B1532" s="28"/>
      <c r="AC1532" s="8"/>
    </row>
    <row r="1533" spans="2:29" ht="12.75">
      <c r="B1533" s="28"/>
      <c r="AC1533" s="8"/>
    </row>
    <row r="1534" spans="2:29" ht="12.75">
      <c r="B1534" s="28"/>
      <c r="AC1534" s="8"/>
    </row>
    <row r="1535" spans="2:29" ht="12.75">
      <c r="B1535" s="28"/>
      <c r="AC1535" s="8"/>
    </row>
    <row r="1536" spans="2:29" ht="12.75">
      <c r="B1536" s="28"/>
      <c r="AC1536" s="8"/>
    </row>
    <row r="1537" spans="2:29" ht="12.75">
      <c r="B1537" s="28"/>
      <c r="AC1537" s="8"/>
    </row>
    <row r="1538" spans="2:29" ht="12.75">
      <c r="B1538" s="28"/>
      <c r="AC1538" s="8"/>
    </row>
    <row r="1539" spans="2:29" ht="12.75">
      <c r="B1539" s="28"/>
      <c r="AC1539" s="8"/>
    </row>
    <row r="1540" spans="2:29" ht="12.75">
      <c r="B1540" s="28"/>
      <c r="AC1540" s="8"/>
    </row>
    <row r="1541" spans="2:29" ht="12.75">
      <c r="B1541" s="28"/>
      <c r="AC1541" s="8"/>
    </row>
    <row r="1542" spans="2:29" ht="12.75">
      <c r="B1542" s="28"/>
      <c r="AC1542" s="8"/>
    </row>
    <row r="1543" spans="2:29" ht="12.75">
      <c r="B1543" s="28"/>
      <c r="AC1543" s="8"/>
    </row>
    <row r="1544" spans="2:29" ht="12.75">
      <c r="B1544" s="28"/>
      <c r="AC1544" s="8"/>
    </row>
    <row r="1545" spans="2:29" ht="12.75">
      <c r="B1545" s="28"/>
      <c r="AC1545" s="8"/>
    </row>
    <row r="1546" spans="2:29" ht="12.75">
      <c r="B1546" s="28"/>
      <c r="AC1546" s="8"/>
    </row>
    <row r="1547" spans="2:29" ht="12.75">
      <c r="B1547" s="28"/>
      <c r="AC1547" s="8"/>
    </row>
    <row r="1548" spans="2:29" ht="12.75">
      <c r="B1548" s="28"/>
      <c r="AC1548" s="8"/>
    </row>
    <row r="1549" spans="2:29" ht="12.75">
      <c r="B1549" s="28"/>
      <c r="AC1549" s="8"/>
    </row>
    <row r="1550" spans="2:29" ht="12.75">
      <c r="B1550" s="28"/>
      <c r="AC1550" s="8"/>
    </row>
    <row r="1551" spans="2:29" ht="12.75">
      <c r="B1551" s="28"/>
      <c r="AC1551" s="8"/>
    </row>
    <row r="1552" spans="2:29" ht="12.75">
      <c r="B1552" s="28"/>
      <c r="AC1552" s="8"/>
    </row>
    <row r="1553" spans="2:29" ht="12.75">
      <c r="B1553" s="28"/>
      <c r="AC1553" s="8"/>
    </row>
    <row r="1554" spans="2:29" ht="12.75">
      <c r="B1554" s="28"/>
      <c r="AC1554" s="8"/>
    </row>
    <row r="1555" spans="2:29" ht="12.75">
      <c r="B1555" s="28"/>
      <c r="AC1555" s="8"/>
    </row>
    <row r="1556" spans="2:29" ht="12.75">
      <c r="B1556" s="28"/>
      <c r="AC1556" s="8"/>
    </row>
    <row r="1557" spans="2:29" ht="12.75">
      <c r="B1557" s="28"/>
      <c r="AC1557" s="8"/>
    </row>
    <row r="1558" spans="2:29" ht="12.75">
      <c r="B1558" s="28"/>
      <c r="AC1558" s="8"/>
    </row>
    <row r="1559" spans="2:29" ht="12.75">
      <c r="B1559" s="28"/>
      <c r="AC1559" s="8"/>
    </row>
    <row r="1560" spans="2:29" ht="12.75">
      <c r="B1560" s="28"/>
      <c r="AC1560" s="8"/>
    </row>
    <row r="1561" spans="2:29" ht="12.75">
      <c r="B1561" s="28"/>
      <c r="AC1561" s="8"/>
    </row>
    <row r="1562" spans="2:29" ht="12.75">
      <c r="B1562" s="28"/>
      <c r="AC1562" s="8"/>
    </row>
    <row r="1563" spans="2:29" ht="12.75">
      <c r="B1563" s="28"/>
      <c r="AC1563" s="8"/>
    </row>
    <row r="1564" spans="2:29" ht="12.75">
      <c r="B1564" s="28"/>
      <c r="AC1564" s="8"/>
    </row>
    <row r="1565" spans="2:29" ht="12.75">
      <c r="B1565" s="28"/>
      <c r="AC1565" s="8"/>
    </row>
    <row r="1566" spans="2:29" ht="12.75">
      <c r="B1566" s="28"/>
      <c r="AC1566" s="8"/>
    </row>
    <row r="1567" spans="2:29" ht="12.75">
      <c r="B1567" s="28"/>
      <c r="AC1567" s="8"/>
    </row>
    <row r="1568" spans="2:29" ht="12.75">
      <c r="B1568" s="28"/>
      <c r="AC1568" s="8"/>
    </row>
    <row r="1569" spans="2:29" ht="12.75">
      <c r="B1569" s="28"/>
      <c r="AC1569" s="8"/>
    </row>
    <row r="1570" spans="2:29" ht="12.75">
      <c r="B1570" s="28"/>
      <c r="AC1570" s="8"/>
    </row>
    <row r="1571" spans="2:29" ht="12.75">
      <c r="B1571" s="28"/>
      <c r="AC1571" s="8"/>
    </row>
    <row r="1572" spans="2:29" ht="12.75">
      <c r="B1572" s="28"/>
      <c r="AC1572" s="8"/>
    </row>
    <row r="1573" spans="2:29" ht="12.75">
      <c r="B1573" s="28"/>
      <c r="AC1573" s="8"/>
    </row>
    <row r="1574" spans="2:29" ht="12.75">
      <c r="B1574" s="28"/>
      <c r="AC1574" s="8"/>
    </row>
    <row r="1575" spans="2:29" ht="12.75">
      <c r="B1575" s="28"/>
      <c r="AC1575" s="8"/>
    </row>
    <row r="1576" spans="2:29" ht="12.75">
      <c r="B1576" s="28"/>
      <c r="AC1576" s="8"/>
    </row>
    <row r="1577" spans="2:29" ht="12.75">
      <c r="B1577" s="28"/>
      <c r="AC1577" s="8"/>
    </row>
    <row r="1578" spans="2:29" ht="12.75">
      <c r="B1578" s="28"/>
      <c r="AC1578" s="8"/>
    </row>
    <row r="1579" spans="2:29" ht="12.75">
      <c r="B1579" s="28"/>
      <c r="AC1579" s="8"/>
    </row>
    <row r="1580" spans="2:29" ht="12.75">
      <c r="B1580" s="28"/>
      <c r="AC1580" s="8"/>
    </row>
    <row r="1581" spans="2:29" ht="12.75">
      <c r="B1581" s="28"/>
      <c r="AC1581" s="8"/>
    </row>
    <row r="1582" spans="2:29" ht="12.75">
      <c r="B1582" s="28"/>
      <c r="AC1582" s="8"/>
    </row>
    <row r="1583" spans="2:29" ht="12.75">
      <c r="B1583" s="28"/>
      <c r="AC1583" s="8"/>
    </row>
    <row r="1584" spans="2:29" ht="12.75">
      <c r="B1584" s="28"/>
      <c r="AC1584" s="8"/>
    </row>
    <row r="1585" spans="2:29" ht="12.75">
      <c r="B1585" s="28"/>
      <c r="AC1585" s="8"/>
    </row>
    <row r="1586" spans="2:29" ht="12.75">
      <c r="B1586" s="28"/>
      <c r="AC1586" s="8"/>
    </row>
    <row r="1587" spans="2:29" ht="12.75">
      <c r="B1587" s="28"/>
      <c r="AC1587" s="8"/>
    </row>
    <row r="1588" spans="2:29" ht="12.75">
      <c r="B1588" s="28"/>
      <c r="AC1588" s="8"/>
    </row>
    <row r="1589" spans="2:29" ht="12.75">
      <c r="B1589" s="28"/>
      <c r="AC1589" s="8"/>
    </row>
    <row r="1590" spans="2:29" ht="12.75">
      <c r="B1590" s="28"/>
      <c r="AC1590" s="8"/>
    </row>
    <row r="1591" spans="2:29" ht="12.75">
      <c r="B1591" s="28"/>
      <c r="AC1591" s="8"/>
    </row>
    <row r="1592" spans="2:29" ht="12.75">
      <c r="B1592" s="28"/>
      <c r="AC1592" s="8"/>
    </row>
    <row r="1593" spans="2:29" ht="12.75">
      <c r="B1593" s="28"/>
      <c r="AC1593" s="8"/>
    </row>
    <row r="1594" spans="2:29" ht="12.75">
      <c r="B1594" s="28"/>
      <c r="AC1594" s="8"/>
    </row>
    <row r="1595" spans="2:29" ht="12.75">
      <c r="B1595" s="28"/>
      <c r="AC1595" s="8"/>
    </row>
    <row r="1596" spans="2:29" ht="12.75">
      <c r="B1596" s="28"/>
      <c r="AC1596" s="8"/>
    </row>
    <row r="1597" spans="2:29" ht="12.75">
      <c r="B1597" s="28"/>
      <c r="AC1597" s="8"/>
    </row>
    <row r="1598" spans="2:29" ht="12.75">
      <c r="B1598" s="28"/>
      <c r="AC1598" s="8"/>
    </row>
    <row r="1599" spans="2:29" ht="12.75">
      <c r="B1599" s="28"/>
      <c r="AC1599" s="8"/>
    </row>
    <row r="1600" spans="2:29" ht="12.75">
      <c r="B1600" s="28"/>
      <c r="AC1600" s="8"/>
    </row>
    <row r="1601" spans="2:29" ht="12.75">
      <c r="B1601" s="28"/>
      <c r="AC1601" s="8"/>
    </row>
    <row r="1602" spans="2:29" ht="12.75">
      <c r="B1602" s="28"/>
      <c r="AC1602" s="8"/>
    </row>
    <row r="1603" spans="2:29" ht="12.75">
      <c r="B1603" s="28"/>
      <c r="AC1603" s="8"/>
    </row>
    <row r="1604" spans="2:29" ht="12.75">
      <c r="B1604" s="28"/>
      <c r="AC1604" s="8"/>
    </row>
    <row r="1605" spans="2:29" ht="12.75">
      <c r="B1605" s="28"/>
      <c r="AC1605" s="8"/>
    </row>
    <row r="1606" spans="2:29" ht="12.75">
      <c r="B1606" s="28"/>
      <c r="AC1606" s="8"/>
    </row>
    <row r="1607" spans="2:29" ht="12.75">
      <c r="B1607" s="28"/>
      <c r="AC1607" s="8"/>
    </row>
    <row r="1608" spans="2:29" ht="12.75">
      <c r="B1608" s="28"/>
      <c r="AC1608" s="8"/>
    </row>
    <row r="1609" spans="2:29" ht="12.75">
      <c r="B1609" s="28"/>
      <c r="AC1609" s="8"/>
    </row>
    <row r="1610" spans="2:29" ht="12.75">
      <c r="B1610" s="28"/>
      <c r="AC1610" s="8"/>
    </row>
    <row r="1611" spans="2:29" ht="12.75">
      <c r="B1611" s="28"/>
      <c r="AC1611" s="8"/>
    </row>
    <row r="1612" spans="2:29" ht="12.75">
      <c r="B1612" s="28"/>
      <c r="AC1612" s="8"/>
    </row>
    <row r="1613" spans="2:29" ht="12.75">
      <c r="B1613" s="28"/>
      <c r="AC1613" s="8"/>
    </row>
    <row r="1614" spans="2:29" ht="12.75">
      <c r="B1614" s="28"/>
      <c r="AC1614" s="8"/>
    </row>
    <row r="1615" spans="2:29" ht="12.75">
      <c r="B1615" s="28"/>
      <c r="AC1615" s="8"/>
    </row>
    <row r="1616" spans="2:29" ht="12.75">
      <c r="B1616" s="28"/>
      <c r="AC1616" s="8"/>
    </row>
    <row r="1617" spans="2:29" ht="12.75">
      <c r="B1617" s="28"/>
      <c r="AC1617" s="8"/>
    </row>
    <row r="1618" spans="2:29" ht="12.75">
      <c r="B1618" s="28"/>
      <c r="AC1618" s="8"/>
    </row>
    <row r="1619" spans="2:29" ht="12.75">
      <c r="B1619" s="28"/>
      <c r="AC1619" s="8"/>
    </row>
    <row r="1620" spans="2:29" ht="12.75">
      <c r="B1620" s="28"/>
      <c r="AC1620" s="8"/>
    </row>
    <row r="1621" spans="2:29" ht="12.75">
      <c r="B1621" s="28"/>
      <c r="AC1621" s="8"/>
    </row>
    <row r="1622" spans="2:29" ht="12.75">
      <c r="B1622" s="28"/>
      <c r="AC1622" s="8"/>
    </row>
    <row r="1623" spans="2:29" ht="12.75">
      <c r="B1623" s="28"/>
      <c r="AC1623" s="8"/>
    </row>
    <row r="1624" spans="2:29" ht="12.75">
      <c r="B1624" s="28"/>
      <c r="AC1624" s="8"/>
    </row>
    <row r="1625" spans="2:29" ht="12.75">
      <c r="B1625" s="28"/>
      <c r="AC1625" s="8"/>
    </row>
    <row r="1626" spans="2:29" ht="12.75">
      <c r="B1626" s="28"/>
      <c r="AC1626" s="8"/>
    </row>
    <row r="1627" spans="2:29" ht="12.75">
      <c r="B1627" s="28"/>
      <c r="AC1627" s="8"/>
    </row>
    <row r="1628" spans="2:29" ht="12.75">
      <c r="B1628" s="28"/>
      <c r="AC1628" s="8"/>
    </row>
    <row r="1629" spans="2:29" ht="12.75">
      <c r="B1629" s="28"/>
      <c r="AC1629" s="8"/>
    </row>
    <row r="1630" spans="2:29" ht="12.75">
      <c r="B1630" s="28"/>
      <c r="AC1630" s="8"/>
    </row>
    <row r="1631" spans="2:29" ht="12.75">
      <c r="B1631" s="28"/>
      <c r="AC1631" s="8"/>
    </row>
    <row r="1632" spans="2:29" ht="12.75">
      <c r="B1632" s="28"/>
      <c r="AC1632" s="8"/>
    </row>
    <row r="1633" spans="2:29" ht="12.75">
      <c r="B1633" s="28"/>
      <c r="AC1633" s="8"/>
    </row>
    <row r="1634" spans="2:29" ht="12.75">
      <c r="B1634" s="28"/>
      <c r="AC1634" s="8"/>
    </row>
    <row r="1635" spans="2:29" ht="12.75">
      <c r="B1635" s="28"/>
      <c r="AC1635" s="8"/>
    </row>
    <row r="1636" spans="2:29" ht="12.75">
      <c r="B1636" s="28"/>
      <c r="AC1636" s="8"/>
    </row>
    <row r="1637" spans="2:29" ht="12.75">
      <c r="B1637" s="28"/>
      <c r="AC1637" s="8"/>
    </row>
    <row r="1638" spans="2:29" ht="12.75">
      <c r="B1638" s="28"/>
      <c r="AC1638" s="8"/>
    </row>
    <row r="1639" spans="2:29" ht="12.75">
      <c r="B1639" s="28"/>
      <c r="AC1639" s="8"/>
    </row>
    <row r="1640" spans="2:29" ht="12.75">
      <c r="B1640" s="28"/>
      <c r="AC1640" s="8"/>
    </row>
    <row r="1641" spans="2:29" ht="12.75">
      <c r="B1641" s="28"/>
      <c r="AC1641" s="8"/>
    </row>
    <row r="1642" spans="2:29" ht="12.75">
      <c r="B1642" s="28"/>
      <c r="AC1642" s="8"/>
    </row>
    <row r="1643" spans="2:29" ht="12.75">
      <c r="B1643" s="28"/>
      <c r="AC1643" s="8"/>
    </row>
    <row r="1644" spans="2:29" ht="12.75">
      <c r="B1644" s="28"/>
      <c r="AC1644" s="8"/>
    </row>
    <row r="1645" spans="2:29" ht="12.75">
      <c r="B1645" s="28"/>
      <c r="AC1645" s="8"/>
    </row>
    <row r="1646" spans="2:29" ht="12.75">
      <c r="B1646" s="28"/>
      <c r="AC1646" s="8"/>
    </row>
    <row r="1647" spans="2:29" ht="12.75">
      <c r="B1647" s="28"/>
      <c r="AC1647" s="8"/>
    </row>
    <row r="1648" spans="2:29" ht="12.75">
      <c r="B1648" s="28"/>
      <c r="AC1648" s="8"/>
    </row>
    <row r="1649" spans="2:29" ht="12.75">
      <c r="B1649" s="28"/>
      <c r="AC1649" s="8"/>
    </row>
    <row r="1650" spans="2:29" ht="12.75">
      <c r="B1650" s="28"/>
      <c r="AC1650" s="8"/>
    </row>
    <row r="1651" spans="2:29" ht="12.75">
      <c r="B1651" s="28"/>
      <c r="AC1651" s="8"/>
    </row>
    <row r="1652" spans="2:29" ht="12.75">
      <c r="B1652" s="28"/>
      <c r="AC1652" s="8"/>
    </row>
    <row r="1653" spans="2:29" ht="12.75">
      <c r="B1653" s="28"/>
      <c r="AC1653" s="8"/>
    </row>
    <row r="1654" spans="2:29" ht="12.75">
      <c r="B1654" s="28"/>
      <c r="AC1654" s="8"/>
    </row>
    <row r="1655" spans="2:29" ht="12.75">
      <c r="B1655" s="28"/>
      <c r="AC1655" s="8"/>
    </row>
    <row r="1656" spans="2:29" ht="12.75">
      <c r="B1656" s="28"/>
      <c r="AC1656" s="8"/>
    </row>
    <row r="1657" spans="2:29" ht="12.75">
      <c r="B1657" s="28"/>
      <c r="AC1657" s="8"/>
    </row>
    <row r="1658" spans="2:29" ht="12.75">
      <c r="B1658" s="28"/>
      <c r="AC1658" s="8"/>
    </row>
    <row r="1659" spans="2:29" ht="12.75">
      <c r="B1659" s="28"/>
      <c r="AC1659" s="8"/>
    </row>
    <row r="1660" spans="2:29" ht="12.75">
      <c r="B1660" s="28"/>
      <c r="AC1660" s="8"/>
    </row>
    <row r="1661" spans="2:29" ht="12.75">
      <c r="B1661" s="28"/>
      <c r="AC1661" s="8"/>
    </row>
    <row r="1662" spans="2:29" ht="12.75">
      <c r="B1662" s="28"/>
      <c r="AC1662" s="8"/>
    </row>
    <row r="1663" spans="2:29" ht="12.75">
      <c r="B1663" s="28"/>
      <c r="AC1663" s="8"/>
    </row>
    <row r="1664" spans="2:29" ht="12.75">
      <c r="B1664" s="28"/>
      <c r="AC1664" s="8"/>
    </row>
    <row r="1665" spans="2:29" ht="12.75">
      <c r="B1665" s="28"/>
      <c r="AC1665" s="8"/>
    </row>
    <row r="1666" spans="2:29" ht="12.75">
      <c r="B1666" s="28"/>
      <c r="AC1666" s="8"/>
    </row>
    <row r="1667" spans="2:29" ht="12.75">
      <c r="B1667" s="28"/>
      <c r="AC1667" s="8"/>
    </row>
    <row r="1668" spans="2:29" ht="12.75">
      <c r="B1668" s="28"/>
      <c r="AC1668" s="8"/>
    </row>
    <row r="1669" spans="2:29" ht="12.75">
      <c r="B1669" s="28"/>
      <c r="AC1669" s="8"/>
    </row>
    <row r="1670" spans="2:29" ht="12.75">
      <c r="B1670" s="28"/>
      <c r="AC1670" s="8"/>
    </row>
    <row r="1671" spans="2:29" ht="12.75">
      <c r="B1671" s="28"/>
      <c r="AC1671" s="8"/>
    </row>
    <row r="1672" spans="2:29" ht="12.75">
      <c r="B1672" s="28"/>
      <c r="AC1672" s="8"/>
    </row>
    <row r="1673" spans="2:29" ht="12.75">
      <c r="B1673" s="28"/>
      <c r="AC1673" s="8"/>
    </row>
    <row r="1674" spans="2:29" ht="12.75">
      <c r="B1674" s="28"/>
      <c r="AC1674" s="8"/>
    </row>
    <row r="1675" spans="2:29" ht="12.75">
      <c r="B1675" s="28"/>
      <c r="AC1675" s="8"/>
    </row>
    <row r="1676" spans="2:29" ht="12.75">
      <c r="B1676" s="28"/>
      <c r="AC1676" s="8"/>
    </row>
    <row r="1677" spans="2:29" ht="12.75">
      <c r="B1677" s="28"/>
      <c r="AC1677" s="8"/>
    </row>
    <row r="1678" spans="2:29" ht="12.75">
      <c r="B1678" s="28"/>
      <c r="AC1678" s="8"/>
    </row>
    <row r="1679" spans="2:29" ht="12.75">
      <c r="B1679" s="28"/>
      <c r="AC1679" s="8"/>
    </row>
    <row r="1680" spans="2:29" ht="12.75">
      <c r="B1680" s="28"/>
      <c r="AC1680" s="8"/>
    </row>
    <row r="1681" spans="2:29" ht="12.75">
      <c r="B1681" s="28"/>
      <c r="AC1681" s="8"/>
    </row>
    <row r="1682" spans="2:29" ht="12.75">
      <c r="B1682" s="28"/>
      <c r="AC1682" s="8"/>
    </row>
    <row r="1683" spans="2:29" ht="12.75">
      <c r="B1683" s="28"/>
      <c r="AC1683" s="8"/>
    </row>
    <row r="1684" spans="2:29" ht="12.75">
      <c r="B1684" s="28"/>
      <c r="AC1684" s="8"/>
    </row>
    <row r="1685" spans="2:29" ht="12.75">
      <c r="B1685" s="28"/>
      <c r="AC1685" s="8"/>
    </row>
    <row r="1686" spans="2:29" ht="12.75">
      <c r="B1686" s="28"/>
      <c r="AC1686" s="8"/>
    </row>
    <row r="1687" spans="2:29" ht="12.75">
      <c r="B1687" s="28"/>
      <c r="AC1687" s="8"/>
    </row>
    <row r="1688" spans="2:29" ht="12.75">
      <c r="B1688" s="28"/>
      <c r="AC1688" s="8"/>
    </row>
    <row r="1689" spans="2:29" ht="12.75">
      <c r="B1689" s="28"/>
      <c r="AC1689" s="8"/>
    </row>
    <row r="1690" spans="2:29" ht="12.75">
      <c r="B1690" s="28"/>
      <c r="AC1690" s="8"/>
    </row>
    <row r="1691" spans="2:29" ht="12.75">
      <c r="B1691" s="28"/>
      <c r="AC1691" s="8"/>
    </row>
    <row r="1692" spans="2:29" ht="12.75">
      <c r="B1692" s="28"/>
      <c r="AC1692" s="8"/>
    </row>
    <row r="1693" spans="2:29" ht="12.75">
      <c r="B1693" s="28"/>
      <c r="AC1693" s="8"/>
    </row>
    <row r="1694" spans="2:29" ht="12.75">
      <c r="B1694" s="28"/>
      <c r="AC1694" s="8"/>
    </row>
    <row r="1695" spans="2:29" ht="12.75">
      <c r="B1695" s="28"/>
      <c r="AC1695" s="8"/>
    </row>
    <row r="1696" spans="2:29" ht="12.75">
      <c r="B1696" s="28"/>
      <c r="AC1696" s="8"/>
    </row>
    <row r="1697" spans="2:29" ht="12.75">
      <c r="B1697" s="28"/>
      <c r="AC1697" s="8"/>
    </row>
    <row r="1698" spans="2:29" ht="12.75">
      <c r="B1698" s="28"/>
      <c r="AC1698" s="8"/>
    </row>
    <row r="1699" spans="2:29" ht="12.75">
      <c r="B1699" s="28"/>
      <c r="AC1699" s="8"/>
    </row>
    <row r="1700" spans="2:29" ht="12.75">
      <c r="B1700" s="28"/>
      <c r="AC1700" s="8"/>
    </row>
    <row r="1701" spans="2:29" ht="12.75">
      <c r="B1701" s="28"/>
      <c r="AC1701" s="8"/>
    </row>
    <row r="1702" spans="2:29" ht="12.75">
      <c r="B1702" s="28"/>
      <c r="AC1702" s="8"/>
    </row>
    <row r="1703" spans="2:29" ht="12.75">
      <c r="B1703" s="28"/>
      <c r="AC1703" s="8"/>
    </row>
    <row r="1704" spans="2:29" ht="12.75">
      <c r="B1704" s="28"/>
      <c r="AC1704" s="8"/>
    </row>
    <row r="1705" spans="2:29" ht="12.75">
      <c r="B1705" s="28"/>
      <c r="AC1705" s="8"/>
    </row>
    <row r="1706" spans="2:29" ht="12.75">
      <c r="B1706" s="28"/>
      <c r="AC1706" s="8"/>
    </row>
    <row r="1707" spans="2:29" ht="12.75">
      <c r="B1707" s="28"/>
      <c r="AC1707" s="8"/>
    </row>
    <row r="1708" spans="2:29" ht="12.75">
      <c r="B1708" s="28"/>
      <c r="AC1708" s="8"/>
    </row>
    <row r="1709" spans="2:29" ht="12.75">
      <c r="B1709" s="28"/>
      <c r="AC1709" s="8"/>
    </row>
    <row r="1710" spans="2:29" ht="12.75">
      <c r="B1710" s="28"/>
      <c r="AC1710" s="8"/>
    </row>
    <row r="1711" spans="2:29" ht="12.75">
      <c r="B1711" s="28"/>
      <c r="AC1711" s="8"/>
    </row>
    <row r="1712" spans="2:29" ht="12.75">
      <c r="B1712" s="28"/>
      <c r="AC1712" s="8"/>
    </row>
    <row r="1713" spans="2:29" ht="12.75">
      <c r="B1713" s="28"/>
      <c r="AC1713" s="8"/>
    </row>
    <row r="1714" spans="2:29" ht="12.75">
      <c r="B1714" s="28"/>
      <c r="AC1714" s="8"/>
    </row>
    <row r="1715" spans="2:29" ht="12.75">
      <c r="B1715" s="28"/>
      <c r="AC1715" s="8"/>
    </row>
    <row r="1716" spans="2:29" ht="12.75">
      <c r="B1716" s="28"/>
      <c r="AC1716" s="8"/>
    </row>
    <row r="1717" spans="2:29" ht="12.75">
      <c r="B1717" s="28"/>
      <c r="AC1717" s="8"/>
    </row>
    <row r="1718" spans="2:29" ht="12.75">
      <c r="B1718" s="28"/>
      <c r="AC1718" s="8"/>
    </row>
    <row r="1719" spans="2:29" ht="12.75">
      <c r="B1719" s="28"/>
      <c r="AC1719" s="8"/>
    </row>
    <row r="1720" spans="2:29" ht="12.75">
      <c r="B1720" s="28"/>
      <c r="AC1720" s="8"/>
    </row>
    <row r="1721" spans="2:29" ht="12.75">
      <c r="B1721" s="28"/>
      <c r="AC1721" s="8"/>
    </row>
    <row r="1722" spans="2:29" ht="12.75">
      <c r="B1722" s="28"/>
      <c r="AC1722" s="8"/>
    </row>
    <row r="1723" spans="2:29" ht="12.75">
      <c r="B1723" s="28"/>
      <c r="AC1723" s="8"/>
    </row>
    <row r="1724" spans="2:29" ht="12.75">
      <c r="B1724" s="28"/>
      <c r="AC1724" s="8"/>
    </row>
    <row r="1725" spans="2:29" ht="12.75">
      <c r="B1725" s="28"/>
      <c r="AC1725" s="8"/>
    </row>
    <row r="1726" spans="2:29" ht="12.75">
      <c r="B1726" s="28"/>
      <c r="AC1726" s="8"/>
    </row>
    <row r="1727" spans="2:29" ht="12.75">
      <c r="B1727" s="28"/>
      <c r="AC1727" s="8"/>
    </row>
    <row r="1728" spans="2:29" ht="12.75">
      <c r="B1728" s="28"/>
      <c r="AC1728" s="8"/>
    </row>
    <row r="1729" spans="2:29" ht="12.75">
      <c r="B1729" s="28"/>
      <c r="AC1729" s="8"/>
    </row>
    <row r="1730" spans="2:29" ht="12.75">
      <c r="B1730" s="28"/>
      <c r="AC1730" s="8"/>
    </row>
    <row r="1731" spans="2:29" ht="12.75">
      <c r="B1731" s="28"/>
      <c r="AC1731" s="8"/>
    </row>
    <row r="1732" spans="2:29" ht="12.75">
      <c r="B1732" s="28"/>
      <c r="AC1732" s="8"/>
    </row>
    <row r="1733" spans="2:29" ht="12.75">
      <c r="B1733" s="28"/>
      <c r="AC1733" s="8"/>
    </row>
    <row r="1734" spans="2:29" ht="12.75">
      <c r="B1734" s="28"/>
      <c r="AC1734" s="8"/>
    </row>
    <row r="1735" spans="2:29" ht="12.75">
      <c r="B1735" s="28"/>
      <c r="AC1735" s="8"/>
    </row>
    <row r="1736" spans="2:29" ht="12.75">
      <c r="B1736" s="28"/>
      <c r="AC1736" s="8"/>
    </row>
    <row r="1737" spans="2:29" ht="12.75">
      <c r="B1737" s="28"/>
      <c r="AC1737" s="8"/>
    </row>
    <row r="1738" spans="2:29" ht="12.75">
      <c r="B1738" s="28"/>
      <c r="AC1738" s="8"/>
    </row>
    <row r="1739" spans="2:29" ht="12.75">
      <c r="B1739" s="28"/>
      <c r="AC1739" s="8"/>
    </row>
    <row r="1740" spans="2:29" ht="12.75">
      <c r="B1740" s="28"/>
      <c r="AC1740" s="8"/>
    </row>
    <row r="1741" spans="2:29" ht="12.75">
      <c r="B1741" s="28"/>
      <c r="AC1741" s="8"/>
    </row>
    <row r="1742" spans="2:29" ht="12.75">
      <c r="B1742" s="28"/>
      <c r="AC1742" s="8"/>
    </row>
    <row r="1743" spans="2:29" ht="12.75">
      <c r="B1743" s="28"/>
      <c r="AC1743" s="8"/>
    </row>
    <row r="1744" spans="2:29" ht="12.75">
      <c r="B1744" s="28"/>
      <c r="AC1744" s="8"/>
    </row>
    <row r="1745" spans="2:29" ht="12.75">
      <c r="B1745" s="28"/>
      <c r="AC1745" s="8"/>
    </row>
    <row r="1746" spans="2:29" ht="12.75">
      <c r="B1746" s="28"/>
      <c r="AC1746" s="8"/>
    </row>
    <row r="1747" spans="2:29" ht="12.75">
      <c r="B1747" s="28"/>
      <c r="AC1747" s="8"/>
    </row>
    <row r="1748" spans="2:29" ht="12.75">
      <c r="B1748" s="28"/>
      <c r="AC1748" s="8"/>
    </row>
    <row r="1749" spans="2:29" ht="12.75">
      <c r="B1749" s="28"/>
      <c r="AC1749" s="8"/>
    </row>
    <row r="1750" spans="2:29" ht="12.75">
      <c r="B1750" s="28"/>
      <c r="AC1750" s="8"/>
    </row>
    <row r="1751" spans="2:29" ht="12.75">
      <c r="B1751" s="28"/>
      <c r="AC1751" s="8"/>
    </row>
    <row r="1752" spans="2:29" ht="12.75">
      <c r="B1752" s="28"/>
      <c r="AC1752" s="8"/>
    </row>
    <row r="1753" spans="2:29" ht="12.75">
      <c r="B1753" s="28"/>
      <c r="AC1753" s="8"/>
    </row>
    <row r="1754" spans="2:29" ht="12.75">
      <c r="B1754" s="28"/>
      <c r="AC1754" s="8"/>
    </row>
    <row r="1755" spans="2:29" ht="12.75">
      <c r="B1755" s="28"/>
      <c r="AC1755" s="8"/>
    </row>
    <row r="1756" spans="2:29" ht="12.75">
      <c r="B1756" s="28"/>
      <c r="AC1756" s="8"/>
    </row>
    <row r="1757" spans="2:29" ht="12.75">
      <c r="B1757" s="28"/>
      <c r="AC1757" s="8"/>
    </row>
    <row r="1758" spans="2:29" ht="12.75">
      <c r="B1758" s="28"/>
      <c r="AC1758" s="8"/>
    </row>
    <row r="1759" spans="2:29" ht="12.75">
      <c r="B1759" s="28"/>
      <c r="AC1759" s="8"/>
    </row>
    <row r="1760" spans="2:29" ht="12.75">
      <c r="B1760" s="28"/>
      <c r="AC1760" s="8"/>
    </row>
    <row r="1761" spans="2:29" ht="12.75">
      <c r="B1761" s="28"/>
      <c r="AC1761" s="8"/>
    </row>
    <row r="1762" spans="2:29" ht="12.75">
      <c r="B1762" s="28"/>
      <c r="AC1762" s="8"/>
    </row>
    <row r="1763" spans="2:29" ht="12.75">
      <c r="B1763" s="28"/>
      <c r="AC1763" s="8"/>
    </row>
    <row r="1764" spans="2:29" ht="12.75">
      <c r="B1764" s="28"/>
      <c r="AC1764" s="8"/>
    </row>
    <row r="1765" spans="2:29" ht="12.75">
      <c r="B1765" s="28"/>
      <c r="AC1765" s="8"/>
    </row>
    <row r="1766" spans="2:29" ht="12.75">
      <c r="B1766" s="28"/>
      <c r="AC1766" s="8"/>
    </row>
    <row r="1767" spans="2:29" ht="12.75">
      <c r="B1767" s="28"/>
      <c r="AC1767" s="8"/>
    </row>
    <row r="1768" spans="2:29" ht="12.75">
      <c r="B1768" s="28"/>
      <c r="AC1768" s="8"/>
    </row>
    <row r="1769" spans="2:29" ht="12.75">
      <c r="B1769" s="28"/>
      <c r="AC1769" s="8"/>
    </row>
    <row r="1770" spans="2:29" ht="12.75">
      <c r="B1770" s="28"/>
      <c r="AC1770" s="8"/>
    </row>
    <row r="1771" spans="2:29" ht="12.75">
      <c r="B1771" s="28"/>
      <c r="AC1771" s="8"/>
    </row>
    <row r="1772" spans="2:29" ht="12.75">
      <c r="B1772" s="28"/>
      <c r="AC1772" s="8"/>
    </row>
    <row r="1773" spans="2:29" ht="12.75">
      <c r="B1773" s="28"/>
      <c r="AC1773" s="8"/>
    </row>
    <row r="1774" spans="2:29" ht="12.75">
      <c r="B1774" s="28"/>
      <c r="AC1774" s="8"/>
    </row>
    <row r="1775" spans="2:29" ht="12.75">
      <c r="B1775" s="28"/>
      <c r="AC1775" s="8"/>
    </row>
    <row r="1776" spans="2:29" ht="12.75">
      <c r="B1776" s="28"/>
      <c r="AC1776" s="8"/>
    </row>
    <row r="1777" spans="2:29" ht="12.75">
      <c r="B1777" s="28"/>
      <c r="AC1777" s="8"/>
    </row>
    <row r="1778" spans="2:29" ht="12.75">
      <c r="B1778" s="28"/>
      <c r="AC1778" s="8"/>
    </row>
    <row r="1779" spans="2:29" ht="12.75">
      <c r="B1779" s="28"/>
      <c r="AC1779" s="8"/>
    </row>
    <row r="1780" spans="2:29" ht="12.75">
      <c r="B1780" s="28"/>
      <c r="AC1780" s="8"/>
    </row>
    <row r="1781" spans="2:29" ht="12.75">
      <c r="B1781" s="28"/>
      <c r="AC1781" s="8"/>
    </row>
    <row r="1782" spans="2:29" ht="12.75">
      <c r="B1782" s="28"/>
      <c r="AC1782" s="8"/>
    </row>
    <row r="1783" spans="2:29" ht="12.75">
      <c r="B1783" s="28"/>
      <c r="AC1783" s="8"/>
    </row>
    <row r="1784" spans="2:29" ht="12.75">
      <c r="B1784" s="28"/>
      <c r="AC1784" s="8"/>
    </row>
    <row r="1785" spans="2:29" ht="12.75">
      <c r="B1785" s="28"/>
      <c r="AC1785" s="8"/>
    </row>
    <row r="1786" spans="2:29" ht="12.75">
      <c r="B1786" s="28"/>
      <c r="AC1786" s="8"/>
    </row>
    <row r="1787" spans="2:29" ht="12.75">
      <c r="B1787" s="28"/>
      <c r="AC1787" s="8"/>
    </row>
    <row r="1788" spans="2:29" ht="12.75">
      <c r="B1788" s="28"/>
      <c r="AC1788" s="8"/>
    </row>
    <row r="1789" spans="2:29" ht="12.75">
      <c r="B1789" s="28"/>
      <c r="AC1789" s="8"/>
    </row>
    <row r="1790" spans="2:29" ht="12.75">
      <c r="B1790" s="28"/>
      <c r="AC1790" s="8"/>
    </row>
    <row r="1791" spans="2:29" ht="12.75">
      <c r="B1791" s="28"/>
      <c r="AC1791" s="8"/>
    </row>
    <row r="1792" spans="2:29" ht="12.75">
      <c r="B1792" s="28"/>
      <c r="AC1792" s="8"/>
    </row>
    <row r="1793" spans="2:29" ht="12.75">
      <c r="B1793" s="28"/>
      <c r="AC1793" s="8"/>
    </row>
    <row r="1794" spans="2:29" ht="12.75">
      <c r="B1794" s="28"/>
      <c r="AC1794" s="8"/>
    </row>
    <row r="1795" spans="2:29" ht="12.75">
      <c r="B1795" s="28"/>
      <c r="AC1795" s="8"/>
    </row>
    <row r="1796" spans="2:29" ht="12.75">
      <c r="B1796" s="28"/>
      <c r="AC1796" s="8"/>
    </row>
    <row r="1797" spans="2:29" ht="12.75">
      <c r="B1797" s="28"/>
      <c r="AC1797" s="8"/>
    </row>
    <row r="1798" spans="2:29" ht="12.75">
      <c r="B1798" s="28"/>
      <c r="AC1798" s="8"/>
    </row>
    <row r="1799" spans="2:29" ht="12.75">
      <c r="B1799" s="28"/>
      <c r="AC1799" s="8"/>
    </row>
    <row r="1800" spans="2:29" ht="12.75">
      <c r="B1800" s="28"/>
      <c r="AC1800" s="8"/>
    </row>
    <row r="1801" spans="2:29" ht="12.75">
      <c r="B1801" s="28"/>
      <c r="AC1801" s="8"/>
    </row>
    <row r="1802" spans="2:29" ht="12.75">
      <c r="B1802" s="28"/>
      <c r="AC1802" s="8"/>
    </row>
    <row r="1803" spans="2:29" ht="12.75">
      <c r="B1803" s="28"/>
      <c r="AC1803" s="8"/>
    </row>
    <row r="1804" spans="2:29" ht="12.75">
      <c r="B1804" s="28"/>
      <c r="AC1804" s="8"/>
    </row>
    <row r="1805" spans="2:29" ht="12.75">
      <c r="B1805" s="28"/>
      <c r="AC1805" s="8"/>
    </row>
    <row r="1806" spans="2:29" ht="12.75">
      <c r="B1806" s="28"/>
      <c r="AC1806" s="8"/>
    </row>
    <row r="1807" spans="2:29" ht="12.75">
      <c r="B1807" s="28"/>
      <c r="AC1807" s="8"/>
    </row>
    <row r="1808" spans="2:29" ht="12.75">
      <c r="B1808" s="28"/>
      <c r="AC1808" s="8"/>
    </row>
    <row r="1809" spans="2:29" ht="12.75">
      <c r="B1809" s="28"/>
      <c r="AC1809" s="8"/>
    </row>
    <row r="1810" spans="2:29" ht="12.75">
      <c r="B1810" s="28"/>
      <c r="AC1810" s="8"/>
    </row>
    <row r="1811" spans="2:29" ht="12.75">
      <c r="B1811" s="28"/>
      <c r="AC1811" s="8"/>
    </row>
    <row r="1812" spans="2:29" ht="12.75">
      <c r="B1812" s="28"/>
      <c r="AC1812" s="8"/>
    </row>
    <row r="1813" spans="2:29" ht="12.75">
      <c r="B1813" s="28"/>
      <c r="AC1813" s="8"/>
    </row>
    <row r="1814" spans="2:29" ht="12.75">
      <c r="B1814" s="28"/>
      <c r="AC1814" s="8"/>
    </row>
    <row r="1815" spans="2:29" ht="12.75">
      <c r="B1815" s="28"/>
      <c r="AC1815" s="8"/>
    </row>
    <row r="1816" spans="2:29" ht="12.75">
      <c r="B1816" s="28"/>
      <c r="AC1816" s="8"/>
    </row>
    <row r="1817" spans="2:29" ht="12.75">
      <c r="B1817" s="28"/>
      <c r="AC1817" s="8"/>
    </row>
    <row r="1818" spans="2:29" ht="12.75">
      <c r="B1818" s="28"/>
      <c r="AC1818" s="8"/>
    </row>
    <row r="1819" spans="2:29" ht="12.75">
      <c r="B1819" s="28"/>
      <c r="AC1819" s="8"/>
    </row>
    <row r="1820" spans="2:29" ht="12.75">
      <c r="B1820" s="28"/>
      <c r="AC1820" s="8"/>
    </row>
    <row r="1821" spans="2:29" ht="12.75">
      <c r="B1821" s="28"/>
      <c r="AC1821" s="8"/>
    </row>
    <row r="1822" spans="2:29" ht="12.75">
      <c r="B1822" s="28"/>
      <c r="AC1822" s="8"/>
    </row>
    <row r="1823" spans="2:29" ht="12.75">
      <c r="B1823" s="28"/>
      <c r="AC1823" s="8"/>
    </row>
    <row r="1824" spans="2:29" ht="12.75">
      <c r="B1824" s="28"/>
      <c r="AC1824" s="8"/>
    </row>
    <row r="1825" spans="2:29" ht="12.75">
      <c r="B1825" s="28"/>
      <c r="AC1825" s="8"/>
    </row>
    <row r="1826" spans="2:29" ht="12.75">
      <c r="B1826" s="28"/>
      <c r="AC1826" s="8"/>
    </row>
    <row r="1827" spans="2:29" ht="12.75">
      <c r="B1827" s="28"/>
      <c r="AC1827" s="8"/>
    </row>
    <row r="1828" spans="2:29" ht="12.75">
      <c r="B1828" s="28"/>
      <c r="AC1828" s="8"/>
    </row>
    <row r="1829" spans="2:29" ht="12.75">
      <c r="B1829" s="28"/>
      <c r="AC1829" s="8"/>
    </row>
    <row r="1830" spans="2:29" ht="12.75">
      <c r="B1830" s="28"/>
      <c r="AC1830" s="8"/>
    </row>
    <row r="1831" spans="2:29" ht="12.75">
      <c r="B1831" s="28"/>
      <c r="AC1831" s="8"/>
    </row>
    <row r="1832" spans="2:29" ht="12.75">
      <c r="B1832" s="28"/>
      <c r="AC1832" s="8"/>
    </row>
    <row r="1833" spans="2:29" ht="12.75">
      <c r="B1833" s="28"/>
      <c r="AC1833" s="8"/>
    </row>
    <row r="1834" spans="2:29" ht="12.75">
      <c r="B1834" s="28"/>
      <c r="AC1834" s="8"/>
    </row>
    <row r="1835" spans="2:29" ht="12.75">
      <c r="B1835" s="28"/>
      <c r="AC1835" s="8"/>
    </row>
    <row r="1836" spans="2:29" ht="12.75">
      <c r="B1836" s="28"/>
      <c r="AC1836" s="8"/>
    </row>
    <row r="1837" spans="2:29" ht="12.75">
      <c r="B1837" s="28"/>
      <c r="AC1837" s="8"/>
    </row>
    <row r="1838" spans="2:29" ht="12.75">
      <c r="B1838" s="28"/>
      <c r="AC1838" s="8"/>
    </row>
    <row r="1839" spans="2:29" ht="12.75">
      <c r="B1839" s="28"/>
      <c r="AC1839" s="8"/>
    </row>
    <row r="1840" spans="2:29" ht="12.75">
      <c r="B1840" s="28"/>
      <c r="AC1840" s="8"/>
    </row>
    <row r="1841" spans="2:29" ht="12.75">
      <c r="B1841" s="28"/>
      <c r="AC1841" s="8"/>
    </row>
    <row r="1842" spans="2:29" ht="12.75">
      <c r="B1842" s="28"/>
      <c r="AC1842" s="8"/>
    </row>
    <row r="1843" spans="2:29" ht="12.75">
      <c r="B1843" s="28"/>
      <c r="AC1843" s="8"/>
    </row>
    <row r="1844" spans="2:29" ht="12.75">
      <c r="B1844" s="28"/>
      <c r="AC1844" s="8"/>
    </row>
    <row r="1845" spans="2:29" ht="12.75">
      <c r="B1845" s="28"/>
      <c r="AC1845" s="8"/>
    </row>
    <row r="1846" spans="2:29" ht="12.75">
      <c r="B1846" s="28"/>
      <c r="AC1846" s="8"/>
    </row>
    <row r="1847" spans="2:29" ht="12.75">
      <c r="B1847" s="28"/>
      <c r="AC1847" s="8"/>
    </row>
    <row r="1848" spans="2:29" ht="12.75">
      <c r="B1848" s="28"/>
      <c r="AC1848" s="8"/>
    </row>
    <row r="1849" spans="2:29" ht="12.75">
      <c r="B1849" s="28"/>
      <c r="AC1849" s="8"/>
    </row>
    <row r="1850" spans="2:29" ht="12.75">
      <c r="B1850" s="28"/>
      <c r="AC1850" s="8"/>
    </row>
    <row r="1851" spans="2:29" ht="12.75">
      <c r="B1851" s="28"/>
      <c r="AC1851" s="8"/>
    </row>
    <row r="1852" spans="2:29" ht="12.75">
      <c r="B1852" s="28"/>
      <c r="AC1852" s="8"/>
    </row>
    <row r="1853" spans="2:29" ht="12.75">
      <c r="B1853" s="28"/>
      <c r="AC1853" s="8"/>
    </row>
    <row r="1854" spans="2:29" ht="12.75">
      <c r="B1854" s="28"/>
      <c r="AC1854" s="8"/>
    </row>
    <row r="1855" spans="2:29" ht="12.75">
      <c r="B1855" s="28"/>
      <c r="AC1855" s="8"/>
    </row>
    <row r="1856" spans="2:29" ht="12.75">
      <c r="B1856" s="28"/>
      <c r="AC1856" s="8"/>
    </row>
    <row r="1857" spans="2:29" ht="12.75">
      <c r="B1857" s="28"/>
      <c r="AC1857" s="8"/>
    </row>
    <row r="1858" spans="2:29" ht="12.75">
      <c r="B1858" s="28"/>
      <c r="AC1858" s="8"/>
    </row>
    <row r="1859" spans="2:29" ht="12.75">
      <c r="B1859" s="28"/>
      <c r="AC1859" s="8"/>
    </row>
    <row r="1860" spans="2:29" ht="12.75">
      <c r="B1860" s="28"/>
      <c r="AC1860" s="8"/>
    </row>
    <row r="1861" spans="2:29" ht="12.75">
      <c r="B1861" s="28"/>
      <c r="AC1861" s="8"/>
    </row>
    <row r="1862" spans="2:29" ht="12.75">
      <c r="B1862" s="28"/>
      <c r="AC1862" s="8"/>
    </row>
    <row r="1863" spans="2:29" ht="12.75">
      <c r="B1863" s="28"/>
      <c r="AC1863" s="8"/>
    </row>
    <row r="1864" spans="2:29" ht="12.75">
      <c r="B1864" s="28"/>
      <c r="AC1864" s="8"/>
    </row>
    <row r="1865" spans="2:29" ht="12.75">
      <c r="B1865" s="28"/>
      <c r="AC1865" s="8"/>
    </row>
    <row r="1866" spans="2:29" ht="12.75">
      <c r="B1866" s="28"/>
      <c r="AC1866" s="8"/>
    </row>
    <row r="1867" spans="2:29" ht="12.75">
      <c r="B1867" s="28"/>
      <c r="AC1867" s="8"/>
    </row>
    <row r="1868" spans="2:29" ht="12.75">
      <c r="B1868" s="28"/>
      <c r="AC1868" s="8"/>
    </row>
    <row r="1869" spans="2:29" ht="12.75">
      <c r="B1869" s="28"/>
      <c r="AC1869" s="8"/>
    </row>
    <row r="1870" spans="2:29" ht="12.75">
      <c r="B1870" s="28"/>
      <c r="AC1870" s="8"/>
    </row>
    <row r="1871" spans="2:29" ht="12.75">
      <c r="B1871" s="28"/>
      <c r="AC1871" s="8"/>
    </row>
    <row r="1872" spans="2:29" ht="12.75">
      <c r="B1872" s="28"/>
      <c r="AC1872" s="8"/>
    </row>
    <row r="1873" spans="2:29" ht="12.75">
      <c r="B1873" s="28"/>
      <c r="AC1873" s="8"/>
    </row>
    <row r="1874" spans="2:29" ht="12.75">
      <c r="B1874" s="28"/>
      <c r="AC1874" s="8"/>
    </row>
    <row r="1875" spans="2:29" ht="12.75">
      <c r="B1875" s="28"/>
      <c r="AC1875" s="8"/>
    </row>
    <row r="1876" spans="2:29" ht="12.75">
      <c r="B1876" s="28"/>
      <c r="AC1876" s="8"/>
    </row>
    <row r="1877" spans="2:29" ht="12.75">
      <c r="B1877" s="28"/>
      <c r="AC1877" s="8"/>
    </row>
    <row r="1878" spans="2:29" ht="12.75">
      <c r="B1878" s="28"/>
      <c r="AC1878" s="8"/>
    </row>
    <row r="1879" spans="2:29" ht="12.75">
      <c r="B1879" s="28"/>
      <c r="AC1879" s="8"/>
    </row>
    <row r="1880" spans="2:29" ht="12.75">
      <c r="B1880" s="28"/>
      <c r="AC1880" s="8"/>
    </row>
    <row r="1881" spans="2:29" ht="12.75">
      <c r="B1881" s="28"/>
      <c r="AC1881" s="8"/>
    </row>
    <row r="1882" spans="2:29" ht="12.75">
      <c r="B1882" s="28"/>
      <c r="AC1882" s="8"/>
    </row>
    <row r="1883" spans="2:29" ht="12.75">
      <c r="B1883" s="28"/>
      <c r="AC1883" s="8"/>
    </row>
    <row r="1884" spans="2:29" ht="12.75">
      <c r="B1884" s="28"/>
      <c r="AC1884" s="8"/>
    </row>
    <row r="1885" spans="2:29" ht="12.75">
      <c r="B1885" s="28"/>
      <c r="AC1885" s="8"/>
    </row>
    <row r="1886" spans="2:29" ht="12.75">
      <c r="B1886" s="28"/>
      <c r="AC1886" s="8"/>
    </row>
    <row r="1887" spans="2:29" ht="12.75">
      <c r="B1887" s="28"/>
      <c r="AC1887" s="8"/>
    </row>
    <row r="1888" spans="2:29" ht="12.75">
      <c r="B1888" s="28"/>
      <c r="AC1888" s="8"/>
    </row>
    <row r="1889" spans="2:29" ht="12.75">
      <c r="B1889" s="28"/>
      <c r="AC1889" s="8"/>
    </row>
    <row r="1890" spans="2:29" ht="12.75">
      <c r="B1890" s="28"/>
      <c r="AC1890" s="8"/>
    </row>
    <row r="1891" spans="2:29" ht="12.75">
      <c r="B1891" s="28"/>
      <c r="AC1891" s="8"/>
    </row>
    <row r="1892" spans="2:29" ht="12.75">
      <c r="B1892" s="28"/>
      <c r="AC1892" s="8"/>
    </row>
    <row r="1893" spans="2:29" ht="12.75">
      <c r="B1893" s="28"/>
      <c r="AC1893" s="8"/>
    </row>
    <row r="1894" spans="2:29" ht="12.75">
      <c r="B1894" s="28"/>
      <c r="AC1894" s="8"/>
    </row>
    <row r="1895" spans="2:29" ht="12.75">
      <c r="B1895" s="28"/>
      <c r="AC1895" s="8"/>
    </row>
    <row r="1896" spans="2:29" ht="12.75">
      <c r="B1896" s="28"/>
      <c r="AC1896" s="8"/>
    </row>
    <row r="1897" spans="2:29" ht="12.75">
      <c r="B1897" s="28"/>
      <c r="AC1897" s="8"/>
    </row>
    <row r="1898" spans="2:29" ht="12.75">
      <c r="B1898" s="28"/>
      <c r="AC1898" s="8"/>
    </row>
    <row r="1899" spans="2:29" ht="12.75">
      <c r="B1899" s="28"/>
      <c r="AC1899" s="8"/>
    </row>
    <row r="1900" spans="2:29" ht="12.75">
      <c r="B1900" s="28"/>
      <c r="AC1900" s="8"/>
    </row>
    <row r="1901" spans="2:29" ht="12.75">
      <c r="B1901" s="28"/>
      <c r="AC1901" s="8"/>
    </row>
    <row r="1902" spans="2:29" ht="12.75">
      <c r="B1902" s="28"/>
      <c r="AC1902" s="8"/>
    </row>
    <row r="1903" spans="2:29" ht="12.75">
      <c r="B1903" s="28"/>
      <c r="AC1903" s="8"/>
    </row>
    <row r="1904" spans="2:29" ht="12.75">
      <c r="B1904" s="28"/>
      <c r="AC1904" s="8"/>
    </row>
    <row r="1905" spans="2:29" ht="12.75">
      <c r="B1905" s="28"/>
      <c r="AC1905" s="8"/>
    </row>
    <row r="1906" spans="2:29" ht="12.75">
      <c r="B1906" s="28"/>
      <c r="AC1906" s="8"/>
    </row>
    <row r="1907" spans="2:29" ht="12.75">
      <c r="B1907" s="28"/>
      <c r="AC1907" s="8"/>
    </row>
    <row r="1908" spans="2:29" ht="12.75">
      <c r="B1908" s="28"/>
      <c r="AC1908" s="8"/>
    </row>
    <row r="1909" spans="2:29" ht="12.75">
      <c r="B1909" s="28"/>
      <c r="AC1909" s="8"/>
    </row>
    <row r="1910" spans="2:29" ht="12.75">
      <c r="B1910" s="28"/>
      <c r="AC1910" s="8"/>
    </row>
    <row r="1911" spans="2:29" ht="12.75">
      <c r="B1911" s="28"/>
      <c r="AC1911" s="8"/>
    </row>
    <row r="1912" spans="2:29" ht="12.75">
      <c r="B1912" s="28"/>
      <c r="AC1912" s="8"/>
    </row>
    <row r="1913" spans="2:29" ht="12.75">
      <c r="B1913" s="28"/>
      <c r="AC1913" s="8"/>
    </row>
    <row r="1914" spans="2:29" ht="12.75">
      <c r="B1914" s="28"/>
      <c r="AC1914" s="8"/>
    </row>
    <row r="1915" spans="2:29" ht="12.75">
      <c r="B1915" s="28"/>
      <c r="AC1915" s="8"/>
    </row>
    <row r="1916" spans="2:29" ht="12.75">
      <c r="B1916" s="28"/>
      <c r="AC1916" s="8"/>
    </row>
    <row r="1917" spans="2:29" ht="12.75">
      <c r="B1917" s="28"/>
      <c r="AC1917" s="8"/>
    </row>
    <row r="1918" spans="2:29" ht="12.75">
      <c r="B1918" s="28"/>
      <c r="AC1918" s="8"/>
    </row>
    <row r="1919" spans="2:29" ht="12.75">
      <c r="B1919" s="28"/>
      <c r="AC1919" s="8"/>
    </row>
    <row r="1920" spans="2:29" ht="12.75">
      <c r="B1920" s="28"/>
      <c r="AC1920" s="8"/>
    </row>
    <row r="1921" spans="2:29" ht="12.75">
      <c r="B1921" s="28"/>
      <c r="AC1921" s="8"/>
    </row>
    <row r="1922" spans="2:29" ht="12.75">
      <c r="B1922" s="28"/>
      <c r="AC1922" s="8"/>
    </row>
    <row r="1923" spans="2:29" ht="12.75">
      <c r="B1923" s="28"/>
      <c r="AC1923" s="8"/>
    </row>
    <row r="1924" spans="2:29" ht="12.75">
      <c r="B1924" s="28"/>
      <c r="AC1924" s="8"/>
    </row>
    <row r="1925" spans="2:29" ht="12.75">
      <c r="B1925" s="28"/>
      <c r="AC1925" s="8"/>
    </row>
    <row r="1926" spans="2:29" ht="12.75">
      <c r="B1926" s="28"/>
      <c r="AC1926" s="8"/>
    </row>
    <row r="1927" spans="2:29" ht="12.75">
      <c r="B1927" s="28"/>
      <c r="AC1927" s="8"/>
    </row>
    <row r="1928" spans="2:29" ht="12.75">
      <c r="B1928" s="28"/>
      <c r="AC1928" s="8"/>
    </row>
    <row r="1929" spans="2:29" ht="12.75">
      <c r="B1929" s="28"/>
      <c r="AC1929" s="8"/>
    </row>
    <row r="1930" spans="2:29" ht="12.75">
      <c r="B1930" s="28"/>
      <c r="AC1930" s="8"/>
    </row>
    <row r="1931" spans="2:29" ht="12.75">
      <c r="B1931" s="28"/>
      <c r="AC1931" s="8"/>
    </row>
    <row r="1932" spans="2:29" ht="12.75">
      <c r="B1932" s="28"/>
      <c r="AC1932" s="8"/>
    </row>
    <row r="1933" spans="2:29" ht="12.75">
      <c r="B1933" s="28"/>
      <c r="AC1933" s="8"/>
    </row>
    <row r="1934" spans="2:29" ht="12.75">
      <c r="B1934" s="28"/>
      <c r="AC1934" s="8"/>
    </row>
    <row r="1935" spans="2:29" ht="12.75">
      <c r="B1935" s="28"/>
      <c r="AC1935" s="8"/>
    </row>
    <row r="1936" spans="2:29" ht="12.75">
      <c r="B1936" s="28"/>
      <c r="AC1936" s="8"/>
    </row>
    <row r="1937" spans="2:29" ht="12.75">
      <c r="B1937" s="28"/>
      <c r="AC1937" s="8"/>
    </row>
    <row r="1938" spans="2:29" ht="12.75">
      <c r="B1938" s="28"/>
      <c r="AC1938" s="8"/>
    </row>
    <row r="1939" spans="2:29" ht="12.75">
      <c r="B1939" s="28"/>
      <c r="AC1939" s="8"/>
    </row>
    <row r="1940" spans="2:29" ht="12.75">
      <c r="B1940" s="28"/>
      <c r="AC1940" s="8"/>
    </row>
    <row r="1941" spans="2:29" ht="12.75">
      <c r="B1941" s="28"/>
      <c r="AC1941" s="8"/>
    </row>
    <row r="1942" spans="2:29" ht="12.75">
      <c r="B1942" s="28"/>
      <c r="AC1942" s="8"/>
    </row>
    <row r="1943" spans="2:29" ht="12.75">
      <c r="B1943" s="28"/>
      <c r="AC1943" s="8"/>
    </row>
    <row r="1944" spans="2:29" ht="12.75">
      <c r="B1944" s="28"/>
      <c r="AC1944" s="8"/>
    </row>
    <row r="1945" spans="2:29" ht="12.75">
      <c r="B1945" s="28"/>
      <c r="AC1945" s="8"/>
    </row>
    <row r="1946" spans="2:29" ht="12.75">
      <c r="B1946" s="28"/>
      <c r="AC1946" s="8"/>
    </row>
    <row r="1947" spans="2:29" ht="12.75">
      <c r="B1947" s="28"/>
      <c r="AC1947" s="8"/>
    </row>
    <row r="1948" spans="2:29" ht="12.75">
      <c r="B1948" s="28"/>
      <c r="AC1948" s="8"/>
    </row>
    <row r="1949" spans="2:29" ht="12.75">
      <c r="B1949" s="28"/>
      <c r="AC1949" s="8"/>
    </row>
    <row r="1950" spans="2:29" ht="12.75">
      <c r="B1950" s="28"/>
      <c r="AC1950" s="8"/>
    </row>
    <row r="1951" spans="2:29" ht="12.75">
      <c r="B1951" s="28"/>
      <c r="AC1951" s="8"/>
    </row>
    <row r="1952" spans="2:29" ht="12.75">
      <c r="B1952" s="28"/>
      <c r="AC1952" s="8"/>
    </row>
    <row r="1953" spans="2:29" ht="12.75">
      <c r="B1953" s="28"/>
      <c r="AC1953" s="8"/>
    </row>
    <row r="1954" spans="2:29" ht="12.75">
      <c r="B1954" s="28"/>
      <c r="AC1954" s="8"/>
    </row>
    <row r="1955" spans="2:29" ht="12.75">
      <c r="B1955" s="28"/>
      <c r="AC1955" s="8"/>
    </row>
    <row r="1956" spans="2:29" ht="12.75">
      <c r="B1956" s="28"/>
      <c r="AC1956" s="8"/>
    </row>
    <row r="1957" spans="2:29" ht="12.75">
      <c r="B1957" s="28"/>
      <c r="AC1957" s="8"/>
    </row>
    <row r="1958" spans="2:29" ht="12.75">
      <c r="B1958" s="28"/>
      <c r="AC1958" s="8"/>
    </row>
    <row r="1959" spans="2:29" ht="12.75">
      <c r="B1959" s="28"/>
      <c r="AC1959" s="8"/>
    </row>
    <row r="1960" spans="2:29" ht="12.75">
      <c r="B1960" s="28"/>
      <c r="AC1960" s="8"/>
    </row>
    <row r="1961" spans="2:29" ht="12.75">
      <c r="B1961" s="28"/>
      <c r="AC1961" s="8"/>
    </row>
    <row r="1962" spans="2:29" ht="12.75">
      <c r="B1962" s="28"/>
      <c r="AC1962" s="8"/>
    </row>
    <row r="1963" spans="2:29" ht="12.75">
      <c r="B1963" s="28"/>
      <c r="AC1963" s="8"/>
    </row>
    <row r="1964" spans="2:29" ht="12.75">
      <c r="B1964" s="28"/>
      <c r="AC1964" s="8"/>
    </row>
    <row r="1965" spans="2:29" ht="12.75">
      <c r="B1965" s="28"/>
      <c r="AC1965" s="8"/>
    </row>
    <row r="1966" spans="2:29" ht="12.75">
      <c r="B1966" s="28"/>
      <c r="AC1966" s="8"/>
    </row>
    <row r="1967" spans="2:29" ht="12.75">
      <c r="B1967" s="28"/>
      <c r="AC1967" s="8"/>
    </row>
    <row r="1968" spans="2:29" ht="12.75">
      <c r="B1968" s="28"/>
      <c r="AC1968" s="8"/>
    </row>
    <row r="1969" spans="2:29" ht="12.75">
      <c r="B1969" s="28"/>
      <c r="AC1969" s="8"/>
    </row>
    <row r="1970" spans="2:29" ht="12.75">
      <c r="B1970" s="28"/>
      <c r="AC1970" s="8"/>
    </row>
    <row r="1971" spans="2:29" ht="12.75">
      <c r="B1971" s="28"/>
      <c r="AC1971" s="8"/>
    </row>
    <row r="1972" spans="2:29" ht="12.75">
      <c r="B1972" s="28"/>
      <c r="AC1972" s="8"/>
    </row>
    <row r="1973" spans="2:29" ht="12.75">
      <c r="B1973" s="28"/>
      <c r="AC1973" s="8"/>
    </row>
    <row r="1974" spans="2:29" ht="12.75">
      <c r="B1974" s="28"/>
      <c r="AC1974" s="8"/>
    </row>
    <row r="1975" spans="2:29" ht="12.75">
      <c r="B1975" s="28"/>
      <c r="AC1975" s="8"/>
    </row>
    <row r="1976" spans="2:29" ht="12.75">
      <c r="B1976" s="28"/>
      <c r="AC1976" s="8"/>
    </row>
    <row r="1977" spans="2:29" ht="12.75">
      <c r="B1977" s="28"/>
      <c r="AC1977" s="8"/>
    </row>
    <row r="1978" spans="2:29" ht="12.75">
      <c r="B1978" s="28"/>
      <c r="AC1978" s="8"/>
    </row>
    <row r="1979" spans="2:29" ht="12.75">
      <c r="B1979" s="28"/>
      <c r="AC1979" s="8"/>
    </row>
    <row r="1980" spans="2:29" ht="12.75">
      <c r="B1980" s="28"/>
      <c r="AC1980" s="8"/>
    </row>
    <row r="1981" spans="2:29" ht="12.75">
      <c r="B1981" s="28"/>
      <c r="AC1981" s="8"/>
    </row>
    <row r="1982" spans="2:29" ht="12.75">
      <c r="B1982" s="28"/>
      <c r="AC1982" s="8"/>
    </row>
    <row r="1983" spans="2:29" ht="12.75">
      <c r="B1983" s="28"/>
      <c r="AC1983" s="8"/>
    </row>
    <row r="1984" spans="2:29" ht="12.75">
      <c r="B1984" s="28"/>
      <c r="AC1984" s="8"/>
    </row>
    <row r="1985" spans="2:29" ht="12.75">
      <c r="B1985" s="28"/>
      <c r="AC1985" s="8"/>
    </row>
    <row r="1986" spans="2:29" ht="12.75">
      <c r="B1986" s="28"/>
      <c r="AC1986" s="8"/>
    </row>
    <row r="1987" spans="2:29" ht="12.75">
      <c r="B1987" s="28"/>
      <c r="AC1987" s="8"/>
    </row>
    <row r="1988" spans="2:29" ht="12.75">
      <c r="B1988" s="28"/>
      <c r="AC1988" s="8"/>
    </row>
    <row r="1989" spans="2:29" ht="12.75">
      <c r="B1989" s="28"/>
      <c r="AC1989" s="8"/>
    </row>
    <row r="1990" spans="2:29" ht="12.75">
      <c r="B1990" s="28"/>
      <c r="AC1990" s="8"/>
    </row>
    <row r="1991" spans="2:29" ht="12.75">
      <c r="B1991" s="28"/>
      <c r="AC1991" s="8"/>
    </row>
    <row r="1992" spans="2:29" ht="12.75">
      <c r="B1992" s="28"/>
      <c r="AC1992" s="8"/>
    </row>
    <row r="1993" spans="2:29" ht="12.75">
      <c r="B1993" s="28"/>
      <c r="AC1993" s="8"/>
    </row>
    <row r="1994" spans="2:29" ht="12.75">
      <c r="B1994" s="28"/>
      <c r="AC1994" s="8"/>
    </row>
    <row r="1995" spans="2:29" ht="12.75">
      <c r="B1995" s="28"/>
      <c r="AC1995" s="8"/>
    </row>
    <row r="1996" spans="2:29" ht="12.75">
      <c r="B1996" s="28"/>
      <c r="AC1996" s="8"/>
    </row>
    <row r="1997" spans="2:29" ht="12.75">
      <c r="B1997" s="28"/>
      <c r="AC1997" s="8"/>
    </row>
    <row r="1998" spans="2:29" ht="12.75">
      <c r="B1998" s="28"/>
      <c r="AC1998" s="8"/>
    </row>
    <row r="1999" spans="2:29" ht="12.75">
      <c r="B1999" s="28"/>
      <c r="AC1999" s="8"/>
    </row>
    <row r="2000" spans="2:29" ht="12.75">
      <c r="B2000" s="28"/>
      <c r="AC2000" s="8"/>
    </row>
    <row r="2001" spans="2:29" ht="12.75">
      <c r="B2001" s="28"/>
      <c r="AC2001" s="8"/>
    </row>
    <row r="2002" spans="2:29" ht="12.75">
      <c r="B2002" s="28"/>
      <c r="AC2002" s="8"/>
    </row>
    <row r="2003" spans="2:29" ht="12.75">
      <c r="B2003" s="28"/>
      <c r="AC2003" s="8"/>
    </row>
    <row r="2004" spans="2:29" ht="12.75">
      <c r="B2004" s="28"/>
      <c r="AC2004" s="8"/>
    </row>
    <row r="2005" spans="2:29" ht="12.75">
      <c r="B2005" s="28"/>
      <c r="AC2005" s="8"/>
    </row>
    <row r="2006" spans="2:29" ht="12.75">
      <c r="B2006" s="28"/>
      <c r="AC2006" s="8"/>
    </row>
    <row r="2007" spans="2:29" ht="12.75">
      <c r="B2007" s="28"/>
      <c r="AC2007" s="8"/>
    </row>
    <row r="2008" spans="2:29" ht="12.75">
      <c r="B2008" s="28"/>
      <c r="AC2008" s="8"/>
    </row>
    <row r="2009" spans="2:29" ht="12.75">
      <c r="B2009" s="28"/>
      <c r="AC2009" s="8"/>
    </row>
    <row r="2010" spans="2:29" ht="12.75">
      <c r="B2010" s="28"/>
      <c r="AC2010" s="8"/>
    </row>
    <row r="2011" spans="2:29" ht="12.75">
      <c r="B2011" s="28"/>
      <c r="AC2011" s="8"/>
    </row>
    <row r="2012" spans="2:29" ht="12.75">
      <c r="B2012" s="28"/>
      <c r="AC2012" s="8"/>
    </row>
    <row r="2013" spans="2:29" ht="12.75">
      <c r="B2013" s="28"/>
      <c r="AC2013" s="8"/>
    </row>
    <row r="2014" spans="2:29" ht="12.75">
      <c r="B2014" s="28"/>
      <c r="AC2014" s="8"/>
    </row>
    <row r="2015" spans="2:29" ht="12.75">
      <c r="B2015" s="28"/>
      <c r="AC2015" s="8"/>
    </row>
    <row r="2016" spans="2:29" ht="12.75">
      <c r="B2016" s="28"/>
      <c r="AC2016" s="8"/>
    </row>
    <row r="2017" spans="2:29" ht="12.75">
      <c r="B2017" s="28"/>
      <c r="AC2017" s="8"/>
    </row>
    <row r="2018" spans="2:29" ht="12.75">
      <c r="B2018" s="28"/>
      <c r="AC2018" s="8"/>
    </row>
    <row r="2019" spans="2:29" ht="12.75">
      <c r="B2019" s="28"/>
      <c r="AC2019" s="8"/>
    </row>
    <row r="2020" spans="2:29" ht="12.75">
      <c r="B2020" s="28"/>
      <c r="AC2020" s="8"/>
    </row>
    <row r="2021" spans="2:29" ht="12.75">
      <c r="B2021" s="28"/>
      <c r="AC2021" s="8"/>
    </row>
    <row r="2022" spans="2:29" ht="12.75">
      <c r="B2022" s="28"/>
      <c r="AC2022" s="8"/>
    </row>
    <row r="2023" spans="2:29" ht="12.75">
      <c r="B2023" s="28"/>
      <c r="AC2023" s="8"/>
    </row>
    <row r="2024" spans="2:29" ht="12.75">
      <c r="B2024" s="28"/>
      <c r="AC2024" s="8"/>
    </row>
    <row r="2025" spans="2:29" ht="12.75">
      <c r="B2025" s="28"/>
      <c r="AC2025" s="8"/>
    </row>
    <row r="2026" spans="2:29" ht="12.75">
      <c r="B2026" s="28"/>
      <c r="AC2026" s="8"/>
    </row>
    <row r="2027" spans="2:29" ht="12.75">
      <c r="B2027" s="28"/>
      <c r="AC2027" s="8"/>
    </row>
    <row r="2028" spans="2:29" ht="12.75">
      <c r="B2028" s="28"/>
      <c r="AC2028" s="8"/>
    </row>
    <row r="2029" spans="2:29" ht="12.75">
      <c r="B2029" s="28"/>
      <c r="AC2029" s="8"/>
    </row>
    <row r="2030" spans="2:29" ht="12.75">
      <c r="B2030" s="28"/>
      <c r="AC2030" s="8"/>
    </row>
    <row r="2031" spans="2:29" ht="12.75">
      <c r="B2031" s="28"/>
      <c r="AC2031" s="8"/>
    </row>
    <row r="2032" spans="2:29" ht="12.75">
      <c r="B2032" s="28"/>
      <c r="AC2032" s="8"/>
    </row>
    <row r="2033" spans="2:29" ht="12.75">
      <c r="B2033" s="28"/>
      <c r="AC2033" s="8"/>
    </row>
    <row r="2034" spans="2:29" ht="12.75">
      <c r="B2034" s="28"/>
      <c r="AC2034" s="8"/>
    </row>
    <row r="2035" spans="2:29" ht="12.75">
      <c r="B2035" s="28"/>
      <c r="AC2035" s="8"/>
    </row>
    <row r="2036" spans="2:29" ht="12.75">
      <c r="B2036" s="28"/>
      <c r="AC2036" s="8"/>
    </row>
    <row r="2037" spans="2:29" ht="12.75">
      <c r="B2037" s="28"/>
      <c r="AC2037" s="8"/>
    </row>
    <row r="2038" spans="2:29" ht="12.75">
      <c r="B2038" s="28"/>
      <c r="AC2038" s="8"/>
    </row>
    <row r="2039" spans="2:29" ht="12.75">
      <c r="B2039" s="28"/>
      <c r="AC2039" s="8"/>
    </row>
    <row r="2040" spans="2:29" ht="12.75">
      <c r="B2040" s="28"/>
      <c r="AC2040" s="8"/>
    </row>
    <row r="2041" spans="2:29" ht="12.75">
      <c r="B2041" s="28"/>
      <c r="AC2041" s="8"/>
    </row>
    <row r="2042" spans="2:29" ht="12.75">
      <c r="B2042" s="28"/>
      <c r="AC2042" s="8"/>
    </row>
    <row r="2043" spans="2:29" ht="12.75">
      <c r="B2043" s="28"/>
      <c r="AC2043" s="8"/>
    </row>
    <row r="2044" spans="2:29" ht="12.75">
      <c r="B2044" s="28"/>
      <c r="AC2044" s="8"/>
    </row>
    <row r="2045" spans="2:29" ht="12.75">
      <c r="B2045" s="28"/>
      <c r="AC2045" s="8"/>
    </row>
    <row r="2046" spans="2:29" ht="12.75">
      <c r="B2046" s="28"/>
      <c r="AC2046" s="8"/>
    </row>
    <row r="2047" spans="2:29" ht="12.75">
      <c r="B2047" s="28"/>
      <c r="AC2047" s="8"/>
    </row>
    <row r="2048" spans="2:29" ht="12.75">
      <c r="B2048" s="28"/>
      <c r="AC2048" s="8"/>
    </row>
    <row r="2049" spans="2:29" ht="12.75">
      <c r="B2049" s="28"/>
      <c r="AC2049" s="8"/>
    </row>
    <row r="2050" spans="2:29" ht="12.75">
      <c r="B2050" s="28"/>
      <c r="AC2050" s="8"/>
    </row>
    <row r="2051" spans="2:29" ht="12.75">
      <c r="B2051" s="28"/>
      <c r="AC2051" s="8"/>
    </row>
    <row r="2052" spans="2:29" ht="12.75">
      <c r="B2052" s="28"/>
      <c r="AC2052" s="8"/>
    </row>
    <row r="2053" spans="2:29" ht="12.75">
      <c r="B2053" s="28"/>
      <c r="AC2053" s="8"/>
    </row>
    <row r="2054" spans="2:29" ht="12.75">
      <c r="B2054" s="28"/>
      <c r="AC2054" s="8"/>
    </row>
    <row r="2055" spans="2:29" ht="12.75">
      <c r="B2055" s="28"/>
      <c r="AC2055" s="8"/>
    </row>
    <row r="2056" spans="2:29" ht="12.75">
      <c r="B2056" s="28"/>
      <c r="AC2056" s="8"/>
    </row>
    <row r="2057" spans="2:29" ht="12.75">
      <c r="B2057" s="28"/>
      <c r="AC2057" s="8"/>
    </row>
    <row r="2058" spans="2:29" ht="12.75">
      <c r="B2058" s="28"/>
      <c r="AC2058" s="8"/>
    </row>
    <row r="2059" spans="2:29" ht="12.75">
      <c r="B2059" s="28"/>
      <c r="AC2059" s="8"/>
    </row>
    <row r="2060" spans="2:29" ht="12.75">
      <c r="B2060" s="28"/>
      <c r="AC2060" s="8"/>
    </row>
    <row r="2061" spans="2:29" ht="12.75">
      <c r="B2061" s="28"/>
      <c r="AC2061" s="8"/>
    </row>
    <row r="2062" spans="2:29" ht="12.75">
      <c r="B2062" s="28"/>
      <c r="AC2062" s="8"/>
    </row>
    <row r="2063" spans="2:29" ht="12.75">
      <c r="B2063" s="28"/>
      <c r="AC2063" s="8"/>
    </row>
    <row r="2064" spans="2:29" ht="12.75">
      <c r="B2064" s="28"/>
      <c r="AC2064" s="8"/>
    </row>
    <row r="2065" spans="2:29" ht="12.75">
      <c r="B2065" s="28"/>
      <c r="AC2065" s="8"/>
    </row>
    <row r="2066" spans="2:29" ht="12.75">
      <c r="B2066" s="28"/>
      <c r="AC2066" s="8"/>
    </row>
    <row r="2067" spans="2:29" ht="12.75">
      <c r="B2067" s="28"/>
      <c r="AC2067" s="8"/>
    </row>
    <row r="2068" spans="2:29" ht="12.75">
      <c r="B2068" s="28"/>
      <c r="AC2068" s="8"/>
    </row>
    <row r="2069" spans="2:29" ht="12.75">
      <c r="B2069" s="28"/>
      <c r="AC2069" s="8"/>
    </row>
    <row r="2070" spans="2:29" ht="12.75">
      <c r="B2070" s="28"/>
      <c r="AC2070" s="8"/>
    </row>
    <row r="2071" spans="2:29" ht="12.75">
      <c r="B2071" s="28"/>
      <c r="AC2071" s="8"/>
    </row>
    <row r="2072" spans="2:29" ht="12.75">
      <c r="B2072" s="28"/>
      <c r="AC2072" s="8"/>
    </row>
    <row r="2073" spans="2:29" ht="12.75">
      <c r="B2073" s="28"/>
      <c r="AC2073" s="8"/>
    </row>
    <row r="2074" spans="2:29" ht="12.75">
      <c r="B2074" s="28"/>
      <c r="AC2074" s="8"/>
    </row>
    <row r="2075" spans="2:29" ht="12.75">
      <c r="B2075" s="28"/>
      <c r="AC2075" s="8"/>
    </row>
    <row r="2076" spans="2:29" ht="12.75">
      <c r="B2076" s="28"/>
      <c r="AC2076" s="8"/>
    </row>
    <row r="2077" spans="2:29" ht="12.75">
      <c r="B2077" s="28"/>
      <c r="AC2077" s="8"/>
    </row>
    <row r="2078" spans="2:29" ht="12.75">
      <c r="B2078" s="28"/>
      <c r="AC2078" s="8"/>
    </row>
    <row r="2079" spans="2:29" ht="12.75">
      <c r="B2079" s="28"/>
      <c r="AC2079" s="8"/>
    </row>
    <row r="2080" spans="2:29" ht="12.75">
      <c r="B2080" s="28"/>
      <c r="AC2080" s="8"/>
    </row>
    <row r="2081" spans="2:29" ht="12.75">
      <c r="B2081" s="28"/>
      <c r="AC2081" s="8"/>
    </row>
    <row r="2082" spans="2:29" ht="12.75">
      <c r="B2082" s="28"/>
      <c r="AC2082" s="8"/>
    </row>
    <row r="2083" spans="2:29" ht="12.75">
      <c r="B2083" s="28"/>
      <c r="AC2083" s="8"/>
    </row>
    <row r="2084" spans="2:29" ht="12.75">
      <c r="B2084" s="28"/>
      <c r="AC2084" s="8"/>
    </row>
    <row r="2085" spans="2:29" ht="12.75">
      <c r="B2085" s="28"/>
      <c r="AC2085" s="8"/>
    </row>
    <row r="2086" spans="2:29" ht="12.75">
      <c r="B2086" s="28"/>
      <c r="AC2086" s="8"/>
    </row>
    <row r="2087" spans="2:29" ht="12.75">
      <c r="B2087" s="28"/>
      <c r="AC2087" s="8"/>
    </row>
    <row r="2088" spans="2:29" ht="12.75">
      <c r="B2088" s="28"/>
      <c r="AC2088" s="8"/>
    </row>
    <row r="2089" spans="2:29" ht="12.75">
      <c r="B2089" s="28"/>
      <c r="AC2089" s="8"/>
    </row>
    <row r="2090" spans="2:29" ht="12.75">
      <c r="B2090" s="28"/>
      <c r="AC2090" s="8"/>
    </row>
    <row r="2091" spans="2:29" ht="12.75">
      <c r="B2091" s="28"/>
      <c r="AC2091" s="8"/>
    </row>
    <row r="2092" spans="2:29" ht="12.75">
      <c r="B2092" s="28"/>
      <c r="AC2092" s="8"/>
    </row>
    <row r="2093" spans="2:29" ht="12.75">
      <c r="B2093" s="28"/>
      <c r="AC2093" s="8"/>
    </row>
    <row r="2094" spans="2:29" ht="12.75">
      <c r="B2094" s="28"/>
      <c r="AC2094" s="8"/>
    </row>
    <row r="2095" spans="2:29" ht="12.75">
      <c r="B2095" s="28"/>
      <c r="AC2095" s="8"/>
    </row>
    <row r="2096" spans="2:29" ht="12.75">
      <c r="B2096" s="28"/>
      <c r="AC2096" s="8"/>
    </row>
    <row r="2097" spans="2:29" ht="12.75">
      <c r="B2097" s="28"/>
      <c r="AC2097" s="8"/>
    </row>
    <row r="2098" spans="2:29" ht="12.75">
      <c r="B2098" s="28"/>
      <c r="AC2098" s="8"/>
    </row>
    <row r="2099" spans="2:29" ht="12.75">
      <c r="B2099" s="28"/>
      <c r="AC2099" s="8"/>
    </row>
    <row r="2100" spans="2:29" ht="12.75">
      <c r="B2100" s="28"/>
      <c r="AC2100" s="8"/>
    </row>
    <row r="2101" spans="2:29" ht="12.75">
      <c r="B2101" s="28"/>
      <c r="AC2101" s="8"/>
    </row>
    <row r="2102" spans="2:29" ht="12.75">
      <c r="B2102" s="28"/>
      <c r="AC2102" s="8"/>
    </row>
    <row r="2103" spans="2:29" ht="12.75">
      <c r="B2103" s="28"/>
      <c r="AC2103" s="8"/>
    </row>
    <row r="2104" spans="2:29" ht="12.75">
      <c r="B2104" s="28"/>
      <c r="AC2104" s="8"/>
    </row>
    <row r="2105" spans="2:29" ht="12.75">
      <c r="B2105" s="111"/>
      <c r="AC2105" s="8"/>
    </row>
    <row r="2106" spans="2:29" ht="12.75">
      <c r="B2106" s="111"/>
      <c r="AC2106" s="8"/>
    </row>
    <row r="2107" spans="2:29" ht="12.75">
      <c r="B2107" s="111"/>
      <c r="AC2107" s="8"/>
    </row>
    <row r="2108" spans="2:29" ht="12.75">
      <c r="B2108" s="111"/>
      <c r="AC2108" s="8"/>
    </row>
    <row r="2109" spans="2:29" ht="12.75">
      <c r="B2109" s="111"/>
      <c r="AC2109" s="8"/>
    </row>
    <row r="2110" spans="2:29" ht="12.75">
      <c r="B2110" s="111"/>
      <c r="AC2110" s="8"/>
    </row>
    <row r="2111" spans="2:29" ht="12.75">
      <c r="B2111" s="111"/>
      <c r="AC2111" s="8"/>
    </row>
    <row r="2112" spans="2:29" ht="12.75">
      <c r="B2112" s="111"/>
      <c r="AC2112" s="8"/>
    </row>
    <row r="2113" spans="2:29" ht="12.75">
      <c r="B2113" s="111"/>
      <c r="AC2113" s="8"/>
    </row>
    <row r="2114" spans="2:29" ht="12.75">
      <c r="B2114" s="111"/>
      <c r="AC2114" s="8"/>
    </row>
    <row r="2115" spans="2:29" ht="12.75">
      <c r="B2115" s="111"/>
      <c r="AC2115" s="8"/>
    </row>
    <row r="2116" spans="2:29" ht="12.75">
      <c r="B2116" s="111"/>
      <c r="AC2116" s="8"/>
    </row>
    <row r="2117" spans="2:29" ht="12.75">
      <c r="B2117" s="111"/>
      <c r="AC2117" s="8"/>
    </row>
    <row r="2118" spans="2:29" ht="12.75">
      <c r="B2118" s="111"/>
      <c r="AC2118" s="8"/>
    </row>
    <row r="2119" spans="2:29" ht="12.75">
      <c r="B2119" s="111"/>
      <c r="AC2119" s="8"/>
    </row>
    <row r="2120" spans="2:29" ht="12.75">
      <c r="B2120" s="111"/>
      <c r="AC2120" s="8"/>
    </row>
    <row r="2121" spans="2:29" ht="12.75">
      <c r="B2121" s="111"/>
      <c r="AC2121" s="8"/>
    </row>
    <row r="2122" spans="2:29" ht="12.75">
      <c r="B2122" s="111"/>
      <c r="AC2122" s="8"/>
    </row>
    <row r="2123" spans="2:29" ht="12.75">
      <c r="B2123" s="111"/>
      <c r="AC2123" s="8"/>
    </row>
    <row r="2124" spans="2:29" ht="12.75">
      <c r="B2124" s="111"/>
      <c r="AC2124" s="8"/>
    </row>
    <row r="2125" spans="2:29" ht="12.75">
      <c r="B2125" s="111"/>
      <c r="AC2125" s="8"/>
    </row>
    <row r="2126" spans="2:29" ht="12.75">
      <c r="B2126" s="111"/>
      <c r="AC2126" s="8"/>
    </row>
    <row r="2127" spans="2:29" ht="12.75">
      <c r="B2127" s="111"/>
      <c r="AC2127" s="8"/>
    </row>
    <row r="2128" spans="2:29" ht="12.75">
      <c r="B2128" s="111"/>
      <c r="AC2128" s="8"/>
    </row>
    <row r="2129" spans="2:29" ht="12.75">
      <c r="B2129" s="111"/>
      <c r="AC2129" s="8"/>
    </row>
    <row r="2130" spans="2:29" ht="12.75">
      <c r="B2130" s="111"/>
      <c r="AC2130" s="8"/>
    </row>
    <row r="2131" spans="2:29" ht="12.75">
      <c r="B2131" s="111"/>
      <c r="AC2131" s="8"/>
    </row>
    <row r="2132" spans="2:29" ht="12.75">
      <c r="B2132" s="111"/>
      <c r="AC2132" s="8"/>
    </row>
    <row r="2133" spans="2:29" ht="12.75">
      <c r="B2133" s="111"/>
      <c r="AC2133" s="8"/>
    </row>
    <row r="2134" spans="2:29" ht="12.75">
      <c r="B2134" s="111"/>
      <c r="AC2134" s="8"/>
    </row>
    <row r="2135" spans="2:29" ht="12.75">
      <c r="B2135" s="111"/>
      <c r="AC2135" s="8"/>
    </row>
    <row r="2136" spans="2:29" ht="12.75">
      <c r="B2136" s="111"/>
      <c r="AC2136" s="8"/>
    </row>
    <row r="2137" spans="2:29" ht="12.75">
      <c r="B2137" s="111"/>
      <c r="AC2137" s="8"/>
    </row>
    <row r="2138" spans="2:29" ht="12.75">
      <c r="B2138" s="111"/>
      <c r="AC2138" s="8"/>
    </row>
    <row r="2139" spans="2:29" ht="12.75">
      <c r="B2139" s="111"/>
      <c r="AC2139" s="8"/>
    </row>
    <row r="2140" spans="2:29" ht="12.75">
      <c r="B2140" s="111"/>
      <c r="AC2140" s="8"/>
    </row>
    <row r="2141" spans="2:29" ht="12.75">
      <c r="B2141" s="111"/>
      <c r="AC2141" s="8"/>
    </row>
    <row r="2142" spans="2:29" ht="12.75">
      <c r="B2142" s="111"/>
      <c r="AC2142" s="8"/>
    </row>
    <row r="2143" spans="2:29" ht="12.75">
      <c r="B2143" s="111"/>
      <c r="AC2143" s="8"/>
    </row>
    <row r="2144" spans="2:29" ht="12.75">
      <c r="B2144" s="111"/>
      <c r="AC2144" s="8"/>
    </row>
    <row r="2145" spans="2:29" ht="12.75">
      <c r="B2145" s="111"/>
      <c r="AC2145" s="8"/>
    </row>
    <row r="2146" spans="2:29" ht="12.75">
      <c r="B2146" s="111"/>
      <c r="AC2146" s="8"/>
    </row>
    <row r="2147" spans="2:29" ht="12.75">
      <c r="B2147" s="111"/>
      <c r="AC2147" s="8"/>
    </row>
    <row r="2148" spans="2:29" ht="12.75">
      <c r="B2148" s="111"/>
      <c r="AC2148" s="8"/>
    </row>
    <row r="2149" spans="2:29" ht="12.75">
      <c r="B2149" s="111"/>
      <c r="AC2149" s="8"/>
    </row>
    <row r="2150" spans="2:29" ht="12.75">
      <c r="B2150" s="111"/>
      <c r="AC2150" s="8"/>
    </row>
    <row r="2151" spans="2:29" ht="12.75">
      <c r="B2151" s="111"/>
      <c r="AC2151" s="8"/>
    </row>
    <row r="2152" spans="2:29" ht="12.75">
      <c r="B2152" s="111"/>
      <c r="AC2152" s="8"/>
    </row>
    <row r="2153" spans="2:29" ht="12.75">
      <c r="B2153" s="111"/>
      <c r="AC2153" s="8"/>
    </row>
    <row r="2154" spans="2:29" ht="12.75">
      <c r="B2154" s="111"/>
      <c r="AC2154" s="8"/>
    </row>
    <row r="2155" spans="2:29" ht="12.75">
      <c r="B2155" s="111"/>
      <c r="AC2155" s="8"/>
    </row>
    <row r="2156" spans="2:29" ht="12.75">
      <c r="B2156" s="111"/>
      <c r="AC2156" s="8"/>
    </row>
    <row r="2157" spans="2:29" ht="12.75">
      <c r="B2157" s="111"/>
      <c r="AC2157" s="8"/>
    </row>
    <row r="2158" spans="2:29" ht="12.75">
      <c r="B2158" s="111"/>
      <c r="AC2158" s="8"/>
    </row>
    <row r="2159" spans="2:29" ht="12.75">
      <c r="B2159" s="111"/>
      <c r="AC2159" s="8"/>
    </row>
    <row r="2160" spans="2:29" ht="12.75">
      <c r="B2160" s="111"/>
      <c r="AC2160" s="8"/>
    </row>
    <row r="2161" spans="2:29" ht="12.75">
      <c r="B2161" s="111"/>
      <c r="AC2161" s="8"/>
    </row>
    <row r="2162" spans="2:29" ht="12.75">
      <c r="B2162" s="111"/>
      <c r="AC2162" s="8"/>
    </row>
    <row r="2163" spans="2:29" ht="12.75">
      <c r="B2163" s="111"/>
      <c r="AC2163" s="8"/>
    </row>
    <row r="2164" spans="2:29" ht="12.75">
      <c r="B2164" s="111"/>
      <c r="AC2164" s="8"/>
    </row>
    <row r="2165" spans="2:29" ht="12.75">
      <c r="B2165" s="111"/>
      <c r="AC2165" s="8"/>
    </row>
    <row r="2166" spans="2:29" ht="12.75">
      <c r="B2166" s="111"/>
      <c r="AC2166" s="8"/>
    </row>
    <row r="2167" spans="2:29" ht="12.75">
      <c r="B2167" s="111"/>
      <c r="AC2167" s="8"/>
    </row>
    <row r="2168" spans="2:29" ht="12.75">
      <c r="B2168" s="111"/>
      <c r="AC2168" s="8"/>
    </row>
    <row r="2169" spans="2:29" ht="12.75">
      <c r="B2169" s="111"/>
      <c r="AC2169" s="8"/>
    </row>
    <row r="2170" spans="2:29" ht="12.75">
      <c r="B2170" s="111"/>
      <c r="AC2170" s="8"/>
    </row>
    <row r="2171" spans="2:29" ht="12.75">
      <c r="B2171" s="111"/>
      <c r="AC2171" s="8"/>
    </row>
    <row r="2172" spans="2:29" ht="12.75">
      <c r="B2172" s="111"/>
      <c r="AC2172" s="8"/>
    </row>
    <row r="2173" spans="2:29" ht="12.75">
      <c r="B2173" s="111"/>
      <c r="AC2173" s="8"/>
    </row>
    <row r="2174" spans="2:29" ht="12.75">
      <c r="B2174" s="111"/>
      <c r="AC2174" s="8"/>
    </row>
    <row r="2175" spans="2:29" ht="12.75">
      <c r="B2175" s="111"/>
      <c r="AC2175" s="8"/>
    </row>
    <row r="2176" spans="2:29" ht="12.75">
      <c r="B2176" s="111"/>
      <c r="AC2176" s="8"/>
    </row>
    <row r="2177" spans="2:29" ht="12.75">
      <c r="B2177" s="111"/>
      <c r="AC2177" s="8"/>
    </row>
    <row r="2178" spans="2:29" ht="12.75">
      <c r="B2178" s="111"/>
      <c r="AC2178" s="8"/>
    </row>
    <row r="2179" spans="2:29" ht="12.75">
      <c r="B2179" s="111"/>
      <c r="AC2179" s="8"/>
    </row>
    <row r="2180" spans="2:29" ht="12.75">
      <c r="B2180" s="111"/>
      <c r="AC2180" s="8"/>
    </row>
    <row r="2181" spans="2:29" ht="12.75">
      <c r="B2181" s="111"/>
      <c r="AC2181" s="8"/>
    </row>
    <row r="2182" spans="2:29" ht="12.75">
      <c r="B2182" s="111"/>
      <c r="AC2182" s="8"/>
    </row>
    <row r="2183" spans="2:29" ht="12.75">
      <c r="B2183" s="111"/>
      <c r="AC2183" s="8"/>
    </row>
    <row r="2184" spans="2:29" ht="12.75">
      <c r="B2184" s="111"/>
      <c r="AC2184" s="8"/>
    </row>
    <row r="2185" spans="2:29" ht="12.75">
      <c r="B2185" s="111"/>
      <c r="AC2185" s="8"/>
    </row>
    <row r="2186" spans="2:29" ht="12.75">
      <c r="B2186" s="111"/>
      <c r="AC2186" s="8"/>
    </row>
    <row r="2187" spans="2:29" ht="12.75">
      <c r="B2187" s="111"/>
      <c r="AC2187" s="8"/>
    </row>
    <row r="2188" spans="2:29" ht="12.75">
      <c r="B2188" s="111"/>
      <c r="AC2188" s="8"/>
    </row>
    <row r="2189" spans="2:29" ht="12.75">
      <c r="B2189" s="111"/>
      <c r="AC2189" s="8"/>
    </row>
    <row r="2190" spans="2:29" ht="12.75">
      <c r="B2190" s="111"/>
      <c r="AC2190" s="8"/>
    </row>
    <row r="2191" spans="2:29" ht="12.75">
      <c r="B2191" s="111"/>
      <c r="AC2191" s="8"/>
    </row>
    <row r="2192" spans="2:29" ht="12.75">
      <c r="B2192" s="111"/>
      <c r="AC2192" s="8"/>
    </row>
    <row r="2193" spans="2:29" ht="12.75">
      <c r="B2193" s="111"/>
      <c r="AC2193" s="8"/>
    </row>
    <row r="2194" spans="2:29" ht="12.75">
      <c r="B2194" s="111"/>
      <c r="AC2194" s="8"/>
    </row>
    <row r="2195" spans="2:29" ht="12.75">
      <c r="B2195" s="111"/>
      <c r="AC2195" s="8"/>
    </row>
    <row r="2196" spans="2:29" ht="12.75">
      <c r="B2196" s="111"/>
      <c r="AC2196" s="8"/>
    </row>
    <row r="2197" spans="2:29" ht="12.75">
      <c r="B2197" s="111"/>
      <c r="AC2197" s="8"/>
    </row>
    <row r="2198" spans="2:29" ht="12.75">
      <c r="B2198" s="111"/>
      <c r="AC2198" s="8"/>
    </row>
    <row r="2199" spans="2:29" ht="12.75">
      <c r="B2199" s="111"/>
      <c r="AC2199" s="8"/>
    </row>
    <row r="2200" spans="2:29" ht="12.75">
      <c r="B2200" s="111"/>
      <c r="AC2200" s="8"/>
    </row>
    <row r="2201" spans="2:29" ht="12.75">
      <c r="B2201" s="111"/>
      <c r="AC2201" s="8"/>
    </row>
    <row r="2202" spans="2:29" ht="12.75">
      <c r="B2202" s="111"/>
      <c r="AC2202" s="8"/>
    </row>
    <row r="2203" spans="2:29" ht="12.75">
      <c r="B2203" s="111"/>
      <c r="AC2203" s="8"/>
    </row>
    <row r="2204" spans="2:29" ht="12.75">
      <c r="B2204" s="111"/>
      <c r="AC2204" s="8"/>
    </row>
    <row r="2205" spans="2:29" ht="12.75">
      <c r="B2205" s="111"/>
      <c r="AC2205" s="8"/>
    </row>
    <row r="2206" spans="2:29" ht="12.75">
      <c r="B2206" s="111"/>
      <c r="AC2206" s="8"/>
    </row>
    <row r="2207" spans="2:29" ht="12.75">
      <c r="B2207" s="111"/>
      <c r="AC2207" s="8"/>
    </row>
    <row r="2208" spans="2:29" ht="12.75">
      <c r="B2208" s="111"/>
      <c r="AC2208" s="8"/>
    </row>
    <row r="2209" spans="2:29" ht="12.75">
      <c r="B2209" s="111"/>
      <c r="AC2209" s="8"/>
    </row>
    <row r="2210" spans="2:29" ht="12.75">
      <c r="B2210" s="111"/>
      <c r="AC2210" s="8"/>
    </row>
    <row r="2211" spans="2:29" ht="12.75">
      <c r="B2211" s="111"/>
      <c r="AC2211" s="8"/>
    </row>
    <row r="2212" spans="2:29" ht="12.75">
      <c r="B2212" s="111"/>
      <c r="AC2212" s="8"/>
    </row>
    <row r="2213" spans="2:29" ht="12.75">
      <c r="B2213" s="111"/>
      <c r="AC2213" s="8"/>
    </row>
    <row r="2214" spans="2:29" ht="12.75">
      <c r="B2214" s="111"/>
      <c r="AC2214" s="8"/>
    </row>
    <row r="2215" spans="2:29" ht="12.75">
      <c r="B2215" s="111"/>
      <c r="AC2215" s="8"/>
    </row>
    <row r="2216" spans="2:29" ht="12.75">
      <c r="B2216" s="111"/>
      <c r="AC2216" s="8"/>
    </row>
    <row r="2217" spans="2:29" ht="12.75">
      <c r="B2217" s="111"/>
      <c r="AC2217" s="8"/>
    </row>
    <row r="2218" spans="2:29" ht="12.75">
      <c r="B2218" s="111"/>
      <c r="AC2218" s="8"/>
    </row>
    <row r="2219" spans="2:29" ht="12.75">
      <c r="B2219" s="111"/>
      <c r="AC2219" s="8"/>
    </row>
    <row r="2220" spans="2:29" ht="12.75">
      <c r="B2220" s="111"/>
      <c r="AC2220" s="8"/>
    </row>
    <row r="2221" spans="2:29" ht="12.75">
      <c r="B2221" s="111"/>
      <c r="AC2221" s="8"/>
    </row>
    <row r="2222" spans="2:29" ht="12.75">
      <c r="B2222" s="111"/>
      <c r="AC2222" s="8"/>
    </row>
    <row r="2223" spans="2:29" ht="12.75">
      <c r="B2223" s="111"/>
      <c r="AC2223" s="8"/>
    </row>
    <row r="2224" spans="2:29" ht="12.75">
      <c r="B2224" s="111"/>
      <c r="AC2224" s="8"/>
    </row>
    <row r="2225" spans="2:29" ht="12.75">
      <c r="B2225" s="111"/>
      <c r="AC2225" s="8"/>
    </row>
    <row r="2226" spans="2:29" ht="12.75">
      <c r="B2226" s="111"/>
      <c r="AC2226" s="8"/>
    </row>
    <row r="2227" spans="2:29" ht="12.75">
      <c r="B2227" s="111"/>
      <c r="AC2227" s="8"/>
    </row>
    <row r="2228" spans="2:29" ht="12.75">
      <c r="B2228" s="111"/>
      <c r="AC2228" s="8"/>
    </row>
    <row r="2229" spans="2:29" ht="12.75">
      <c r="B2229" s="111"/>
      <c r="AC2229" s="8"/>
    </row>
    <row r="2230" spans="2:29" ht="12.75">
      <c r="B2230" s="111"/>
      <c r="AC2230" s="8"/>
    </row>
    <row r="2231" spans="2:29" ht="12.75">
      <c r="B2231" s="111"/>
      <c r="AC2231" s="8"/>
    </row>
    <row r="2232" spans="2:29" ht="12.75">
      <c r="B2232" s="111"/>
      <c r="AC2232" s="8"/>
    </row>
    <row r="2233" spans="2:29" ht="12.75">
      <c r="B2233" s="111"/>
      <c r="AC2233" s="8"/>
    </row>
    <row r="2234" spans="2:29" ht="12.75">
      <c r="B2234" s="111"/>
      <c r="AC2234" s="8"/>
    </row>
    <row r="2235" spans="2:29" ht="12.75">
      <c r="B2235" s="111"/>
      <c r="AC2235" s="8"/>
    </row>
    <row r="2236" spans="2:29" ht="12.75">
      <c r="B2236" s="111"/>
      <c r="AC2236" s="8"/>
    </row>
    <row r="2237" spans="2:29" ht="12.75">
      <c r="B2237" s="111"/>
      <c r="AC2237" s="8"/>
    </row>
    <row r="2238" spans="2:29" ht="12.75">
      <c r="B2238" s="111"/>
      <c r="AC2238" s="8"/>
    </row>
    <row r="2239" spans="2:29" ht="12.75">
      <c r="B2239" s="111"/>
      <c r="AC2239" s="8"/>
    </row>
    <row r="2240" spans="2:29" ht="12.75">
      <c r="B2240" s="111"/>
      <c r="AC2240" s="8"/>
    </row>
    <row r="2241" spans="2:29" ht="12.75">
      <c r="B2241" s="111"/>
      <c r="AC2241" s="8"/>
    </row>
    <row r="2242" spans="2:29" ht="12.75">
      <c r="B2242" s="111"/>
      <c r="AC2242" s="8"/>
    </row>
    <row r="2243" spans="2:29" ht="12.75">
      <c r="B2243" s="111"/>
      <c r="AC2243" s="8"/>
    </row>
    <row r="2244" spans="2:29" ht="12.75">
      <c r="B2244" s="111"/>
      <c r="AC2244" s="8"/>
    </row>
    <row r="2245" spans="2:29" ht="12.75">
      <c r="B2245" s="111"/>
      <c r="AC2245" s="8"/>
    </row>
    <row r="2246" spans="2:29" ht="12.75">
      <c r="B2246" s="111"/>
      <c r="AC2246" s="8"/>
    </row>
    <row r="2247" spans="2:29" ht="12.75">
      <c r="B2247" s="111"/>
      <c r="AC2247" s="8"/>
    </row>
    <row r="2248" spans="2:29" ht="12.75">
      <c r="B2248" s="111"/>
      <c r="AC2248" s="8"/>
    </row>
    <row r="2249" spans="2:29" ht="12.75">
      <c r="B2249" s="111"/>
      <c r="AC2249" s="8"/>
    </row>
    <row r="2250" spans="2:29" ht="12.75">
      <c r="B2250" s="111"/>
      <c r="AC2250" s="8"/>
    </row>
    <row r="2251" spans="2:29" ht="12.75">
      <c r="B2251" s="111"/>
      <c r="AC2251" s="8"/>
    </row>
    <row r="2252" spans="2:29" ht="12.75">
      <c r="B2252" s="111"/>
      <c r="AC2252" s="8"/>
    </row>
    <row r="2253" spans="2:29" ht="12.75">
      <c r="B2253" s="111"/>
      <c r="AC2253" s="8"/>
    </row>
    <row r="2254" spans="2:29" ht="12.75">
      <c r="B2254" s="111"/>
      <c r="AC2254" s="8"/>
    </row>
    <row r="2255" spans="2:29" ht="12.75">
      <c r="B2255" s="111"/>
      <c r="AC2255" s="8"/>
    </row>
    <row r="2256" spans="2:29" ht="12.75">
      <c r="B2256" s="111"/>
      <c r="AC2256" s="8"/>
    </row>
    <row r="2257" spans="2:29" ht="12.75">
      <c r="B2257" s="111"/>
      <c r="AC2257" s="8"/>
    </row>
    <row r="2258" spans="2:29" ht="12.75">
      <c r="B2258" s="111"/>
      <c r="AC2258" s="8"/>
    </row>
    <row r="2259" spans="2:29" ht="12.75">
      <c r="B2259" s="111"/>
      <c r="AC2259" s="8"/>
    </row>
    <row r="2260" spans="2:29" ht="12.75">
      <c r="B2260" s="111"/>
      <c r="AC2260" s="8"/>
    </row>
    <row r="2261" spans="2:29" ht="12.75">
      <c r="B2261" s="111"/>
      <c r="AC2261" s="8"/>
    </row>
    <row r="2262" spans="2:29" ht="12.75">
      <c r="B2262" s="111"/>
      <c r="AC2262" s="8"/>
    </row>
    <row r="2263" spans="2:29" ht="12.75">
      <c r="B2263" s="111"/>
      <c r="AC2263" s="8"/>
    </row>
    <row r="2264" spans="2:29" ht="12.75">
      <c r="B2264" s="111"/>
      <c r="AC2264" s="8"/>
    </row>
    <row r="2265" spans="2:29" ht="12.75">
      <c r="B2265" s="111"/>
      <c r="AC2265" s="8"/>
    </row>
    <row r="2266" spans="2:29" ht="12.75">
      <c r="B2266" s="111"/>
      <c r="AC2266" s="8"/>
    </row>
    <row r="2267" spans="2:29" ht="12.75">
      <c r="B2267" s="111"/>
      <c r="AC2267" s="8"/>
    </row>
    <row r="2268" spans="2:29" ht="12.75">
      <c r="B2268" s="111"/>
      <c r="AC2268" s="8"/>
    </row>
    <row r="2269" spans="2:29" ht="12.75">
      <c r="B2269" s="111"/>
      <c r="AC2269" s="8"/>
    </row>
    <row r="2270" spans="2:29" ht="12.75">
      <c r="B2270" s="111"/>
      <c r="AC2270" s="8"/>
    </row>
    <row r="2271" spans="2:29" ht="12.75">
      <c r="B2271" s="111"/>
      <c r="AC2271" s="8"/>
    </row>
    <row r="2272" spans="2:29" ht="12.75">
      <c r="B2272" s="111"/>
      <c r="AC2272" s="8"/>
    </row>
    <row r="2273" spans="2:29" ht="12.75">
      <c r="B2273" s="111"/>
      <c r="AC2273" s="8"/>
    </row>
    <row r="2274" spans="2:29" ht="12.75">
      <c r="B2274" s="111"/>
      <c r="AC2274" s="8"/>
    </row>
    <row r="2275" spans="2:29" ht="12.75">
      <c r="B2275" s="111"/>
      <c r="AC2275" s="8"/>
    </row>
    <row r="2276" spans="2:29" ht="12.75">
      <c r="B2276" s="111"/>
      <c r="AC2276" s="8"/>
    </row>
    <row r="2277" spans="2:29" ht="12.75">
      <c r="B2277" s="111"/>
      <c r="AC2277" s="8"/>
    </row>
    <row r="2278" spans="2:29" ht="12.75">
      <c r="B2278" s="111"/>
      <c r="AC2278" s="8"/>
    </row>
    <row r="2279" spans="2:29" ht="12.75">
      <c r="B2279" s="111"/>
      <c r="AC2279" s="8"/>
    </row>
    <row r="2280" spans="2:29" ht="12.75">
      <c r="B2280" s="111"/>
      <c r="AC2280" s="8"/>
    </row>
    <row r="2281" spans="2:29" ht="12.75">
      <c r="B2281" s="111"/>
      <c r="AC2281" s="8"/>
    </row>
    <row r="2282" spans="2:29" ht="12.75">
      <c r="B2282" s="111"/>
      <c r="AC2282" s="8"/>
    </row>
    <row r="2283" spans="2:29" ht="12.75">
      <c r="B2283" s="111"/>
      <c r="AC2283" s="8"/>
    </row>
    <row r="2284" spans="2:29" ht="12.75">
      <c r="B2284" s="111"/>
      <c r="AC2284" s="8"/>
    </row>
    <row r="2285" spans="2:29" ht="12.75">
      <c r="B2285" s="111"/>
      <c r="AC2285" s="8"/>
    </row>
    <row r="2286" spans="2:29" ht="12.75">
      <c r="B2286" s="111"/>
      <c r="AC2286" s="8"/>
    </row>
    <row r="2287" spans="2:29" ht="12.75">
      <c r="B2287" s="111"/>
      <c r="AC2287" s="8"/>
    </row>
    <row r="2288" spans="2:29" ht="12.75">
      <c r="B2288" s="111"/>
      <c r="AC2288" s="8"/>
    </row>
    <row r="2289" spans="2:29" ht="12.75">
      <c r="B2289" s="111"/>
      <c r="AC2289" s="8"/>
    </row>
    <row r="2290" spans="2:29" ht="12.75">
      <c r="B2290" s="111"/>
      <c r="AC2290" s="8"/>
    </row>
    <row r="2291" spans="2:29" ht="12.75">
      <c r="B2291" s="111"/>
      <c r="AC2291" s="8"/>
    </row>
    <row r="2292" spans="2:29" ht="12.75">
      <c r="B2292" s="111"/>
      <c r="AC2292" s="8"/>
    </row>
    <row r="2293" spans="2:29" ht="12.75">
      <c r="B2293" s="111"/>
      <c r="AC2293" s="8"/>
    </row>
    <row r="2294" spans="2:29" ht="12.75">
      <c r="B2294" s="111"/>
      <c r="AC2294" s="8"/>
    </row>
    <row r="2295" spans="2:29" ht="12.75">
      <c r="B2295" s="111"/>
      <c r="AC2295" s="8"/>
    </row>
    <row r="2296" spans="2:29" ht="12.75">
      <c r="B2296" s="111"/>
      <c r="AC2296" s="8"/>
    </row>
    <row r="2297" spans="2:29" ht="12.75">
      <c r="B2297" s="111"/>
      <c r="AC2297" s="8"/>
    </row>
    <row r="2298" spans="2:29" ht="12.75">
      <c r="B2298" s="111"/>
      <c r="AC2298" s="8"/>
    </row>
    <row r="2299" spans="2:29" ht="12.75">
      <c r="B2299" s="111"/>
      <c r="AC2299" s="8"/>
    </row>
    <row r="2300" spans="2:29" ht="12.75">
      <c r="B2300" s="111"/>
      <c r="AC2300" s="8"/>
    </row>
    <row r="2301" spans="2:29" ht="12.75">
      <c r="B2301" s="111"/>
      <c r="AC2301" s="8"/>
    </row>
    <row r="2302" spans="2:29" ht="12.75">
      <c r="B2302" s="111"/>
      <c r="AC2302" s="8"/>
    </row>
    <row r="2303" spans="2:29" ht="12.75">
      <c r="B2303" s="111"/>
      <c r="AC2303" s="8"/>
    </row>
    <row r="2304" spans="2:29" ht="12.75">
      <c r="B2304" s="111"/>
      <c r="AC2304" s="8"/>
    </row>
    <row r="2305" spans="2:29" ht="12.75">
      <c r="B2305" s="111"/>
      <c r="AC2305" s="8"/>
    </row>
    <row r="2306" spans="2:29" ht="12.75">
      <c r="B2306" s="111"/>
      <c r="AC2306" s="8"/>
    </row>
    <row r="2307" spans="2:29" ht="12.75">
      <c r="B2307" s="111"/>
      <c r="AC2307" s="8"/>
    </row>
    <row r="2308" spans="2:29" ht="12.75">
      <c r="B2308" s="111"/>
      <c r="AC2308" s="8"/>
    </row>
    <row r="2309" spans="2:29" ht="12.75">
      <c r="B2309" s="111"/>
      <c r="AC2309" s="8"/>
    </row>
    <row r="2310" spans="2:29" ht="12.75">
      <c r="B2310" s="111"/>
      <c r="AC2310" s="8"/>
    </row>
    <row r="2311" spans="2:29" ht="12.75">
      <c r="B2311" s="111"/>
      <c r="AC2311" s="8"/>
    </row>
    <row r="2312" spans="2:29" ht="12.75">
      <c r="B2312" s="111"/>
      <c r="AC2312" s="8"/>
    </row>
    <row r="2313" spans="2:29" ht="12.75">
      <c r="B2313" s="111"/>
      <c r="AC2313" s="8"/>
    </row>
    <row r="2314" spans="2:29" ht="12.75">
      <c r="B2314" s="111"/>
      <c r="AC2314" s="8"/>
    </row>
    <row r="2315" spans="2:29" ht="12.75">
      <c r="B2315" s="111"/>
      <c r="AC2315" s="8"/>
    </row>
    <row r="2316" spans="2:29" ht="12.75">
      <c r="B2316" s="111"/>
      <c r="AC2316" s="8"/>
    </row>
    <row r="2317" spans="2:29" ht="12.75">
      <c r="B2317" s="111"/>
      <c r="AC2317" s="8"/>
    </row>
    <row r="2318" spans="2:29" ht="12.75">
      <c r="B2318" s="111"/>
      <c r="AC2318" s="8"/>
    </row>
    <row r="2319" spans="2:29" ht="12.75">
      <c r="B2319" s="111"/>
      <c r="AC2319" s="8"/>
    </row>
    <row r="2320" spans="2:29" ht="12.75">
      <c r="B2320" s="111"/>
      <c r="AC2320" s="8"/>
    </row>
    <row r="2321" spans="2:29" ht="12.75">
      <c r="B2321" s="111"/>
      <c r="AC2321" s="8"/>
    </row>
    <row r="2322" spans="2:29" ht="12.75">
      <c r="B2322" s="111"/>
      <c r="AC2322" s="8"/>
    </row>
    <row r="2323" spans="2:29" ht="12.75">
      <c r="B2323" s="111"/>
      <c r="AC2323" s="8"/>
    </row>
    <row r="2324" spans="2:29" ht="12.75">
      <c r="B2324" s="111"/>
      <c r="AC2324" s="8"/>
    </row>
    <row r="2325" spans="2:29" ht="12.75">
      <c r="B2325" s="111"/>
      <c r="AC2325" s="8"/>
    </row>
    <row r="2326" spans="2:29" ht="12.75">
      <c r="B2326" s="111"/>
      <c r="AC2326" s="8"/>
    </row>
    <row r="2327" spans="2:29" ht="12.75">
      <c r="B2327" s="111"/>
      <c r="AC2327" s="8"/>
    </row>
    <row r="2328" spans="2:29" ht="12.75">
      <c r="B2328" s="111"/>
      <c r="AC2328" s="8"/>
    </row>
    <row r="2329" spans="2:29" ht="12.75">
      <c r="B2329" s="111"/>
      <c r="AC2329" s="8"/>
    </row>
    <row r="2330" spans="2:29" ht="12.75">
      <c r="B2330" s="111"/>
      <c r="AC2330" s="8"/>
    </row>
    <row r="2331" spans="2:29" ht="12.75">
      <c r="B2331" s="111"/>
      <c r="AC2331" s="8"/>
    </row>
    <row r="2332" spans="2:29" ht="12.75">
      <c r="B2332" s="111"/>
      <c r="AC2332" s="8"/>
    </row>
    <row r="2333" spans="2:29" ht="12.75">
      <c r="B2333" s="111"/>
      <c r="AC2333" s="8"/>
    </row>
    <row r="2334" spans="2:29" ht="12.75">
      <c r="B2334" s="111"/>
      <c r="AC2334" s="8"/>
    </row>
    <row r="2335" spans="2:29" ht="12.75">
      <c r="B2335" s="111"/>
      <c r="AC2335" s="8"/>
    </row>
    <row r="2336" spans="2:29" ht="12.75">
      <c r="B2336" s="111"/>
      <c r="AC2336" s="8"/>
    </row>
    <row r="2337" spans="2:29" ht="12.75">
      <c r="B2337" s="111"/>
      <c r="AC2337" s="8"/>
    </row>
    <row r="2338" spans="2:29" ht="12.75">
      <c r="B2338" s="111"/>
      <c r="AC2338" s="8"/>
    </row>
    <row r="2339" spans="2:29" ht="12.75">
      <c r="B2339" s="111"/>
      <c r="AC2339" s="8"/>
    </row>
    <row r="2340" spans="2:29" ht="12.75">
      <c r="B2340" s="111"/>
      <c r="AC2340" s="8"/>
    </row>
    <row r="2341" spans="2:29" ht="12.75">
      <c r="B2341" s="111"/>
      <c r="AC2341" s="8"/>
    </row>
    <row r="2342" spans="2:29" ht="12.75">
      <c r="B2342" s="111"/>
      <c r="AC2342" s="8"/>
    </row>
    <row r="2343" spans="2:29" ht="12.75">
      <c r="B2343" s="111"/>
      <c r="AC2343" s="8"/>
    </row>
    <row r="2344" spans="2:29" ht="12.75">
      <c r="B2344" s="111"/>
      <c r="AC2344" s="8"/>
    </row>
    <row r="2345" spans="2:29" ht="12.75">
      <c r="B2345" s="111"/>
      <c r="AC2345" s="8"/>
    </row>
    <row r="2346" spans="2:29" ht="12.75">
      <c r="B2346" s="111"/>
      <c r="AC2346" s="8"/>
    </row>
    <row r="2347" spans="2:29" ht="12.75">
      <c r="B2347" s="111"/>
      <c r="AC2347" s="8"/>
    </row>
    <row r="2348" spans="2:29" ht="12.75">
      <c r="B2348" s="111"/>
      <c r="AC2348" s="8"/>
    </row>
    <row r="2349" spans="2:29" ht="12.75">
      <c r="B2349" s="111"/>
      <c r="AC2349" s="8"/>
    </row>
  </sheetData>
  <sheetProtection/>
  <autoFilter ref="A28:IV1000"/>
  <mergeCells count="30">
    <mergeCell ref="Y22:AB22"/>
    <mergeCell ref="Y11:AB11"/>
    <mergeCell ref="Y9:AB9"/>
    <mergeCell ref="Y2:Z2"/>
    <mergeCell ref="A4:X4"/>
    <mergeCell ref="Y4:AB4"/>
    <mergeCell ref="Y5:AB6"/>
    <mergeCell ref="Y7:AB7"/>
    <mergeCell ref="Y8:AB8"/>
    <mergeCell ref="Y3:AB3"/>
    <mergeCell ref="Y20:AB20"/>
    <mergeCell ref="B1004:E1004"/>
    <mergeCell ref="B1006:D1006"/>
    <mergeCell ref="A801:F801"/>
    <mergeCell ref="Y16:AB16"/>
    <mergeCell ref="A25:AB25"/>
    <mergeCell ref="Y17:AB17"/>
    <mergeCell ref="Y18:AB18"/>
    <mergeCell ref="Y19:AB19"/>
    <mergeCell ref="Y21:AB21"/>
    <mergeCell ref="Y23:AB23"/>
    <mergeCell ref="B1003:E1003"/>
    <mergeCell ref="A1000:F1000"/>
    <mergeCell ref="A822:F822"/>
    <mergeCell ref="A999:F999"/>
    <mergeCell ref="Y10:AB10"/>
    <mergeCell ref="Y13:AB13"/>
    <mergeCell ref="Y14:AB14"/>
    <mergeCell ref="Y15:AB15"/>
    <mergeCell ref="Y12:AB12"/>
  </mergeCells>
  <dataValidations count="1">
    <dataValidation allowBlank="1" showInputMessage="1" showErrorMessage="1" prompt="Введите наименование на рус.языке" sqref="E887:E892 E998"/>
  </dataValidations>
  <hyperlinks>
    <hyperlink ref="U32" r:id="rId1" tooltip="Посмотреть фото" display="ФОТО"/>
    <hyperlink ref="U587" r:id="rId2" tooltip="Посмотреть фото" display="ФОТО"/>
    <hyperlink ref="U126" r:id="rId3" tooltip="Посмотреть фото" display="ФОТО"/>
    <hyperlink ref="U127" r:id="rId4" tooltip="Посмотреть фото" display="ФОТО"/>
    <hyperlink ref="U128" r:id="rId5" tooltip="Посмотреть фото" display="ФОТО"/>
    <hyperlink ref="U129" r:id="rId6" tooltip="Посмотреть фото" display="ФОТО"/>
    <hyperlink ref="U130" r:id="rId7" tooltip="Посмотреть фото" display="ФОТО"/>
    <hyperlink ref="U131" r:id="rId8" tooltip="Посмотреть фото" display="ФОТО"/>
    <hyperlink ref="U327" r:id="rId9" tooltip="Посмотреть фото" display="ФОТО"/>
    <hyperlink ref="U328" r:id="rId10" tooltip="Посмотреть фото" display="ФОТО"/>
    <hyperlink ref="U329" r:id="rId11" tooltip="Посмотреть фото" display="ФОТО"/>
    <hyperlink ref="U457" r:id="rId12" tooltip="Посмотреть фото" display="ФОТО"/>
    <hyperlink ref="U458" r:id="rId13" tooltip="Посмотреть фото" display="ФОТО"/>
    <hyperlink ref="U459" r:id="rId14" tooltip="Посмотреть фото" display="ФОТО"/>
    <hyperlink ref="U461" r:id="rId15" tooltip="Посмотреть фото" display="ФОТО"/>
    <hyperlink ref="U462" r:id="rId16" tooltip="Посмотреть фото" display="ФОТО"/>
    <hyperlink ref="U463" r:id="rId17" tooltip="Посмотреть фото" display="ФОТО"/>
    <hyperlink ref="U464" r:id="rId18" tooltip="Посмотреть фото" display="ФОТО"/>
    <hyperlink ref="U465" r:id="rId19" tooltip="Посмотреть фото" display="ФОТО"/>
    <hyperlink ref="U466" r:id="rId20" tooltip="Посмотреть фото" display="ФОТО"/>
    <hyperlink ref="U467" r:id="rId21" tooltip="Посмотреть фото" display="ФОТО"/>
    <hyperlink ref="U468" r:id="rId22" tooltip="Посмотреть фото" display="ФОТО"/>
    <hyperlink ref="U331" r:id="rId23" tooltip="Посмотреть фото" display="ФОТО"/>
    <hyperlink ref="U330" r:id="rId24" tooltip="Посмотреть фото" display="ФОТО"/>
    <hyperlink ref="U460" r:id="rId25" tooltip="Посмотреть фото" display="ФОТО"/>
    <hyperlink ref="U53" r:id="rId26" tooltip="Посмотреть фото" display="ФОТО"/>
    <hyperlink ref="U325" r:id="rId27" tooltip="Посмотреть фото" display="ФОТО"/>
    <hyperlink ref="U326" r:id="rId28" tooltip="Посмотреть фото" display="ФОТО"/>
    <hyperlink ref="U244" r:id="rId29" tooltip="Посмотреть фото" display="ФОТО"/>
    <hyperlink ref="U245" r:id="rId30" tooltip="Посмотреть фото" display="ФОТО"/>
    <hyperlink ref="U284" r:id="rId31" tooltip="Посмотреть фото" display="ФОТО"/>
    <hyperlink ref="U285" r:id="rId32" tooltip="Посмотреть фото" display="ФОТО"/>
    <hyperlink ref="U286" r:id="rId33" tooltip="Посмотреть фото" display="ФОТО"/>
    <hyperlink ref="U287" r:id="rId34" tooltip="Посмотреть фото" display="ФОТО"/>
    <hyperlink ref="U288" r:id="rId35" tooltip="Посмотреть фото" display="ФОТО"/>
    <hyperlink ref="U289" r:id="rId36" tooltip="Посмотреть фото" display="ФОТО"/>
    <hyperlink ref="U292" r:id="rId37" tooltip="Посмотреть фото" display="ФОТО"/>
    <hyperlink ref="U293" r:id="rId38" tooltip="Посмотреть фото" display="ФОТО"/>
    <hyperlink ref="U294" r:id="rId39" tooltip="Посмотреть фото" display="ФОТО"/>
    <hyperlink ref="U295" r:id="rId40" tooltip="Посмотреть фото" display="ФОТО"/>
    <hyperlink ref="U296" r:id="rId41" tooltip="Посмотреть фото" display="ФОТО"/>
    <hyperlink ref="U297" r:id="rId42" tooltip="Посмотреть фото" display="ФОТО"/>
    <hyperlink ref="U304" r:id="rId43" tooltip="Посмотреть фото" display="ФОТО"/>
    <hyperlink ref="U305" r:id="rId44" tooltip="Посмотреть фото" display="ФОТО"/>
    <hyperlink ref="U476" r:id="rId45" tooltip="Посмотреть фото" display="ФОТО"/>
    <hyperlink ref="U54" r:id="rId46" tooltip="Посмотреть фото" display="ФОТО"/>
    <hyperlink ref="U55" r:id="rId47" tooltip="Посмотреть фото" display="ФОТО"/>
    <hyperlink ref="U300" r:id="rId48" tooltip="Посмотреть фото" display="ФОТО"/>
    <hyperlink ref="U301" r:id="rId49" tooltip="Посмотреть фото" display="ФОТО"/>
  </hyperlinks>
  <printOptions/>
  <pageMargins left="0" right="0" top="1.1811023622047245" bottom="0" header="0.31496062992125984" footer="0.31496062992125984"/>
  <pageSetup fitToHeight="0" horizontalDpi="600" verticalDpi="600" orientation="landscape" paperSize="9" scale="55" r:id="rId5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Аэропорт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Айгерим</dc:creator>
  <cp:keywords/>
  <dc:description/>
  <cp:lastModifiedBy>admin</cp:lastModifiedBy>
  <cp:lastPrinted>2015-09-16T05:28:33Z</cp:lastPrinted>
  <dcterms:created xsi:type="dcterms:W3CDTF">2013-01-29T11:40:19Z</dcterms:created>
  <dcterms:modified xsi:type="dcterms:W3CDTF">2015-09-16T05:57:16Z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