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0" windowWidth="19440" windowHeight="1170" tabRatio="674" activeTab="0"/>
  </bookViews>
  <sheets>
    <sheet name="план от 18.11.15" sheetId="1" r:id="rId1"/>
  </sheets>
  <definedNames>
    <definedName name="_xlnm._FilterDatabase" localSheetId="0" hidden="1">'план от 18.11.15'!$A$34:$IV$1128</definedName>
  </definedNames>
  <calcPr fullCalcOnLoad="1"/>
</workbook>
</file>

<file path=xl/sharedStrings.xml><?xml version="1.0" encoding="utf-8"?>
<sst xmlns="http://schemas.openxmlformats.org/spreadsheetml/2006/main" count="20351" uniqueCount="4191">
  <si>
    <t xml:space="preserve">жүк автомобильдері үшін </t>
  </si>
  <si>
    <t xml:space="preserve">жанған кезде акустикалық, жарық көмегімен әсер ететін немесе түтінді жағдай тудыратын </t>
  </si>
  <si>
    <t>унитазды тазалап, залалсыздандыру үшін ұнтақ тектес</t>
  </si>
  <si>
    <t>Б маркалы, 3 сорт, 27%, ГОСТ 1692-85</t>
  </si>
  <si>
    <t>заттың үстіңгі бетін су ертіндісімен бояуға арналған  құрал</t>
  </si>
  <si>
    <t>Б-2-65 ГОСТ 5398-76 қуатты сорғыш құбыры.Құбырдың ішкі диаметрі  65(шектелімді ауытқу ±1,5).</t>
  </si>
  <si>
    <t>4 К</t>
  </si>
  <si>
    <t>5 К</t>
  </si>
  <si>
    <t>20.30.22.00.00.00.67.10.1</t>
  </si>
  <si>
    <t>Алюминиевая пудра (серебрянка)</t>
  </si>
  <si>
    <t>марки ПАП-1, ГОСТ 5494-95</t>
  </si>
  <si>
    <t>Олифа-оксоль</t>
  </si>
  <si>
    <t>Дозиметрический контроль интраскопов</t>
  </si>
  <si>
    <t>Услуги по техническому обслуживанию системы отопления</t>
  </si>
  <si>
    <t>43.22.12.10.13.00.00</t>
  </si>
  <si>
    <t>Қызмет атқарулар ша отопления жүйесінің техникалық күтуіне</t>
  </si>
  <si>
    <t>Сауда газтәріздес отынмен, сауданы пропаном, бутаном, метаном, табиғи газбен, көмірлі каяртыстың метаном, сландық газбен, рудник газбен, батпақ газбен, биогазбен, лэндфилл-газом, суаңзатпен метана, сутегімен, қысаң(компримированным) табиғи газбен ішіне ала</t>
  </si>
  <si>
    <t>35.23.10.10.00.00.00</t>
  </si>
  <si>
    <t>Қызмет атқарулар ша саудаға газтәріздес отынмен арқылы агенттерді</t>
  </si>
  <si>
    <t>Услуги по торговле газообразным топливом через агентов</t>
  </si>
  <si>
    <t>Торговля газообразным топливом, включая торговлю пропаном, бутаном, метаном, природным газом, метаном угольных пластов, сланцевым газом, рудничным газом, болотным газом, биогазом, лэндфилл-газом, гидратом метана, водородом, сжатым (компримированным) природным газом</t>
  </si>
  <si>
    <t xml:space="preserve">Техническое обслуживание газоподводящих систем </t>
  </si>
  <si>
    <t>Обучение водителей службы ССТ повышение квалификации ИТР и командировочные расходы</t>
  </si>
  <si>
    <t xml:space="preserve">Услуги по перепод
готовке охранников САБ
</t>
  </si>
  <si>
    <t>Вода очищенная в бутылях по 19л</t>
  </si>
  <si>
    <t>Размер:10.00R20 (280х508).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</t>
  </si>
  <si>
    <t>из пленок или листов, ГОСТ 28018-89</t>
  </si>
  <si>
    <t>20.30.21.00.21.06.13.01.1</t>
  </si>
  <si>
    <t>25.72.11.00.00.10.12.10.1</t>
  </si>
  <si>
    <t>29.10.19.00.00.10.23.14.1</t>
  </si>
  <si>
    <t>Жилет</t>
  </si>
  <si>
    <t>29.32.30.00.03.01.09.02.1</t>
  </si>
  <si>
    <t>Диск сцепления</t>
  </si>
  <si>
    <t>АНТ-1. Диапазон измерения плотности 770-830 кг/м.куб.</t>
  </si>
  <si>
    <t>20.30.11.00.00.00.30.10.1</t>
  </si>
  <si>
    <t>для нанесения линий разметки на асфальтобетонных покрытиях</t>
  </si>
  <si>
    <t>Средство для чистки унитаза</t>
  </si>
  <si>
    <t>20.41.32.00.00.00.30.30.2</t>
  </si>
  <si>
    <t>порошкообразное  для чистки и дезинфекции унитаза</t>
  </si>
  <si>
    <t>кисть-макловица, предназначена для окраски поверхностей водными растворами</t>
  </si>
  <si>
    <t>Комплект</t>
  </si>
  <si>
    <t>13.92.29.00.00.00.10.10.2</t>
  </si>
  <si>
    <t>Тряпки тканые для мытья полов</t>
  </si>
  <si>
    <t>Метр квадратный</t>
  </si>
  <si>
    <t>704</t>
  </si>
  <si>
    <t>Индикатор качества топлива (авиационного), внешний вид: два однородных листа фильтрующий материал №1 белого цвета , №2 от светло желтого до желтого цвета скрепленный между собой по одному краю размер 50мл * 30 мл</t>
  </si>
  <si>
    <t>17.29.19.50.00.00.00.20.1</t>
  </si>
  <si>
    <t>ұнтақ унитазды тазалу үшін</t>
  </si>
  <si>
    <t>Әк хлор</t>
  </si>
  <si>
    <t>үйінді сырлаушы</t>
  </si>
  <si>
    <t>сырлаушы</t>
  </si>
  <si>
    <t>Қағаз сүзгіш</t>
  </si>
  <si>
    <t>Шұра</t>
  </si>
  <si>
    <t>82.99.19.13.00.00.00</t>
  </si>
  <si>
    <t xml:space="preserve">Услуги по приведению в актуальное состояние нормативных документов </t>
  </si>
  <si>
    <t>Тех. обслуживание, сплит-систем, кондиционеров, замена непригодных частей к эксплуатации при необходимости с вызовом мастера</t>
  </si>
  <si>
    <t>Антигололедный реагент, бесцветная жидкость, без запаха, плотность 1,24-1,26 гр/см3, с концентрацией действующего вещества 50%, точка замерзания -60°</t>
  </si>
  <si>
    <t>0</t>
  </si>
  <si>
    <t>суландыру каналдары арқылы  суды бөлу жөніндегі қызмет</t>
  </si>
  <si>
    <t>14.12.30.00.00.20.10.11.1</t>
  </si>
  <si>
    <t xml:space="preserve">сигнальная одежда, выполнена с применением фоновых тканей красного, желтого или оранжевого цвета. Из световозвращающего материала. </t>
  </si>
  <si>
    <t xml:space="preserve"> Моющее средства для кухни. Средство предназначено для чистки поверхностей: стола, плиты, раковины, кафельной плитки, кухонных принадлежностей, внутренней поверхности СВЧ-печи, ГОСТ/ТУ:У 00146137.023-1999</t>
  </si>
  <si>
    <t>25.73.10.00.00.10.10.22.1</t>
  </si>
  <si>
    <t>Лопаты снегоуборочные</t>
  </si>
  <si>
    <t>Перчатки</t>
  </si>
  <si>
    <t>г. Атырау</t>
  </si>
  <si>
    <t>нормативтік құжаттардың жағдайын реттеу жөніндегі жұмыстар</t>
  </si>
  <si>
    <t>Услуги по актуализации нормативных документов</t>
  </si>
  <si>
    <t>100% предоплата Исполнителем объем Услуг</t>
  </si>
  <si>
    <t xml:space="preserve">семинарлар мен тренингтеді үйрететін ұйымдарды қоса алғанда қызметкерлердің  біліктілігін арттыру, даярлау және қайта даярлау </t>
  </si>
  <si>
    <t>6 У</t>
  </si>
  <si>
    <t>85.59.19.10.00.00.00</t>
  </si>
  <si>
    <t>қызметкерлердің біліктілігін арттыру және қайта даярлау  жөніндегі білім беру қызметтері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</si>
  <si>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</si>
  <si>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</si>
  <si>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10 У</t>
  </si>
  <si>
    <t>өлшеу құралдарын тексеру: қысымды өлшеу, жылыту физикалық және температуралық өлшеу, электрлік және басқа өлшеу</t>
  </si>
  <si>
    <t>8 У</t>
  </si>
  <si>
    <t>33.13.11.17.00.00.00</t>
  </si>
  <si>
    <t>өлшеу құралдарын тексеру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</si>
  <si>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</si>
  <si>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</si>
  <si>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>Оплата за фактически оказанный Исполнителем объем Услуг</t>
  </si>
  <si>
    <t>52.21.19.40.17.00.00</t>
  </si>
  <si>
    <t xml:space="preserve">Услуги по калибровке емкостей </t>
  </si>
  <si>
    <t>санитарлық-эпидемиологиялық  қызмет ұйымдарының қызметі</t>
  </si>
  <si>
    <t>Услуги по калибровке емкостей для хранения горюче-смазочных материалов (проверка точности номинального вмещаемого объёма)</t>
  </si>
  <si>
    <t>Калибровка автоцистерн топливозаправщиков КРАЗ и ГАЗ-53 бензовоз</t>
  </si>
  <si>
    <t>срок оказания услуг в течение  30 календарных дней с даты заключения договора</t>
  </si>
  <si>
    <t>орталықтандырылған сумен жабдықтау жүйесін пайдаланып салқын суды беру, бөлу және жабдықтау жөніндегі қызмет</t>
  </si>
  <si>
    <t>поверка оборудования, Услуги по поверке лабораторного оборудования и средств измерения</t>
  </si>
  <si>
    <t>36.00.20.11.00.00.00</t>
  </si>
  <si>
    <t>Услуги по распределению воды через оросительные каналы</t>
  </si>
  <si>
    <t xml:space="preserve">су құбырлары арқылы  суды бөлу қызметі </t>
  </si>
  <si>
    <t xml:space="preserve">Услуги по подаче воды, Для полива зеленых насаждений  </t>
  </si>
  <si>
    <t>35.30.22.11.00.00.00</t>
  </si>
  <si>
    <t>Услуги по холодному водоснабжению с использованием систем централизованного водоснабжения</t>
  </si>
  <si>
    <t xml:space="preserve">кеңселік орынжайлар үшін  айдын суға қайтару  немесе ластанудан тазарту және оны әрі қарай пайдалану мақсатымен  қатты және сұйық өнімдерді адам тіршілігінен алып тастау </t>
  </si>
  <si>
    <t>Услуги по передаче, распределению и холодному водоснабжению с использованием систем централизованного водоснабжения</t>
  </si>
  <si>
    <t>36.00.20.10.00.00.00</t>
  </si>
  <si>
    <t>37.00.11.11.00.00.00</t>
  </si>
  <si>
    <t>қатты тұрмыстық қалдықтарды шығару қызметі</t>
  </si>
  <si>
    <t xml:space="preserve">Услуги канализации для офисных помещений </t>
  </si>
  <si>
    <t>Удаление твёрдых и жидких продуктов жизнедеятельности человека, хозяйственно-бытовых и дождевых сточных вод с целью их очистки от загрязнений и дальнейшей эксплуатации или возвращения в водоём для офисных помещений</t>
  </si>
  <si>
    <t>Предоставления услуг по приему сточных вод</t>
  </si>
  <si>
    <t>52.21.19.30.11.00.00</t>
  </si>
  <si>
    <t>жүргізушісіз жүк автомобильдерін  жалдау жөніндегі қызметтер</t>
  </si>
  <si>
    <t>Услуги эксплуатации подъездных путей</t>
  </si>
  <si>
    <t>жүргізушісімен  автокранды  жалдау жөніндегі қызметтер</t>
  </si>
  <si>
    <t>49.41.20.10.00.00.00</t>
  </si>
  <si>
    <t>Услуги по аренде автокрана с водителем</t>
  </si>
  <si>
    <t>43.29.19.10.15.00.00</t>
  </si>
  <si>
    <t>71.20.11.10.00.00.00</t>
  </si>
  <si>
    <t>Услуги по проверке и анализу чистоты и состава воздуха</t>
  </si>
  <si>
    <t xml:space="preserve">жол көлік құралдарын (тексеру) техникалыө бақылау  жөніндегі қызметтер </t>
  </si>
  <si>
    <t>Услуги по анализу воздушной среды в помещении насосной станции, определение загозованности в насосном помещении склада ГСМ</t>
  </si>
  <si>
    <t>71.20.14.10.00.00.00</t>
  </si>
  <si>
    <t>Услуги по техническому контролю (осмотру) дорожных транспортных средств</t>
  </si>
  <si>
    <t>Прохождение тех. осмотра спецтехники</t>
  </si>
  <si>
    <t xml:space="preserve">кеміргіштерді, атшалмандарды, тышғандарды және басқаларды қоса алғанда  тағамдық уларды, қақпандарды, газ тәріздес уларды, үркіту үшін ультрасәулелі қондырғыларды қолданып жою </t>
  </si>
  <si>
    <t>81.29.13.10.00.00.00</t>
  </si>
  <si>
    <t xml:space="preserve">залалсыздандыру жөніндегі қызметтер </t>
  </si>
  <si>
    <t>Услуги по дератизации</t>
  </si>
  <si>
    <t xml:space="preserve"> ауру жұққан жәндіктерді арнайы химиялық құралдар  көмегімен, булы ыстық сумен әсер ету жолымен, биологиялық құралдар (микробтар) көмегімен  жою</t>
  </si>
  <si>
    <t>Уничтожение грызунов, включая крыс, мышей, полёвок и других с применением пищевых ядов (в виде приманок), капканов, газообразных ядов, ультразвуковых установок для отпугивания</t>
  </si>
  <si>
    <t>81.29.11.10.00.00.00</t>
  </si>
  <si>
    <t>Услуги по дезинсекции</t>
  </si>
  <si>
    <t>Уничтожение заражённых насекомых с помощью специальных химических средств, путем воздействия горячей воды с паром или с помощью биологических средств (микробов)</t>
  </si>
  <si>
    <t>67 У</t>
  </si>
  <si>
    <t>ЖЖМ коймаларында дәнекерлеу жұмыстарын жүргізу кезінде</t>
  </si>
  <si>
    <t>80.20.10.20.00.00.00</t>
  </si>
  <si>
    <t>өрт қауіпсіздігін қамтамасыз ету жөніндегі қызметтер</t>
  </si>
  <si>
    <t>Услуги по обеспечению пожарной безопасности</t>
  </si>
  <si>
    <t>Обеспечение пожарной безопасности</t>
  </si>
  <si>
    <t>Услуги по работе пожарной машины при проведении сварочных работ на складе ГСМ</t>
  </si>
  <si>
    <t>Повышение квалификации работников службы ГСМ в специализированных учебных учреждениях</t>
  </si>
  <si>
    <t>Обучение водителей службы ССТ по программе пожарно-технического минимума</t>
  </si>
  <si>
    <t xml:space="preserve">басқа да медициналық  зертхана қызметтері </t>
  </si>
  <si>
    <t>86.90.15.13.00.00.00</t>
  </si>
  <si>
    <t>Услуги прочих медицинских лабораторий</t>
  </si>
  <si>
    <t>86.90.19.14.00.00.00</t>
  </si>
  <si>
    <t>Услуги учреждений санитарно-эпидемиологической службы</t>
  </si>
  <si>
    <t>жабық орынжайлардағы физикалық факторларға (шуды, тербелісті, жабдықталуын, жұмыс аумағындағы  микроклиматты, метеорологиялық факторды өлшеу) жұмыс жағдайының ауа жағдайына өндірістік бақылау</t>
  </si>
  <si>
    <t>39.00.13.12.10.00.00</t>
  </si>
  <si>
    <t>жабық орынжайлардағы ауа мониторингі жөніндегі  қызметтер</t>
  </si>
  <si>
    <t>Услуги по мониторингу воздуха в закрытых помещениях</t>
  </si>
  <si>
    <t>Производственный контроль за состоянием воздуха рабочей зоны в закрытых помещениях на физические факторы (замеры на  шум, вибрацию,освещенность,микроклимат в рабочей зоне, метеорологические факторы)</t>
  </si>
  <si>
    <t>Услуги по проведению лабораторных замеров служебных помещений на микроклимат, освещения радиационной фон</t>
  </si>
  <si>
    <t>Жарамсыз бөлшектерді ауыстыру, жөндеу</t>
  </si>
  <si>
    <t>Ұйымдастыру техникасын ұстау жөніндегі қызмет</t>
  </si>
  <si>
    <t>өндірістік орынжайды жалдау жөніндегі қызметтер</t>
  </si>
  <si>
    <t>с перфорацией для документов, размер 235*305мм</t>
  </si>
  <si>
    <t>Цвет-прозрачный, форма А-4</t>
  </si>
  <si>
    <t>басқа да құжаттарды тіркеу үшін журнал</t>
  </si>
  <si>
    <t>17.23.13.10.00.00.00.90.1</t>
  </si>
  <si>
    <t>Есепке алу кітапшасы</t>
  </si>
  <si>
    <t xml:space="preserve">журнал регистрации </t>
  </si>
  <si>
    <t>журнал для регистрации прочих документов</t>
  </si>
  <si>
    <t>мягкий переплет, не менее 65 листов</t>
  </si>
  <si>
    <t>баулы мұрағат папкасы,  320x260x50мм</t>
  </si>
  <si>
    <t>жесткий переплет, не менее 65 листов</t>
  </si>
  <si>
    <t>17.23.13.60.00.00.00.40.1</t>
  </si>
  <si>
    <t>Баулы қағазды тезтікпе</t>
  </si>
  <si>
    <t>скоросшиватель</t>
  </si>
  <si>
    <t>А4 форматы үшін мұрағаттық папка, 320x230x40мм, формат А4</t>
  </si>
  <si>
    <t>Архивная папка на завязках,  320x260x50мм</t>
  </si>
  <si>
    <t xml:space="preserve">Формат A4 </t>
  </si>
  <si>
    <t>17.23.13.60.00.00.00.20.1</t>
  </si>
  <si>
    <t>Архивная папка для формата А4., 320x230x40мм, формат А4</t>
  </si>
  <si>
    <t/>
  </si>
  <si>
    <t>130 г\м2 ақ кенеп орамал</t>
  </si>
  <si>
    <t>13.92.13.00.00.15.00.20.1</t>
  </si>
  <si>
    <t>мақтадан жасалған асхана  орамалы</t>
  </si>
  <si>
    <t>Белье столовое из хлопка</t>
  </si>
  <si>
    <t>Полотенце вафельное из полотна отбеленного 130 г\м2</t>
  </si>
  <si>
    <t>796</t>
  </si>
  <si>
    <t>20.59.59.00.14.00.02.09.1</t>
  </si>
  <si>
    <t>Мемлекеттік  стандартты үлгі</t>
  </si>
  <si>
    <t>Государственный стандартный образец</t>
  </si>
  <si>
    <t>вязкости жидкостей</t>
  </si>
  <si>
    <t>определение кинематической вязкости противообледенительных жидкостей</t>
  </si>
  <si>
    <t>872</t>
  </si>
  <si>
    <t>20.59.59.00.14.00.03.09.1</t>
  </si>
  <si>
    <t>температуры вспышки углеводородов и масел в закрытом тигле, 29-35 °С</t>
  </si>
  <si>
    <t>20.59.59.00.14.00.03.15.1</t>
  </si>
  <si>
    <t>температура вспышки углеводородов и масел в открытом тигле, 78-88 °С</t>
  </si>
  <si>
    <t>20.59.59.00.14.00.03.18.1</t>
  </si>
  <si>
    <t>фракционного состава нефти и нефтепродуктов, 37,5-193,5 °С</t>
  </si>
  <si>
    <t>20.59.59.00.14.00.03.31.1</t>
  </si>
  <si>
    <t>Температуры начала кристаллизации, -53,6С</t>
  </si>
  <si>
    <t>Температуры начала кристаллизации топлива</t>
  </si>
  <si>
    <t>20.59.59.00.14.00.02.71.1</t>
  </si>
  <si>
    <t>плотности жидкостей, диапазон 808,0-812,0</t>
  </si>
  <si>
    <t>определение плотности нефтепродуктов (770 - 830)</t>
  </si>
  <si>
    <t>13.92.29.00.00.00.60.80.1</t>
  </si>
  <si>
    <t>Тыс</t>
  </si>
  <si>
    <t>Чехол</t>
  </si>
  <si>
    <t>Чехлы из текстильных материалов для одежды, автомобилей, чемоданов, теннисных ракеток и т.п.</t>
  </si>
  <si>
    <t>27.20.21.00.00.00.02.45.2</t>
  </si>
  <si>
    <t>ГОСТ 959-2002 марка 6СТ -190А стартерный,  напряжением 12 В, емкостью 190 А*час,  с общей крышкой.</t>
  </si>
  <si>
    <t>Поставка в течение 60 календарных дней с даты заключения договора</t>
  </si>
  <si>
    <t>14.12.30.00.00.10.10.14.1</t>
  </si>
  <si>
    <t>Противообледенительная жидкость жидкость тип 4 , изумрудно-зеленого цвета от прозрачного до слегка мутного, используется как антиобледенительная жидкость для ВС, т.е. предотвращает обледенение самолета во время вылета</t>
  </si>
  <si>
    <t xml:space="preserve">Противообледенительная жидкость тип 1 красно-оранжевого цвета от прозрачного до мутного, имеющая запах типичный для гликоля, полностью растворима в воде. Легка в пременении с уже существующим оборудованием </t>
  </si>
  <si>
    <t>Бумага индикаторная</t>
  </si>
  <si>
    <t>"Соmet" для чистки, дезодорации и удаления устойчивых загрязнений: мочевого камня, отложений солей жесткости, ржавчины с унитазов, фаянсовых раковин.</t>
  </si>
  <si>
    <t>20.59.59.00.02.05.00.60.1</t>
  </si>
  <si>
    <t>Известь хлорная</t>
  </si>
  <si>
    <t>марки Б, 3-й сорт, 27%, ГОСТ 1692-85</t>
  </si>
  <si>
    <t>32.91.12.00.00.00.14.13.1</t>
  </si>
  <si>
    <t>набор</t>
  </si>
  <si>
    <t xml:space="preserve">Сетевой фильтр, APC, E-20G, 5 розеток, 5 м. </t>
  </si>
  <si>
    <t>32.99.80.00.00.00.00.10.1</t>
  </si>
  <si>
    <t>Скотч</t>
  </si>
  <si>
    <t>широкий, свыше 3 см</t>
  </si>
  <si>
    <t>Длиной не менее 180м., шириной 5см</t>
  </si>
  <si>
    <t>13.99.19.00.00.00.30.18.1</t>
  </si>
  <si>
    <t>шпагат</t>
  </si>
  <si>
    <t>Крученые  изделия из полипропиленовых волокон. Однониточный. ГОСТ 17308-88</t>
  </si>
  <si>
    <t>однониточный (крученые изделия из полипропиленового волокна однониточный</t>
  </si>
  <si>
    <t>бобина</t>
  </si>
  <si>
    <t>13.99.19.00.00.00.30.16.1</t>
  </si>
  <si>
    <t>Веревка</t>
  </si>
  <si>
    <t>Крученые  изделия многоразового использования из капроновых волокон. ГОСТ 1868-88</t>
  </si>
  <si>
    <t>19.20.23.00.00.00.21.10.1</t>
  </si>
  <si>
    <t>Нефрас</t>
  </si>
  <si>
    <t>С-50/170, массовая доля серы не более 0,02%, йодное число не более 1,3 г йода на 100 г нефраса</t>
  </si>
  <si>
    <t>"Нефрас" С-50/170 массовая доля серы не более 0,02% на 100 г нефраса</t>
  </si>
  <si>
    <t>112</t>
  </si>
  <si>
    <t>Литр (куб. дм.)</t>
  </si>
  <si>
    <t>22.19.35.00.35.20.10.08.1</t>
  </si>
  <si>
    <t>Рукав резиновый напорно-всасывающий с текстильным каркасом неармированный</t>
  </si>
  <si>
    <t>Рукав напорно-всасывающий Б-2-65 ГОСТ 5398-76.  Внутренний диаметр рукова 65(предельное отклонение ±1,5).</t>
  </si>
  <si>
    <t>22.19.35.00.35.20.10.06.1</t>
  </si>
  <si>
    <t>Вентиль</t>
  </si>
  <si>
    <t>вентиль Ду-15 мм</t>
  </si>
  <si>
    <t>вентиль Ду-20 мм</t>
  </si>
  <si>
    <t>26.40.42.00.00.00.23.10.1</t>
  </si>
  <si>
    <t>13.99.19.00.00.00.20.16.1</t>
  </si>
  <si>
    <t>Лента липкая изоляционная</t>
  </si>
  <si>
    <t>Көлемі:185/75R16.  Жеңіл  автомобильдер үшін жаңа пневматикалық  резеңке дөңгелек. Дөңгелек құрылымы: радиалдық. Толымдылығы: камерсіз дөңгелек. Айналасының и қалыпты диаметрі: 16.  барлық маусымдық  тікенсіз дөңгелек.</t>
  </si>
  <si>
    <t>Размер:185/75R16.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</si>
  <si>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22.11.13.00.00.11.20.10.1</t>
  </si>
  <si>
    <t xml:space="preserve">дөңгелек </t>
  </si>
  <si>
    <t>Көлемі:10.00R20.  Жүк  автомобильдері мен автобустар  үшін жаңа пневматикалық  резеңке дөңгелек. Дөңгелек құрылымы: радиалдық. Толымдылығы: камерлі дөңгелек.Жылдамдық категория индексі І (ең жоғарғы  Жылдамдық 100 км/ч). Қабаттылық қалыбы 14.  ГОСТ 5513-97.</t>
  </si>
  <si>
    <t>22.11.13.00.00.11.20.15.1</t>
  </si>
  <si>
    <t>Көлемі:12.00R20 (320х508R.  Жүк  автомобильдері немесе автобустар  үшін жаңа пневматикалық  резеңке дөңгелек. Дөңгелек құрылымы: радиалдық. Толымдылығы: камерлі  дөңгелек. Жылдамдық категория  индексі  I (ең жоғарғы  жылдамдық 100 км/ч). қабаттылық қалыбы 14.  ГОСТ 5513-97.</t>
  </si>
  <si>
    <t>Размер:12.00R20 (320x508).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5513-97.</t>
  </si>
  <si>
    <t>пара</t>
  </si>
  <si>
    <t>Перчатки технические</t>
  </si>
  <si>
    <t>018</t>
  </si>
  <si>
    <t>метр погонный</t>
  </si>
  <si>
    <t>Мешок полиэтиленовый</t>
  </si>
  <si>
    <t>пакет мусорный по 50шт.</t>
  </si>
  <si>
    <t>5111</t>
  </si>
  <si>
    <t>рулон</t>
  </si>
  <si>
    <t>055</t>
  </si>
  <si>
    <t>сым</t>
  </si>
  <si>
    <t xml:space="preserve">Проволока </t>
  </si>
  <si>
    <t>болат, салқынтартқыш, көміртегі болаттан, қалыпты  диаметрі - 0,50 мм.</t>
  </si>
  <si>
    <t>Стальная, холоднотянутая, из углеродистой стали, номинальный диаметр - 0,50 мм.</t>
  </si>
  <si>
    <t>Проволока для пломбирования</t>
  </si>
  <si>
    <t>25.73.10.00.00.15.11.10.1</t>
  </si>
  <si>
    <t>разбивания комьев уже разрыхлённой почвы, очистки последней от выкопанных корней сорных трав, лёгкого разрыхления последней между рядами растений</t>
  </si>
  <si>
    <t>25.73.30.00.00.29.13.10.1</t>
  </si>
  <si>
    <t>Рулетка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</si>
  <si>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</si>
  <si>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27.20.11.00.00.00.06.30.1</t>
  </si>
  <si>
    <t>Аккумулятор</t>
  </si>
  <si>
    <t>27.20.21.00.00.00.02.40.3</t>
  </si>
  <si>
    <t>ГОСТ 959-2002 марка 6СТ-132АЗ; қышқылды, стартерлік, 12 В кернеумен, сыйымдылығы 132 А*сағ, жалпы  қақпақпен З –  электролит құйылған  және толықтай зарядталған.</t>
  </si>
  <si>
    <t>ГОСТ 959-2002 марка 6СТ-132АЗ; кислотный, стартерный, напряжением 12 В, емкостью 132 А*час, с общей крышкой З – залитая электролитом и полностью заряженная.</t>
  </si>
  <si>
    <t>27.20.21.00.00.00.02.15.3</t>
  </si>
  <si>
    <t>ГОСТ 959-2002 марка 6СТ-60 АЗ; қышқылды, стартерлік,12 В кернеуімен, сыйымдылығы 60 А*сағ., жалпы қақпақпен З – электролит құйылған  және толықтай зарядталған.</t>
  </si>
  <si>
    <t>ГОСТ 959-2002 марка 6СТ-60 АЗ; кислотный, стартерный, напряжением 12 В, емкостью 60 А*час, с общей крышкой З – залитая электролитом и полностью заряженная.</t>
  </si>
  <si>
    <t>27.20.21.00.00.00.02.20.1</t>
  </si>
  <si>
    <t>ГОСТ 959-2002 марка 6СТ-75; қышқылды, стартерлік,12 В кернеуімен, сыйымдылығы 75 А* сағат</t>
  </si>
  <si>
    <t>ГОСТ 959-2002 марка 6СТ-75; кислотный, стартерный, напряжением 12 В, емкостью 75 А*час</t>
  </si>
  <si>
    <t>27.20.21.00.00.00.02.25.3</t>
  </si>
  <si>
    <t>ГОСТ 959-2002 марка 6СТ-90 АЗ; қышқылды, стартерлік, 12 В кернеумен, сыйымдылығы 90 А*сағ, жалпы қақпақпен   З – электролит құйылған  және толықтай зарядталған.</t>
  </si>
  <si>
    <t>ГОСТ 959-2002 марка 6СТ-90 АЗ; кислотный, стартерный, напряжением 12 В, емкостью 90 А*час, с общей крышкой З – залитая электролитом и полностью заряженная.</t>
  </si>
  <si>
    <t>для дизельного двигателя</t>
  </si>
  <si>
    <t>28.13.11.00.00.00.12.13.1</t>
  </si>
  <si>
    <t>азаматтық авиация үшін  сусындарды және суларды  тазарту немесе  сүзу үшін жабдықтан басқа  сұйықтықты тазалау  немесе  сүзу (сұйықтық басқа  сүзгілер) үшін жабдық</t>
  </si>
  <si>
    <t>28.29.12.00.00.00.17.10.1</t>
  </si>
  <si>
    <t>сүзу үшін жабдық</t>
  </si>
  <si>
    <t>оборудование для фильтрования</t>
  </si>
  <si>
    <t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</t>
  </si>
  <si>
    <t>Фильтроэлементы 115 ФЭ 8Д2966115, тонкостью фильтрации до 2,5 мкм</t>
  </si>
  <si>
    <t>для грузовых автомобилей</t>
  </si>
  <si>
    <t>Картридж</t>
  </si>
  <si>
    <t xml:space="preserve">Тонерлік. Қара.
</t>
  </si>
  <si>
    <t>26.20.16.11.13.11.11.10.1</t>
  </si>
  <si>
    <t>Тонерный. Черный.</t>
  </si>
  <si>
    <t xml:space="preserve">Тонерный. Черный.
</t>
  </si>
  <si>
    <t>Картридж Canon FX-10</t>
  </si>
  <si>
    <t>26.20.16.11.11.11.11.10.1</t>
  </si>
  <si>
    <t>картридж  HP Q5949a</t>
  </si>
  <si>
    <t>картридж НР  Q 2612 А</t>
  </si>
  <si>
    <t xml:space="preserve">26.20.16.11.13.11.11.10.1
</t>
  </si>
  <si>
    <t>Картридж СЕ285А</t>
  </si>
  <si>
    <t>29.32.30.00.05.01.04.03.1</t>
  </si>
  <si>
    <t>артқы кардан білігі</t>
  </si>
  <si>
    <t>Задний карданный вал</t>
  </si>
  <si>
    <t>в сборе с шарниром, фланцами, промежуточной опорой, для грузовых автомобилей</t>
  </si>
  <si>
    <t>Вал карданный основной для автомашины Камаз-53229</t>
  </si>
  <si>
    <t>29.32.30.00.04.03.02.01.1</t>
  </si>
  <si>
    <t xml:space="preserve">алғашқы білік (жетекші) </t>
  </si>
  <si>
    <t>Вал первичный (ведущий)</t>
  </si>
  <si>
    <t>коробка передач - четырехступенчатая, двухвальная</t>
  </si>
  <si>
    <t>Вал первичный для автомашины Камаз-53229</t>
  </si>
  <si>
    <t>29.32.30.00.05.01.03.03.1</t>
  </si>
  <si>
    <t>Промежуточный карданный вал</t>
  </si>
  <si>
    <t xml:space="preserve">дизельдік қозғалтқыш үшін  </t>
  </si>
  <si>
    <t>Вал промежуточный для автомашины Камаз КПП 53229 1701048</t>
  </si>
  <si>
    <t>29.10.19.00.00.10.19.11.2</t>
  </si>
  <si>
    <t xml:space="preserve">Коренной вкладыш </t>
  </si>
  <si>
    <t xml:space="preserve">для дизельного двигателя </t>
  </si>
  <si>
    <t xml:space="preserve">Вкладыш коренной для автомашины КРАЗ и КАМАЗ, 740-1000102  Р1, Р2, Р3 </t>
  </si>
  <si>
    <t>839</t>
  </si>
  <si>
    <t>29.10.19.00.00.10.18.11.2</t>
  </si>
  <si>
    <t>Шатунный вкладыш</t>
  </si>
  <si>
    <t>Вкладыш шатунный для автомашины КРАЗ и КАМАЗ</t>
  </si>
  <si>
    <t>шестерндер</t>
  </si>
  <si>
    <t>для легковых автомобилей</t>
  </si>
  <si>
    <t>29.32.30.00.15.00.06.07.1</t>
  </si>
  <si>
    <t>төлке</t>
  </si>
  <si>
    <t>Втулка</t>
  </si>
  <si>
    <t>шестерни</t>
  </si>
  <si>
    <t xml:space="preserve">Втулка подш.шестерни 1п вторич.вала  для двигателя ЯМЗ </t>
  </si>
  <si>
    <t xml:space="preserve">Втулка расп. шестерни для двигателя ЯМЗ </t>
  </si>
  <si>
    <t>29.32.30.00.15.00.06.15.1</t>
  </si>
  <si>
    <t xml:space="preserve">Втулка шатуна для двигателя ЯМЗ </t>
  </si>
  <si>
    <t>Втулка шестерни для автомашины КРАЗ</t>
  </si>
  <si>
    <t>29.31.22.00.00.00.30.06.1</t>
  </si>
  <si>
    <t>Генератор</t>
  </si>
  <si>
    <t>номинальное напряжение не более 14 В, постоянного тока, с независимым возбуждением</t>
  </si>
  <si>
    <t>Генератор для зарядки аккумулятора</t>
  </si>
  <si>
    <t>Генератор для зарядки аккумулятора Камаз 53229,1601-3701</t>
  </si>
  <si>
    <t>29.10.19.00.00.20.22.10.2</t>
  </si>
  <si>
    <t>Гильзалық-поршендік топ</t>
  </si>
  <si>
    <t>Гильзо-поршневая группа</t>
  </si>
  <si>
    <t xml:space="preserve">дизельдік қозғалтқыш үшін </t>
  </si>
  <si>
    <t xml:space="preserve">для поршневых двигателей с искровым зажиганием (карбюраторные) </t>
  </si>
  <si>
    <t>Гильза, поршень для автомашины Газель</t>
  </si>
  <si>
    <t>29.10.19.00.00.20.22.11.2</t>
  </si>
  <si>
    <t>Гильза, поршень для автомашины МАЗ</t>
  </si>
  <si>
    <t>29.32.30.00.13.00.01.02.1</t>
  </si>
  <si>
    <t>Глушитель основной</t>
  </si>
  <si>
    <t>Глушитель для автомашины ГАЗ, ПАЗ</t>
  </si>
  <si>
    <t>29.10.19.00.00.20.12.10.1</t>
  </si>
  <si>
    <t>Головка блока цилиндров</t>
  </si>
  <si>
    <t>431900-1601130</t>
  </si>
  <si>
    <t>Головка блока для автомашины Газель</t>
  </si>
  <si>
    <t>Диск сцепления ведом. для автомашины ЗИЛ</t>
  </si>
  <si>
    <t>Диск сцепления ведом. для автомашины КРАЗ</t>
  </si>
  <si>
    <t>Диск сцепления ведущий для автомашины КАМАЗ</t>
  </si>
  <si>
    <t>Диск сцепления ведущий для автомашины КРАЗ</t>
  </si>
  <si>
    <t>29.32.30.00.14.00.02.02.1</t>
  </si>
  <si>
    <t>Карбюратор</t>
  </si>
  <si>
    <t>с нисходяшим потоком или падающим</t>
  </si>
  <si>
    <t>Карбюратор для автомашины  ГАЗ-53, ПАЗ</t>
  </si>
  <si>
    <t>29.32.30.00.14.00.01.02.1</t>
  </si>
  <si>
    <t>Карбюратор для автомашины Газель</t>
  </si>
  <si>
    <t>29.10.19.00.00.10.15.10.2</t>
  </si>
  <si>
    <t>Поршневое кольцо</t>
  </si>
  <si>
    <t>Кольцо поршня для автомашины ГАЗ-53, ПАЗ, Ст. ВК-53-1000100-10</t>
  </si>
  <si>
    <t>29.32.30.00.05.03.14.02.1</t>
  </si>
  <si>
    <t>Крестовина карданного вала</t>
  </si>
  <si>
    <t>дизельдік қозғалтқыш үшін, екі секциялы</t>
  </si>
  <si>
    <t>Крестовина для автомашины КАМАЗ и КРАЗ, 53205-2205025-10</t>
  </si>
  <si>
    <t>Масляный насос в сборе</t>
  </si>
  <si>
    <t>для дизельного двигателя, двухсекционный</t>
  </si>
  <si>
    <t>Маслонасос для автомашины Камаз 53229, 110 10 14</t>
  </si>
  <si>
    <t>29.32.30.00.15.00.02.02.1</t>
  </si>
  <si>
    <t>Балансир</t>
  </si>
  <si>
    <t>жүк   автомобильдері үшін</t>
  </si>
  <si>
    <t>Ось для балансировки заднего и переднего моста,  Краз-6443</t>
  </si>
  <si>
    <t>29.32.30.00.03.01.03.02.1</t>
  </si>
  <si>
    <t>Подшипник выключения сцепления (выжимной подшипник)</t>
  </si>
  <si>
    <t>Подшипник выжимной для автомашины  КРАЗ, 986714</t>
  </si>
  <si>
    <t xml:space="preserve">Подшипник выжимной  автомашины МАЗ236-1601-1800 Б2 </t>
  </si>
  <si>
    <t>29.10.19.00.00.20.28.11.1</t>
  </si>
  <si>
    <t>цилиндр блогы басының прокладкасы</t>
  </si>
  <si>
    <t>Прокладка головки блока цилиндров</t>
  </si>
  <si>
    <t>Прокладка головки блока для двигателя ЯМЗ, 238-1003210</t>
  </si>
  <si>
    <t>29.32.30.00.01.01.05.01.1</t>
  </si>
  <si>
    <t>салқындату жүйесінің радиаторы</t>
  </si>
  <si>
    <t>Радиатор системы охлаждения</t>
  </si>
  <si>
    <t>Радиатор водяной для автомашины Газель</t>
  </si>
  <si>
    <t>29.32.30.00.01.01.05.02.1</t>
  </si>
  <si>
    <t>Радиатор водяной для автомашины КАМАЗ</t>
  </si>
  <si>
    <t>Радиатор водяной для автомашины Краз258-1301010-01</t>
  </si>
  <si>
    <t>Радиатор водяной для автомашины Маз</t>
  </si>
  <si>
    <t>29.31.22.00.00.00.43.10.1</t>
  </si>
  <si>
    <t>тартқыш реле</t>
  </si>
  <si>
    <t xml:space="preserve">Втягивающее реле </t>
  </si>
  <si>
    <t>жеңіл автомобиль  үшін өткізгіш шестернін  электр механикалық орналастыру стартері үшін</t>
  </si>
  <si>
    <t>для статера с электромеханическим перемещением шестерни привода, для грузовых автомобилей</t>
  </si>
  <si>
    <t xml:space="preserve">Реле втягивающее стартера для автомашины КРАЗ, Ст-142-37088 </t>
  </si>
  <si>
    <t>ноябрь</t>
  </si>
  <si>
    <t>29.31.22.00.00.00.10.10.1</t>
  </si>
  <si>
    <t>Стартер</t>
  </si>
  <si>
    <t>Стартер для автомашины Газель, Уаз</t>
  </si>
  <si>
    <t>29.31.22.00.00.00.10.12.1</t>
  </si>
  <si>
    <t>Стартер для автомашины Зил</t>
  </si>
  <si>
    <t>Стартер для автомашины Камаз</t>
  </si>
  <si>
    <t xml:space="preserve">Стартер для автомашины КРАЗ, СТ142Т </t>
  </si>
  <si>
    <t>29.32.30.00.11.00.03.01.1</t>
  </si>
  <si>
    <t xml:space="preserve"> жоғарғы қысым отын сорғысы (ЖҚОС)</t>
  </si>
  <si>
    <t>Топливный насос высокого давления (ТНВД)</t>
  </si>
  <si>
    <t>Рядные</t>
  </si>
  <si>
    <t>Топливная аппаратура для автомашины Маз ,60.1111005-30</t>
  </si>
  <si>
    <t>28.11.42.00.00.00.10.11.1</t>
  </si>
  <si>
    <t>наддувочный агрегат</t>
  </si>
  <si>
    <t>Трубонаддув для автомашин МАЗ, Амкадор, 65055-132 32 04</t>
  </si>
  <si>
    <t>Седельно сцепное устройство для ТЗ. Краз-258 Б1</t>
  </si>
  <si>
    <t>Защитные очки</t>
  </si>
  <si>
    <t>Кисть малярная</t>
  </si>
  <si>
    <t>22.19.72.00.00.10.10.10.1</t>
  </si>
  <si>
    <t>Для защиты от тока напряжением до 1000В.</t>
  </si>
  <si>
    <t>32.99.11.00.00.00.14.14.1</t>
  </si>
  <si>
    <t>рН-метрии (рН-стандарт)</t>
  </si>
  <si>
    <t>20.59.59.00.14.00.03.54.1</t>
  </si>
  <si>
    <t>Стандарт</t>
  </si>
  <si>
    <t>Стандарт титры для буферных растворов</t>
  </si>
  <si>
    <t>сүзгі үшін жабдық</t>
  </si>
  <si>
    <t>Фильтроэлементы  ФЭ 170-5-1-В, тонкостью фильтрации не более 5мкм</t>
  </si>
  <si>
    <t>Фильтроэлементы ЭС-900-1-М, содержание свободной воды на выходе % масс, не более 0,0015</t>
  </si>
  <si>
    <t>Тряпка для мытья полов</t>
  </si>
  <si>
    <t>20.51.13.00.00.10.10.10.1</t>
  </si>
  <si>
    <t>Фейрверк</t>
  </si>
  <si>
    <t>создают впечатляющие эффекты с помощью акустических, световых или дымовых эффектов при сгорании</t>
  </si>
  <si>
    <t>Набор сигнала охотника, для подачи огневых сигналов бедствия №3, 15 штук в пачке</t>
  </si>
  <si>
    <t>29.10.19.00.00.10.15.11.2</t>
  </si>
  <si>
    <t xml:space="preserve">для дизельного двигателя, ГОСТ 621-87, маслосъемное </t>
  </si>
  <si>
    <t>Кольцо поршня для двигателя МАЗ, Ст. 236-1004002, 2 комплекта</t>
  </si>
  <si>
    <t>17.23.12.10.00.00.00.50.1</t>
  </si>
  <si>
    <t>Конверттер</t>
  </si>
  <si>
    <t>Конверты</t>
  </si>
  <si>
    <t>формат C4 (229 х 324 мм)</t>
  </si>
  <si>
    <t>без окон</t>
  </si>
  <si>
    <t>17.23.12.10.00.00.00.40.1</t>
  </si>
  <si>
    <t>құжаттар үшін перфорациямен, көлемі 235*305мм</t>
  </si>
  <si>
    <t>формат C5 (162 х 229 мм)</t>
  </si>
  <si>
    <t>22.29.25.00.00.00.27.10.2</t>
  </si>
  <si>
    <t>Файл - қосымша парақ</t>
  </si>
  <si>
    <t>Файл - вкладыш</t>
  </si>
  <si>
    <t>№ п/п</t>
  </si>
  <si>
    <t>Ұйым атауы</t>
  </si>
  <si>
    <t>Наименование организации</t>
  </si>
  <si>
    <t>Код ТРУ (по КПВЭД/ ЕНС ТРУ)</t>
  </si>
  <si>
    <t>Cатып алынатын тауарлардың, жұмыстар мен қызметтердің  атауы</t>
  </si>
  <si>
    <t>Наименование закупаемых товаров, работ и услуг</t>
  </si>
  <si>
    <t xml:space="preserve">Тауарлардың, жұмыстар мен қызметтердің  қысқаша мінездемесі (сипаттамасы) сілтемелермен (ҚР СТ,ГОСТ, ТУ және т.б.) </t>
  </si>
  <si>
    <t>Краткая характеристика (описание) товаров, работ и услуг с указанием (СТ РК, ГОСТ, ТУ и т.д.)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</si>
  <si>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</si>
  <si>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</si>
  <si>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</si>
  <si>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</si>
  <si>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</si>
  <si>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</si>
  <si>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</si>
  <si>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</si>
  <si>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</si>
  <si>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</si>
  <si>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</si>
  <si>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</si>
  <si>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</si>
  <si>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</si>
  <si>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</si>
  <si>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</si>
  <si>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</si>
  <si>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</si>
  <si>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</si>
  <si>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9</t>
  </si>
  <si>
    <t>2 Т</t>
  </si>
  <si>
    <t>1 Т</t>
  </si>
  <si>
    <t>"Атырау халықаралық әуежайы" АҚ</t>
  </si>
  <si>
    <t>АО "Международный аэропорт Атырау"</t>
  </si>
  <si>
    <t>06.20.10.00.00.00.20.20.1</t>
  </si>
  <si>
    <t>Газ природный (естественный) в газообразном состоянии</t>
  </si>
  <si>
    <t>ОИ</t>
  </si>
  <si>
    <t xml:space="preserve">г. Атырау, аэропорт </t>
  </si>
  <si>
    <t>январь</t>
  </si>
  <si>
    <t>DDP</t>
  </si>
  <si>
    <t>100% предоплата</t>
  </si>
  <si>
    <t>113</t>
  </si>
  <si>
    <t>метр кубический</t>
  </si>
  <si>
    <t>ОТП</t>
  </si>
  <si>
    <t>3 Т</t>
  </si>
  <si>
    <t>ЦП</t>
  </si>
  <si>
    <t>июль</t>
  </si>
  <si>
    <t>штука</t>
  </si>
  <si>
    <t>май</t>
  </si>
  <si>
    <t xml:space="preserve"> Поставка в течение 60 календарных дней с даты подписания договора</t>
  </si>
  <si>
    <t>Оплата за фактически поставленный Поставщиком объем Товара</t>
  </si>
  <si>
    <t>комплект</t>
  </si>
  <si>
    <t>4 Т</t>
  </si>
  <si>
    <t>июнь</t>
  </si>
  <si>
    <t>Поставка в течение 30 календарных дней с даты заключения договора</t>
  </si>
  <si>
    <t>февраль</t>
  </si>
  <si>
    <t>Килограмм</t>
  </si>
  <si>
    <t xml:space="preserve"> Поставка в течение 30 календарных дней с даты подписания договора</t>
  </si>
  <si>
    <t>8 Т</t>
  </si>
  <si>
    <t>шелек</t>
  </si>
  <si>
    <t>Ведро</t>
  </si>
  <si>
    <t>9 Т</t>
  </si>
  <si>
    <t>19.20.23.00.00.00.42.10.1</t>
  </si>
  <si>
    <t>Гептан</t>
  </si>
  <si>
    <t xml:space="preserve">қалыпты эталондық, нығыздығы  20°С  863 кг/м3 артық емес, 0,003% күкірттің массалық жалпы үлесі </t>
  </si>
  <si>
    <t>нормальный эталонный, плотность при 20°С не более 863 кг/м3, массовая доля общей серы не более 0,003%</t>
  </si>
  <si>
    <t>литр (куб.дм.)</t>
  </si>
  <si>
    <t>10 Т</t>
  </si>
  <si>
    <t>25.72.11.00.00.12.14.10.1</t>
  </si>
  <si>
    <t>құлып</t>
  </si>
  <si>
    <t>Замок</t>
  </si>
  <si>
    <t xml:space="preserve">ойып салатын құлып </t>
  </si>
  <si>
    <t>Замки врезные</t>
  </si>
  <si>
    <t>отын сапасының индикаторы</t>
  </si>
  <si>
    <t xml:space="preserve">Индикатор качества топлива </t>
  </si>
  <si>
    <t>упаковка</t>
  </si>
  <si>
    <t>12 Т</t>
  </si>
  <si>
    <t>13 Т</t>
  </si>
  <si>
    <t>20.13.31.00.20.00.10.10.2</t>
  </si>
  <si>
    <t>Кальций хлориді  (хлорлы  кальций)</t>
  </si>
  <si>
    <t>Хлорид кальция (хлористый кальций)</t>
  </si>
  <si>
    <t>кальциленген, жоғарғы сорт, 96,5%, ГОСТ 450-77</t>
  </si>
  <si>
    <t>кальцинированный, высшый сорт, 96,5%, ГОСТ 450-77</t>
  </si>
  <si>
    <t>в гранулах</t>
  </si>
  <si>
    <t>16 Т</t>
  </si>
  <si>
    <t>17 Т</t>
  </si>
  <si>
    <t>25.73.10.00.00.10.11.14.1</t>
  </si>
  <si>
    <t>күрек</t>
  </si>
  <si>
    <t>Лопата</t>
  </si>
  <si>
    <t>сапты собық күрек</t>
  </si>
  <si>
    <t>Лопата совковая с черенком</t>
  </si>
  <si>
    <t>25.73.10.00.00.10.10.12.1</t>
  </si>
  <si>
    <t>Лопаты копальные остроконечные (штыковые)</t>
  </si>
  <si>
    <t>Лопата штыковые с деревянным черенком 1.3 метр</t>
  </si>
  <si>
    <t>778</t>
  </si>
  <si>
    <t>Упаковка</t>
  </si>
  <si>
    <t>Ареометр</t>
  </si>
  <si>
    <t>26.51.51.16.12.11.11.13.1</t>
  </si>
  <si>
    <t>Замок навесной</t>
  </si>
  <si>
    <t>март</t>
  </si>
  <si>
    <t>25 Т</t>
  </si>
  <si>
    <t>20.59.59.00.15.00.00.61.1</t>
  </si>
  <si>
    <t>Оттан қорғайтын құрам</t>
  </si>
  <si>
    <t>Огнезащитный состав</t>
  </si>
  <si>
    <t>ағаш бұйымға, табиғи және синтетикалық талшық маталарға, кілемдерге, ковроланға, портьерге, жапқышқа, брезентке, қағазға сіңірту үшін</t>
  </si>
  <si>
    <t>для пропитки древесины, тканей из натуральных и синтетических волокон, ковров, ковролана, портьер, занавесей, брезента, бумаги</t>
  </si>
  <si>
    <t>Огнебиозащитный состав КСД, для обработки дерево</t>
  </si>
  <si>
    <t>166</t>
  </si>
  <si>
    <t>28.29.22.00.00.00.11.16.1</t>
  </si>
  <si>
    <t>көшірмелі өрт сөндіргіш</t>
  </si>
  <si>
    <t>огнетушитель переносной</t>
  </si>
  <si>
    <t>огнетушитель переносной порошковый</t>
  </si>
  <si>
    <t>Огнетушитель ОП -4</t>
  </si>
  <si>
    <t>28 Т</t>
  </si>
  <si>
    <t>29 Т</t>
  </si>
  <si>
    <t>25.73.30.00.00.14.20.13.1</t>
  </si>
  <si>
    <t>Паяльник</t>
  </si>
  <si>
    <t>Электропаяльник</t>
  </si>
  <si>
    <t>220В 60 Вт</t>
  </si>
  <si>
    <t>25.72.13.00.00.30.17.10.1</t>
  </si>
  <si>
    <t>Бақылау пломбасы</t>
  </si>
  <si>
    <t>Контрольная пломба</t>
  </si>
  <si>
    <t>қорғасын пломба</t>
  </si>
  <si>
    <t>Пломба свинцовая</t>
  </si>
  <si>
    <t>23.19.23.12.01.12.10.09.1</t>
  </si>
  <si>
    <t>Стақан</t>
  </si>
  <si>
    <t>Стакан</t>
  </si>
  <si>
    <t>Стақанша Н-1-600 ТС ГОСТ 25336-82. қалыпты сыйымдылығы 600 см3  төзімді шыныдан жасалған аласа стақан .</t>
  </si>
  <si>
    <t>Стакан Н-1-600 ТС ГОСТ 25336-82. Низкий стакан с носиком из термически стойкого стекла номинальной вместимостью 600 см3.</t>
  </si>
  <si>
    <t>38 Т</t>
  </si>
  <si>
    <t>август</t>
  </si>
  <si>
    <t>октябрь</t>
  </si>
  <si>
    <t>19.20.25.00.00.00.00.10.2</t>
  </si>
  <si>
    <t>Реактивті отын</t>
  </si>
  <si>
    <t>Топливо  реактивное</t>
  </si>
  <si>
    <t>ТС-1, нығыздығы 20 °С  780(775) кг/м3 кем емес, төменгі  деңгейде жануы 43120(42900) кДж/к</t>
  </si>
  <si>
    <t>ТС-1, плотность при 20 °С не менее 780(775) кг/м3, низшая теплота сгорания не менее 43120(42900) кДж/к</t>
  </si>
  <si>
    <t>кинематическая вязкость при 20⁰ не менее мм2/с-1,25, температура вспышки, определяемая в закрытом тигле не ниже 28⁰, температура начала кристаллизации не выше 55⁰</t>
  </si>
  <si>
    <t>ОТ</t>
  </si>
  <si>
    <t>январь, март, июнь,сентябрь</t>
  </si>
  <si>
    <t>168</t>
  </si>
  <si>
    <t>тонна (метрическая)</t>
  </si>
  <si>
    <t>44 Т</t>
  </si>
  <si>
    <t>13.20.19.00.00.20.10.30.2</t>
  </si>
  <si>
    <t>Ткань из пряжи бумажной</t>
  </si>
  <si>
    <t>Бязь - бумажная прочная, грубая ткань, вид толстого миткаля</t>
  </si>
  <si>
    <t>006</t>
  </si>
  <si>
    <t>метр</t>
  </si>
  <si>
    <t>17.12.13.40.10.00.00.10.1</t>
  </si>
  <si>
    <t>Қағаз</t>
  </si>
  <si>
    <t xml:space="preserve">Бумага </t>
  </si>
  <si>
    <t>формат А4, тығыздығы 80г/м2, 21х29,5 см</t>
  </si>
  <si>
    <t>формат А4, плотность 80г/м2, 21х29,5 см</t>
  </si>
  <si>
    <t xml:space="preserve">Бумага офисная 500л </t>
  </si>
  <si>
    <t>Одна пачка</t>
  </si>
  <si>
    <t>19.20.21.00.00.00.11.20.1</t>
  </si>
  <si>
    <t>Бензин</t>
  </si>
  <si>
    <t>этилсіз  және этиленген, АИ-80 қыздыру қозғалтқышы үшін жасалған</t>
  </si>
  <si>
    <t>неэтилированный и этилированный, произведенный для двигателей с искровым зажиганием: АИ-80</t>
  </si>
  <si>
    <t>19.20.21.00.00.00.11.40.1</t>
  </si>
  <si>
    <t>этилсіз  және этиленген, АИ-92 қыздыру қозғалтқышы үшін жасалған</t>
  </si>
  <si>
    <t>неэтилированный и этилированный, произведенный для двигателей с искровым зажиганием: АИ-92</t>
  </si>
  <si>
    <t>19.20.21.00.00.00.11.60.1</t>
  </si>
  <si>
    <t>этилсіз  және этиленген, АИ-95 қыздыру қозғалтқышы үшін жасалған</t>
  </si>
  <si>
    <t>неэтилированный и этилированный, произведенный для двигателей с искровым зажиганием: АИ-95</t>
  </si>
  <si>
    <t>19.20.26.00.00.00.00.20.1</t>
  </si>
  <si>
    <t>Дизелдік отын</t>
  </si>
  <si>
    <t>Топливо дизельное</t>
  </si>
  <si>
    <t>қысқы, тығыздығы 20 °С 840 кг/м3 артық емес, тұру температурасы  -35°С - - 45°С артық емес</t>
  </si>
  <si>
    <t>зимнее, плотность при 20 °С не более 840 кг/м3, температура застывания не выше -35°С - - 45°С</t>
  </si>
  <si>
    <t>19.20.26.00.00.00.00.10.1</t>
  </si>
  <si>
    <t>дизелдік отын</t>
  </si>
  <si>
    <t>жазғы, тығыздығы  20 °С 860 кг/м3 артық емес, тұру  температурасы  -10°С артық емес</t>
  </si>
  <si>
    <t>летнее, плотность при 20 °С не более 860 кг/м3, температура застывания не выше -10°С</t>
  </si>
  <si>
    <t>20.11.11.00.00.70.10.50.2</t>
  </si>
  <si>
    <t>Азот газообразный</t>
  </si>
  <si>
    <t>техникалық, 1-сорт (99,6%), ГОСТ 9293-74</t>
  </si>
  <si>
    <t>технический, 1-сорт (99,6%), ГОСТ 9293-74</t>
  </si>
  <si>
    <t>Азот  с заправкой в баллоны объемом  6 куб.м.</t>
  </si>
  <si>
    <t>Флакон</t>
  </si>
  <si>
    <t>20.41.41.00.00.00.20.10.3</t>
  </si>
  <si>
    <t>Средство для дезинфекции</t>
  </si>
  <si>
    <t>дезодорирующее средство для дезинфекции, дезодорации и санации помещений</t>
  </si>
  <si>
    <t>Дезодарант для дезинфекции туалетной системы ВС,порошковый водорастворимый пакет по 15 грамм</t>
  </si>
  <si>
    <t>20.41.41.00.00.00.20.20.1</t>
  </si>
  <si>
    <t>ағартатын және иіс кетіретін  құрал</t>
  </si>
  <si>
    <t>Средство отбеливающее и дезодорирующее</t>
  </si>
  <si>
    <t xml:space="preserve">предназначено для отбеливания и удаления пятен с белых изделий, дезинфекции различных поверхностей </t>
  </si>
  <si>
    <t>868</t>
  </si>
  <si>
    <t>Бутылка</t>
  </si>
  <si>
    <t>Эмаль</t>
  </si>
  <si>
    <t>20.30.21.00.21.06.13.23.1</t>
  </si>
  <si>
    <t>ПФ-115 түсі ақ  бірінші  сорт, ұшпайтын заттардың массалық  үлесі, %, 62-68 кем емес, ГОСТ 6465-76</t>
  </si>
  <si>
    <t>ПФ-115 первый сорт белый, массовая доля нелетучих веществ, %, не менее 62-68, ГОСТ 6465-76</t>
  </si>
  <si>
    <t>апрель</t>
  </si>
  <si>
    <t>ПФ-115 қызыл бірінші  сорт, ұшпайтын заттың массалық үлесі, %, 52-58 кем емес, ГОСТ 6465-76</t>
  </si>
  <si>
    <t>ПФ-115 первый сорт красный, массовая доля нелетучих веществ, %, не менее 52-58, ГОСТ 6465-76</t>
  </si>
  <si>
    <t>Сыр</t>
  </si>
  <si>
    <t>Краска</t>
  </si>
  <si>
    <t>20.41.31.00.00.10.20.30.1</t>
  </si>
  <si>
    <t>твердое, 3 группы, 65%, ГОСТ 30266-95</t>
  </si>
  <si>
    <t>20.41.32.00.00.00.20.10.1</t>
  </si>
  <si>
    <t>әйнек жуатын құрал</t>
  </si>
  <si>
    <t>Средство для мытья стекол</t>
  </si>
  <si>
    <t>шыны және әйнек заттардың барлық түрлерін  жууға арналған</t>
  </si>
  <si>
    <t>предназначен для мытья всех типов стеклянных и зеркальных поверхностей</t>
  </si>
  <si>
    <t>Объемом 450мл с поверхностно- активными добавками (ПАД)</t>
  </si>
  <si>
    <t>19.20.29.00.00.11.40.16.1</t>
  </si>
  <si>
    <t>Мотор майы</t>
  </si>
  <si>
    <t>SAE 10W-30 белгісімен дизельдік қозғалтқыш үшін  -25 ... +30°С температурада қолдануға</t>
  </si>
  <si>
    <t>для дизельных двигателей с обозначением по SAE 10W-30 к использованию при температуре -25 ... +30°С</t>
  </si>
  <si>
    <t>19.20.29.00.00.11.40.17.2</t>
  </si>
  <si>
    <t>SAE 10W-40 белгісімен дизельдік қозғалтқыш үшін -25... +35 °С  температурада қолдануға</t>
  </si>
  <si>
    <t>для дизельных двигателей с обозначением по SAE 10W-40 к использованию при температуре -25... +35 °С</t>
  </si>
  <si>
    <t>19.20.29.00.00.11.40.42.1</t>
  </si>
  <si>
    <t xml:space="preserve">М-10Г2 дизельдік қозғалтқыш үшін, классификация SAE 30, API СС, тығыздығы 20° С 905 кг/м3,  кинематикалық жабысқақтығы 11,0±0,5 мм2/с (сСт)  100 °С, тұру  температурасы -17°С  артық емес </t>
  </si>
  <si>
    <t xml:space="preserve">для дизельных двигателей М-10Г2, классификация SAE 30, API СС, плотность при 20° С 905 кг/м3, вязкость кинематическая 11,0±0,5 мм2/с (сСт) при 100 °С,температура застывания не выше -17°С </t>
  </si>
  <si>
    <t>М10Г2 (М8Г2)</t>
  </si>
  <si>
    <t>19.20.29.00.00.00.12.17.1</t>
  </si>
  <si>
    <t>Гидравликалық май</t>
  </si>
  <si>
    <t>гидравликалық ВМГЗ, белгісі  ГОСТ 17479.3-85 — МГ-15-В. Кинематикалық жабысқақтығы:  50°С,  – 10 м2/с кем емес,  -40°С,  – 1500 м2/с кем емес. Температура, °С: тиглдегі ашық жалын , 135 кем емес;</t>
  </si>
  <si>
    <t>гидравлическое ВМГЗ, Обозначение по ГОСТ 17479.3-85 — МГ-15-В. Кинематическая вязкость: при 50°С, не менее – 10 м2/с, при -40°С, не менее – 1500 м2/с. Температура, °С: вспышки в открытом тигле, не ниже 135;</t>
  </si>
  <si>
    <t>Масло для гидросистем ВМГЗ, плотность, при 20°С, 863 кг/м3</t>
  </si>
  <si>
    <t>Масло гидравлическое</t>
  </si>
  <si>
    <t>19.20.29.00.00.11.20.32.1</t>
  </si>
  <si>
    <t>Масло моторное</t>
  </si>
  <si>
    <t>бензиндік ғозғалтқыш үшін  белгісі SAE 10W-40  -25... +35 °С  температурада қолдануға</t>
  </si>
  <si>
    <t>для бензиновых двигателей обозначение по SAE 10W-40 к использованию при температуре -25... +35 °С</t>
  </si>
  <si>
    <t>19.20.29.00.00.11.20.28.1</t>
  </si>
  <si>
    <t>бензиндік ғозғалтқыш үшін  белгісі SAE 5W-40 температурада -30 ... +35°С қолдануға</t>
  </si>
  <si>
    <t>для бензиновых двигателей обозначение по SAE 5W-40 к использованию при температуре -30 ... +35°С</t>
  </si>
  <si>
    <t>присадка Api cG4SJ</t>
  </si>
  <si>
    <t>19.20.29.00.00.11.30.10.1</t>
  </si>
  <si>
    <t xml:space="preserve">әмбебап М-8В, классификация SAE 20, API SD/CB, орташа форсильденген бензиндік  және дизельдік қозғалтқыштар үшін  барлық маусымдық әмбебап май , тығыздығы 20° С, кг/м3 905, кинематикалық жабысқақтығы 7,5-8,5 мм2/с (сСт)  100 °С (классификация  API SD/CB, SAE 20W30) </t>
  </si>
  <si>
    <t xml:space="preserve">Универсальные М-8В, классификация SAE 20, API SD/CB, всесезонное универсальное масло для среднефорсированных бензиновых и дизельных двигателей, , плотность при 20° С, кг/м3 905, вязкость кинематическая 7,5-8,5 мм2/с (сСт) при 100 °С (классификация по API SD/CB, SAE 20W30) </t>
  </si>
  <si>
    <t>19.20.29.00.00.20.11.10.1</t>
  </si>
  <si>
    <t>Солидол</t>
  </si>
  <si>
    <t>Механикалық қоспалардың мөлшері 0,3% артық емес</t>
  </si>
  <si>
    <t>смазка общего назначения марка С,  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</si>
  <si>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Содержание механических примесей  не более 0,3%</t>
  </si>
  <si>
    <t xml:space="preserve">Трансмиссиялық май </t>
  </si>
  <si>
    <t>Масло трансмиссионное</t>
  </si>
  <si>
    <t>19.20.29.00.00.00.16.10.1</t>
  </si>
  <si>
    <t>ТМ-2-18 (бұрынғы белгісі ТЭп-15, белгісі  SAE 90 API GL-2), барлық маусымдық, тозуға қарсы, температуралық диапазон - 20 ..+100°С, кинематикалық  жабысқақтығы 100°С   14,00-24,99 мм² дейін</t>
  </si>
  <si>
    <t>ТМ-2-18 (старое обозначение ТЭп-15, обозначение по SAE 90 API GL-2), всесезонное, с противоизносными присадками, температурный диапазон - 20 ..+100°С, кинематическая вязкость при 100°С  до 14,00-24,99 мм²</t>
  </si>
  <si>
    <t>сентябрь</t>
  </si>
  <si>
    <t>Тонна (метрическая)</t>
  </si>
  <si>
    <t>Противообледенительная жидкость</t>
  </si>
  <si>
    <t>20.59.43.00.00.20.10.20.3</t>
  </si>
  <si>
    <t>Охлаждающая жидкость (антифриз, тосол)</t>
  </si>
  <si>
    <t>Температура начала замерзания  не выше -40 °С, прозрачная однородная окрашенная жидкость без механических примесей</t>
  </si>
  <si>
    <t>20.59.59.00.17.10.10.11.2</t>
  </si>
  <si>
    <t>ерітінді</t>
  </si>
  <si>
    <t xml:space="preserve">Растворитель </t>
  </si>
  <si>
    <t xml:space="preserve">ұшатын органикалық сұйықтық  қоспасы, марка 646, ГОСТ 18188-72 </t>
  </si>
  <si>
    <t xml:space="preserve">смесь летучих органических жидкостей, марка 646, ГОСТ 18188-72 </t>
  </si>
  <si>
    <t>Автошина</t>
  </si>
  <si>
    <t>22.11.17.11.12.13.11.40.1</t>
  </si>
  <si>
    <t>Автодөңгелектер</t>
  </si>
  <si>
    <t>Көлемі:175/70R13.  Жеңіл  автомобильдер үшін жаңа пневматикалық  резеңке дөңгелек. Дөңгелек құрылымы: радиалдық. Толымдылығы: камерсіз дөңгелек. Айналасының и қалыпты диаметрі: 13.  барлық маусымдық  тікенсіз дөңгелек.</t>
  </si>
  <si>
    <t>Размер:175/70R13.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13. Всесезонная нешипованная шина.</t>
  </si>
  <si>
    <t xml:space="preserve">Автошины для легковых автомобилей, 175*70-R13 </t>
  </si>
  <si>
    <t>22.11.13.00.00.11.10.31.1</t>
  </si>
  <si>
    <t>Шина</t>
  </si>
  <si>
    <t xml:space="preserve">Көлемі:825/R20 (240х508R.  Жүк  автомобильдері немесе автобустар  үшін жаңа пневматикалық  резеңке дөңгелек. Дөңгелек құрылымы: радиалдық. Толымдылығы: камерсіз дөңгелек. </t>
  </si>
  <si>
    <t>Размер:8.25 R20 (240Х508 R). Шина резиновая пневматическая новая для автобусов или автомобилей грузовых.. Конструкция шины: радиальная. Комплектность: бескамерная шина.</t>
  </si>
  <si>
    <t>22.11.17.11.15.13.11.05.1</t>
  </si>
  <si>
    <t>20.30.22.00.00.00.41.10.1</t>
  </si>
  <si>
    <t>марки В, массовая доля нелетучих веществ,% 54,5-55,5, ГОСТ 190-78</t>
  </si>
  <si>
    <t>В маркалар арада,  заттың бұқаралық сыбағасы,% 54,5-55,5, ГОСТ 190-78</t>
  </si>
  <si>
    <t>краска желтая</t>
  </si>
  <si>
    <t>20.59.43.00.00.10.00.10.1</t>
  </si>
  <si>
    <t>Жидкость тормозная гидравлическая</t>
  </si>
  <si>
    <t>Температура кипения не более 210 С, вязкость 1500</t>
  </si>
  <si>
    <t>22.11.13.00.00.00.12.28.1</t>
  </si>
  <si>
    <t>Размер: 15.5/70х18 (1025х420х457). Шины резиновые пневматические новые для автобусов или автомобилей грузовых. Конструкция шины: диагональная.</t>
  </si>
  <si>
    <t>Дөңгелек</t>
  </si>
  <si>
    <t>33.14.19.21.00.00.00</t>
  </si>
  <si>
    <t>Ремонт, технический уход и обслуживание электрооборудования</t>
  </si>
  <si>
    <t>85.60.10.12.12.00.00</t>
  </si>
  <si>
    <t>Услуги по аттестации работников</t>
  </si>
  <si>
    <t xml:space="preserve">дизел қозғағыш үшін </t>
  </si>
  <si>
    <t>25.92.11.00.00.12.10.13.1</t>
  </si>
  <si>
    <t>для воды, оцинкованное, вместимостью  от 9 до 10 л, ГОСТ 20558-82</t>
  </si>
  <si>
    <t xml:space="preserve">су үшін, мырышталған, сыйымдылығы  9л  ден  10 л дейін, ГОСТ 20558-82  </t>
  </si>
  <si>
    <t>24.34.11.00.10.14.13.11.2</t>
  </si>
  <si>
    <t>ПФ-115 первый сорт черный, массовая доля нелетучих веществ, %, не менее 49-55, ГОСТ 6465-76</t>
  </si>
  <si>
    <t>ПФ-115 түсі қара  бірінші  сорт, ұшпайтын заттардың массалық  үлесі, %, 49-55 кем емес, ГОСТ 6465-76</t>
  </si>
  <si>
    <t>20.30.21.00.21.06.13.24.1</t>
  </si>
  <si>
    <t>25.73.10.00.00.12.10.10.1</t>
  </si>
  <si>
    <t xml:space="preserve">Сельскохозяйственный инструмент. Представляет собой совмещение кирки и лопаты. </t>
  </si>
  <si>
    <t>25.73.10.00.00.11.10.10.1</t>
  </si>
  <si>
    <t>Сельскохозяйственный переносной ручной инструмент, используемый крестьянами в сельском хозяйстве для погрузки и выгрузки сена и других продуктов сельского хозяйства, а также создания проколов в почве для аэрирования почвы</t>
  </si>
  <si>
    <t>Щетка с совком для сухой уборки</t>
  </si>
  <si>
    <t>22.22.11.20.00.00.00.09.1</t>
  </si>
  <si>
    <t>Көлемі 220 л. кем емес полиэтилендік қаптар</t>
  </si>
  <si>
    <t>Мешок полиэтиленовый из ПВД 220л тип 2, для средних грузов до 15кг, 110см х70см</t>
  </si>
  <si>
    <t>Лента ПВХ электроизоляционная с липким слоем Размер 15*0,20</t>
  </si>
  <si>
    <t>Обучение санитарному минимуму работников служб ИАС</t>
  </si>
  <si>
    <t xml:space="preserve">Проведение медицинских лабораторных анализов работников службы ИАС в специализированных медицинских учреждениях </t>
  </si>
  <si>
    <t>Ориентирно-сигнальные в ночное время</t>
  </si>
  <si>
    <t>Спички ветровые</t>
  </si>
  <si>
    <t>Размером 210х30х12мм</t>
  </si>
  <si>
    <t>736</t>
  </si>
  <si>
    <t>Рулон</t>
  </si>
  <si>
    <t xml:space="preserve">Ленточный.
</t>
  </si>
  <si>
    <t>Картридж (драм)</t>
  </si>
  <si>
    <t>Копи-картридж для ксерокса С-118</t>
  </si>
  <si>
    <t>Картридж          для С-118</t>
  </si>
  <si>
    <t>Тонер-картридж Xerox 006R01179</t>
  </si>
  <si>
    <t>Копи-картридж для ксерокса IR-2018</t>
  </si>
  <si>
    <t>Картридж          для IR-2018</t>
  </si>
  <si>
    <t>Тонер-картридж для ксерокса IR-2018</t>
  </si>
  <si>
    <t>Картридж УнивирсальныйҚ</t>
  </si>
  <si>
    <t>Картридж(универсальный)</t>
  </si>
  <si>
    <t>Картридж сс-388А</t>
  </si>
  <si>
    <t>Конверттін көлемі 200х300см кем емес, терезесіз</t>
  </si>
  <si>
    <t>Конверттін көлемі 150х220см кем емес, терезесіз</t>
  </si>
  <si>
    <t>Картридж PH CF 210 по 213</t>
  </si>
  <si>
    <t>Олово</t>
  </si>
  <si>
    <t>25.94.13.00.00.10.24.10.1</t>
  </si>
  <si>
    <t>Набор электромонтера</t>
  </si>
  <si>
    <t>наушник проводной для радиостанции ТС-700</t>
  </si>
  <si>
    <t>29.32.30.00.15.00.29.07.1</t>
  </si>
  <si>
    <t>жел сілтегіш</t>
  </si>
  <si>
    <t>Ветроуказатель</t>
  </si>
  <si>
    <t>Длина конуса 2 400 мм, цвет оранжево-белый,  диаметр входного отверстия 800 мм, выходного отверстия 400 мм</t>
  </si>
  <si>
    <t>г.Атырау, аэропорт</t>
  </si>
  <si>
    <t>20.59.43.00.00.20.27.00.1</t>
  </si>
  <si>
    <t>Жидкий антигололедный реагент, для обработки искусственных покрытий</t>
  </si>
  <si>
    <t>Фонарь</t>
  </si>
  <si>
    <t>Светодиодный (19 элементный)</t>
  </si>
  <si>
    <t>размер 154*216 мм</t>
  </si>
  <si>
    <t>Пластиковые корзины, 20х30х5 см</t>
  </si>
  <si>
    <t>Техническое содержание шлагбаумов</t>
  </si>
  <si>
    <t>14.12.30.00.00.80.16.43.1</t>
  </si>
  <si>
    <t>Перчатки резиновые(латекс) 100% натуральный латекс,100% хлопковые напыление с внутри</t>
  </si>
  <si>
    <t>полуботинки  летние,кожанное на прокладке с мягким кантом в берцах, с глухим клапаном из исскуственной кожи,жестким подноском,двухслойная полиуретновая подошва,маслобензостойкая,износоустойчевая,кислотощелочестойкая.</t>
  </si>
  <si>
    <t>20.15.51.00.00.00.00.20.2</t>
  </si>
  <si>
    <t>Хлорид калия (хлористый калий)</t>
  </si>
  <si>
    <t>чистый для анализа (ч.д.а.), 99,8%, ГОСТ 4234-77</t>
  </si>
  <si>
    <t>ткань мягкая, безворсовая, хорошо впитывающая влагу</t>
  </si>
  <si>
    <t>ННЗ-6М (Рига) диаметр 65 мм</t>
  </si>
  <si>
    <t>өлшем құралдарын жөндеу</t>
  </si>
  <si>
    <t>Ремонт мерительного инструмента</t>
  </si>
  <si>
    <t>33.13.11.21.00.00.00</t>
  </si>
  <si>
    <t xml:space="preserve">нормативтік құжаттар белсендіру жөніндегі қызметтер </t>
  </si>
  <si>
    <t xml:space="preserve">Услуга по актуализации ГОСТов, для проведения аккредитации лаборатории </t>
  </si>
  <si>
    <t>Подготовка и переподготовка работников службы ГСМ по программе ЧС</t>
  </si>
  <si>
    <t>28.30.93.00.00.00.16.17.1</t>
  </si>
  <si>
    <t xml:space="preserve">Насос </t>
  </si>
  <si>
    <t>шестеренный к гидравлической системе</t>
  </si>
  <si>
    <t>гидронасос / гидромотор аксиально-поршневой. Код производителя:3703960 / F1-060-R - - -000</t>
  </si>
  <si>
    <t>28.12.12.00.00.00.10.24.1</t>
  </si>
  <si>
    <t>гидромотор шестеренный с внешним зацеплением</t>
  </si>
  <si>
    <t>Гидромотор шестеренный с внешним зацеплением секционной с частотой вращения 1920 об/мин</t>
  </si>
  <si>
    <t>22.11.13.00.00.11.20.11.1</t>
  </si>
  <si>
    <t>Размер:11.00R20 (300х508).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5513-97.</t>
  </si>
  <si>
    <t>22.11.17.00.11.15.11.29.1</t>
  </si>
  <si>
    <t>Размер:205/55R16.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</si>
  <si>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22.11.17.00.11.15.11.37.1</t>
  </si>
  <si>
    <t>Размер:215/65R16.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</si>
  <si>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29.10.19.00.00.30.34.10.1</t>
  </si>
  <si>
    <t>Форсунка</t>
  </si>
  <si>
    <t>электромагнитная</t>
  </si>
  <si>
    <t>Форсунка рабочего режима 350-07-49-00</t>
  </si>
  <si>
    <t>электромагниттік</t>
  </si>
  <si>
    <t>28.11.42.00.00.00.12.10.1</t>
  </si>
  <si>
    <t>Свеча накала 350-09-25-00</t>
  </si>
  <si>
    <t>Свеча накаливания</t>
  </si>
  <si>
    <t>Сальник 120-2402052</t>
  </si>
  <si>
    <t>29.32.30.00.15.00.33.07.1</t>
  </si>
  <si>
    <t>Сальник</t>
  </si>
  <si>
    <t>заднего моста</t>
  </si>
  <si>
    <t>артқы мосттың</t>
  </si>
  <si>
    <t>22.19.42.00.00.10.20.06.1</t>
  </si>
  <si>
    <t>Ремень</t>
  </si>
  <si>
    <t> Ремень клиновый приводный с сечением А-900. ГОСТ 1284-89.</t>
  </si>
  <si>
    <t>белдік</t>
  </si>
  <si>
    <t>26.51.84.00.00.00.02.10.1</t>
  </si>
  <si>
    <t>Части и принадлежности предназначенные для счетчиков числа оборотов и счетчиков количества продукции, таксометров; спидометров и тахометров; стробоскопов</t>
  </si>
  <si>
    <t>Указатель тахометра ТХ-100</t>
  </si>
  <si>
    <t>25.99.29.00.01.15.12.10.1</t>
  </si>
  <si>
    <t xml:space="preserve">Клапан </t>
  </si>
  <si>
    <t>Электромагнитный клапан</t>
  </si>
  <si>
    <t>22.19.34.00.00.26.12.09.1</t>
  </si>
  <si>
    <t>Шланг сливной</t>
  </si>
  <si>
    <t>для слива воды, 5 м</t>
  </si>
  <si>
    <t xml:space="preserve">автокөліктік техниканы, тораптар мен  агрегаттарды жөндеу </t>
  </si>
  <si>
    <t>Штука</t>
  </si>
  <si>
    <t>50</t>
  </si>
  <si>
    <t>аттестация сварщиков и операторов</t>
  </si>
  <si>
    <t>74.90.20.40.21.10.00</t>
  </si>
  <si>
    <t>Услуги по обследованию резервуаров</t>
  </si>
  <si>
    <t>прочий</t>
  </si>
  <si>
    <t>басқалары</t>
  </si>
  <si>
    <t>47 У</t>
  </si>
  <si>
    <t>73.11.11.17.00.00.00</t>
  </si>
  <si>
    <t>маркетингілік кеңестер жөніндегі қызмет</t>
  </si>
  <si>
    <t>Услуги по маркетинговым консультациям</t>
  </si>
  <si>
    <t>Определение маркетинговых цен на товары</t>
  </si>
  <si>
    <t>65.12.50.50.00.00.01</t>
  </si>
  <si>
    <t xml:space="preserve">экологияға зиян келтіргеніне  жауапкершілікті сақтандыру қызметі </t>
  </si>
  <si>
    <t>Услуги по страхованию ответственности за нанесение вреда экологии</t>
  </si>
  <si>
    <t>Услуги по обязательному экологическому страхованию</t>
  </si>
  <si>
    <t>53.10.19.10.17.00.00</t>
  </si>
  <si>
    <t xml:space="preserve">пошталық арнайы байланыс қызметі </t>
  </si>
  <si>
    <t>Услуги почтовой специальной связи</t>
  </si>
  <si>
    <t xml:space="preserve">құпия, жасырын  поштаны қабылдау және жіберу </t>
  </si>
  <si>
    <t>Прием и отправка секретной, конфиденциальной почты</t>
  </si>
  <si>
    <t>96.09.19.90.18.00.00</t>
  </si>
  <si>
    <t>Услуги по техническому 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</si>
  <si>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</si>
  <si>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62.09.20.20.80.10.00</t>
  </si>
  <si>
    <t>Услуги по пользованию информационной системой электронных закупок</t>
  </si>
  <si>
    <t xml:space="preserve">Услуги,доступа к информационной системе электронных закупок </t>
  </si>
  <si>
    <t>38.12.30.12.00.00.00</t>
  </si>
  <si>
    <t>Услуги по вывозу опасных нетвердых отходов прочих</t>
  </si>
  <si>
    <t>Вывоз отработанных масел</t>
  </si>
  <si>
    <t>73.11.11.12.00.00.00</t>
  </si>
  <si>
    <t xml:space="preserve">баспасөз басылымдарында хабарландыру жариялау жөніндегі қызметтер </t>
  </si>
  <si>
    <t>объявлений в местных печатных изданиях</t>
  </si>
  <si>
    <t>1 У</t>
  </si>
  <si>
    <t>70.22.30.20.00.00.00</t>
  </si>
  <si>
    <t>Услуги наблюдательного аудита</t>
  </si>
  <si>
    <t>Наблюдательный (инспекционный) аудит систем менеджмента качества и/или охраны окружающей среды</t>
  </si>
  <si>
    <t>61.10.11.06.01.00.00</t>
  </si>
  <si>
    <t xml:space="preserve">телефондық байланыс қызметі </t>
  </si>
  <si>
    <t>Услуги телефонной связи</t>
  </si>
  <si>
    <t>жергілікті, қалааралық, халықаралық телефондық байланыс - қол жетімділік пен пайдалану  қызметі</t>
  </si>
  <si>
    <t>Услуги фиксированной местной, междугородней, международной телефонной связи  - доступ и пользование</t>
  </si>
  <si>
    <t>Предоставление телефонного соединения международной, междугородней и городской связи</t>
  </si>
  <si>
    <t>65.12.21.10.00.00.01</t>
  </si>
  <si>
    <t xml:space="preserve"> Автокөлік иелерінің  азаматтық-құқықтық (міндетті) жауапкершілігін сақтандыру </t>
  </si>
  <si>
    <t>Услуги по страхованию (обязательному) гражданско-правовой ответственности автовладельца</t>
  </si>
  <si>
    <t xml:space="preserve"> Кәсіпорынның , тасымалдаушылардың, автокөлік иелерінің  азаматтық-құқықтық (міндетті) жауапкершілігін сақтандыру 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</si>
  <si>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</si>
  <si>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65.12.11.00.00.00.01</t>
  </si>
  <si>
    <t>жазатайым жағдайлардан сақтандыру жөніндегі қызметтер</t>
  </si>
  <si>
    <t>Услуги по страхованию от несчастных случаев</t>
  </si>
  <si>
    <t xml:space="preserve">еңбек (қызметтік) міндеттерін орындау кезінде қызметкердің денсаулығына және өміріне тигізген зияны үшін жұмыс берушінің  азаматтық-құқықтық жауапкершілігін сақтандыру </t>
  </si>
  <si>
    <t>Страхование гражданско-правовой ответственности работадателя за причинение вреда жизни и здоровью работникам при исполнении ими трудовых (служебных) обязанностей</t>
  </si>
  <si>
    <t>Обязательное страхование ГПО работодателя за приченение вреда жизни и здоровью работника при исполнении трудовых (служебных) обязанностей</t>
  </si>
  <si>
    <t>65.12.50.10.00.00.01</t>
  </si>
  <si>
    <t>қауіпті нысандар иелерінің жауапкершілігін сақтандыру жөніндегі қызметтер</t>
  </si>
  <si>
    <t>Услуги по страхованию ответственности владельцев опасных объектов</t>
  </si>
  <si>
    <t>қауіпті нысандар (аса қауіпті көздер) иелерінің жауапкершілігін сақтандыру жөніндегі қызметтер</t>
  </si>
  <si>
    <t>Услуги по страхованию ответственности владельцев опасных объектов (источников повышенной опасности)</t>
  </si>
  <si>
    <t>Обязательное страхование опасных объектов</t>
  </si>
  <si>
    <t>74.90.14.20.11.00.00</t>
  </si>
  <si>
    <t>метеомәліметерді ұсыну</t>
  </si>
  <si>
    <t>Услуги по краткосрочному авиационному прогнозу погоды</t>
  </si>
  <si>
    <t>Жердегі қызмет метеорологиялық қамтамасыз ету жөніндегі қызмет</t>
  </si>
  <si>
    <t>Краткосрочные (от 12 до 36 часов) авиационные прогнозы погоды содержат детальную характеристику ветра, видимости, атмосферных явлений, облачности, температуры воздуха</t>
  </si>
  <si>
    <t xml:space="preserve">Услуги по метеорологическому обеспечению наземных служб </t>
  </si>
  <si>
    <t>74.90.15.19.00.00.00</t>
  </si>
  <si>
    <t>Ұшуларды қауiпсiздiктiң саласындағы қауiпсiздiктерi қамтамасыз ету бойынша консультациялық қызмет</t>
  </si>
  <si>
    <t>Услуги консультационные по обеспечению безопасности в сфере безопасности полетов</t>
  </si>
  <si>
    <t>Письменные и устные консультации по обеспечению безопасности в сфере безопасности полетов</t>
  </si>
  <si>
    <t xml:space="preserve">Аудит на предмет соответствия требования требованиям ИКАО по вопросам создаваемой птицами, опасности и методам ее снижения </t>
  </si>
  <si>
    <t>Перезарядка огнетушителей ОПУ, заправка порошком и сжатым воздухом</t>
  </si>
  <si>
    <t>4 Р</t>
  </si>
  <si>
    <t>33.12.19.25.00.00.00</t>
  </si>
  <si>
    <t>күзет-өрт дабылдатқыштарына  техникалық қызмет көрсету</t>
  </si>
  <si>
    <t>86.90.19.19.00.00.00</t>
  </si>
  <si>
    <t>қызметкерлерді медициналық тексеру</t>
  </si>
  <si>
    <t>Услуги по медицинскому осмотру персонала, включая предварительные, периодические и  внеочередные (внеплановые) осмотры</t>
  </si>
  <si>
    <t>21.20.21.00.00.00.02.44.1</t>
  </si>
  <si>
    <t>Тұмауға қарсы вакцина</t>
  </si>
  <si>
    <t>Вакцина против гриппа</t>
  </si>
  <si>
    <t>Аспирин таблетки белые в упаковке по 10штук</t>
  </si>
  <si>
    <t>Адреналин</t>
  </si>
  <si>
    <t>Раствор для иньекций</t>
  </si>
  <si>
    <t>20.59.59.00.15.00.00.19.1</t>
  </si>
  <si>
    <t>Азопирам</t>
  </si>
  <si>
    <t>используется для выявление скрытых следов крови</t>
  </si>
  <si>
    <t>азопирам вкоробке 2флокона 1флокон белый порошок по10гр, 1фл бецветная жидкость по10мл</t>
  </si>
  <si>
    <t>21.20.13.00.00.03.44.11.1</t>
  </si>
  <si>
    <t>Валерианы корневища с корнями настойка</t>
  </si>
  <si>
    <t>флокон</t>
  </si>
  <si>
    <t>21.20.13.00.00.03.32.74.1</t>
  </si>
  <si>
    <t>ампула б/ц</t>
  </si>
  <si>
    <t>21.20.13.00.00.03.84.40.1</t>
  </si>
  <si>
    <t>21.20.13.00.00.03.84.15.1</t>
  </si>
  <si>
    <t>Натрия хлорид</t>
  </si>
  <si>
    <t>Натрий хлор 0,9%,200,0гр флакон по 200гр  бесцветная</t>
  </si>
  <si>
    <t>21.20.13.00.00.03.91.03.1</t>
  </si>
  <si>
    <t>Нитроглицерин</t>
  </si>
  <si>
    <t>в упаковке по 50 таблеток</t>
  </si>
  <si>
    <t>Парацетамол</t>
  </si>
  <si>
    <t>Парацетамол 0,5таблетки белого цвета ,в упаковке по 10 таблеток</t>
  </si>
  <si>
    <t>21.20.13.00.00.03.30.30.1</t>
  </si>
  <si>
    <t>Трисоль жидкость бесцветная во флаконе по 400 мл</t>
  </si>
  <si>
    <t>21.20.13.00.00.03.12.50.1</t>
  </si>
  <si>
    <t>Цитромон</t>
  </si>
  <si>
    <t>Таблетки светло-коричневого цвета с вкраплениями</t>
  </si>
  <si>
    <t>в  упаковке по 10 таблеток</t>
  </si>
  <si>
    <t>21.20.24.00.00.00.01.20.1</t>
  </si>
  <si>
    <t>Лейкопластерь бактерицидный</t>
  </si>
  <si>
    <t>Лейкопластырь бактерицидный, пропитанный раствором антисептиков</t>
  </si>
  <si>
    <t>Пластерь с прокладкой зеленного цвета ,состоящей из четерех слоев марли,пропитанной раствором антисептиков. С липкой стороны имеется защитное     покрытие</t>
  </si>
  <si>
    <t>21.20.13.00.00.03.70.15.1</t>
  </si>
  <si>
    <t>21.20.13.00.00.03.91.16.1</t>
  </si>
  <si>
    <t>таблетки желтого цвета</t>
  </si>
  <si>
    <t>5</t>
  </si>
  <si>
    <t>21.10.53.00.00.00.21.90.2</t>
  </si>
  <si>
    <t>ампулы по 2.0мл в/мжелтого цвета</t>
  </si>
  <si>
    <t>21.20.13.00.00.03.82.10.2</t>
  </si>
  <si>
    <t>3</t>
  </si>
  <si>
    <t>21.20.13.00.00.03.06.97.1</t>
  </si>
  <si>
    <t>26.60.12.00.00.02.31.10.1</t>
  </si>
  <si>
    <t>Тонометр</t>
  </si>
  <si>
    <t xml:space="preserve">Неинвазивные. На основе метода Н.С. Короткова. Классические (аппараты с ручной системой накачки воздуха в манжету, регулировкой скорости декомпрессии, выслушиванием тонов Короткова с помощью стетоскопа/фонендоскопа, измерением давления в манжете с помощью ртутных манометров или анероидов (стрелочных приборов). </t>
  </si>
  <si>
    <t>2</t>
  </si>
  <si>
    <t>22.19.71.00.00.00.55.10.2</t>
  </si>
  <si>
    <t>Система инфузионная</t>
  </si>
  <si>
    <t>для переливания инфузионных растворов</t>
  </si>
  <si>
    <t>10</t>
  </si>
  <si>
    <t>21.20.13.00.00.00.01.75.1</t>
  </si>
  <si>
    <t>Раунатин</t>
  </si>
  <si>
    <t>ампула по5.0мл б/ц</t>
  </si>
  <si>
    <t>21.20.13.00.00.03.56.20.2</t>
  </si>
  <si>
    <t>ампула по 1.0мл</t>
  </si>
  <si>
    <t>14.12.30.00.00.40.10.25.1</t>
  </si>
  <si>
    <t>медицинские, стерильные</t>
  </si>
  <si>
    <t>14.12.30.00.00.40.10.16.1</t>
  </si>
  <si>
    <t>смотровые, нестерильные</t>
  </si>
  <si>
    <t>21.20.13.00.00.03.58.30.1</t>
  </si>
  <si>
    <t>Платифиллина гидротартрат</t>
  </si>
  <si>
    <t>21.20.13.00.00.03.84.25.1</t>
  </si>
  <si>
    <t>Фуросемид</t>
  </si>
  <si>
    <t>68.20.12.00.00.00.02</t>
  </si>
  <si>
    <t>Услуги по аренде производственного помещения</t>
  </si>
  <si>
    <t xml:space="preserve">Услуги по аренде помещения для организации обслуживания пассажиров  </t>
  </si>
  <si>
    <t>21.20.13.00.00.03.95.10.1</t>
  </si>
  <si>
    <t>по 10 таблеток в упаковке</t>
  </si>
  <si>
    <t>17.29.19.50.00.00.00.10.1</t>
  </si>
  <si>
    <t xml:space="preserve"> ПНД 50-975-84 РН ертіндісін анықтау үшін </t>
  </si>
  <si>
    <t>для определения РН растворов ПНД 50-975-84</t>
  </si>
  <si>
    <t>термоиндикатор стер. на 180 №500</t>
  </si>
  <si>
    <t>Пара</t>
  </si>
  <si>
    <t>38.12.11.11.00.00.00</t>
  </si>
  <si>
    <t>зиянды қатты қалдықтарды шығару  жөніндегі қызметтер</t>
  </si>
  <si>
    <t>Услуги по сбору медицинских отходов</t>
  </si>
  <si>
    <t xml:space="preserve">Медициналық және басқа да  бар технология шеңберңінде пайдалануға жарамсыз немесе өнімді пайдаланғаннан кейін  жарамсыз қалдықтарды  жинау және пайдаға асыру </t>
  </si>
  <si>
    <t>Сбор и утилизация отходов медицинских прочих, признанные непригодными для дальнейшего использования в рамках имеющихся технологий, или после использования продукции</t>
  </si>
  <si>
    <t xml:space="preserve">Экспертиза для определения алкогольного опьянения  </t>
  </si>
  <si>
    <t xml:space="preserve">жалпы қолданыстағы инженерлік желілерге қызмет көрсету  және ұстау жөніндегі пайдалану  жұмыстары  </t>
  </si>
  <si>
    <t>Работы эксплуатационные  по обслуживанию и содержанию инженерных сетей общего пользования</t>
  </si>
  <si>
    <t xml:space="preserve">инженерлік желілерді ағымдағы жөндеу, техникалық қызмет көрсету  және апаттық қызмет көрсету (суқұбыры, кәріздік, жылыту) </t>
  </si>
  <si>
    <t xml:space="preserve">Текущий ремонт, техническое обслуживание и аварийное обслуживание инженерных сетей (водопроводных, канализационных, тепловых) </t>
  </si>
  <si>
    <t xml:space="preserve">Содержание арендуемых помещений для медпункта </t>
  </si>
  <si>
    <t xml:space="preserve">санитарлық-эпидемиологиялық қызмет мекемелерінің қызметі </t>
  </si>
  <si>
    <t xml:space="preserve">Услуги по проведению лабораторных анализов (смывы) </t>
  </si>
  <si>
    <t>18 Т</t>
  </si>
  <si>
    <t>Электророзетка одноместная бытовая на 220 вольт для наружной установки в стену.</t>
  </si>
  <si>
    <t>Розетка, поддерживающая различные типы вилок (с заземлением, без заземления).</t>
  </si>
  <si>
    <t>түрлі  типті айырларды тығатын розетка (жерге қосылумен, жерге қосылусыз)</t>
  </si>
  <si>
    <t>Розетка</t>
  </si>
  <si>
    <t>27.33.13.00.00.00.02.05.1</t>
  </si>
  <si>
    <t>Электророзетка одноместная бытовая на 220 вольт для внутренней установки в стену.</t>
  </si>
  <si>
    <t>Киловатт</t>
  </si>
  <si>
    <t>ГОСТ 13109-97 для собственного потребления</t>
  </si>
  <si>
    <t>Электроэнергия</t>
  </si>
  <si>
    <t>35.11.10.00.00.00.10.10.1</t>
  </si>
  <si>
    <t>27.40.12.00.00.10.10.17.1</t>
  </si>
  <si>
    <t>Лампа накаливания</t>
  </si>
  <si>
    <t>ГОСТ 2239-70, тип ламп (биспиральная аргоновая) Б220-230-40-1, мощность 40 Вт</t>
  </si>
  <si>
    <t>Лампа накаливания ЛОН мощность 40 Вт на напряжение 220-230 В с цоколем Е27. Лампа с шарообразной или грушевидной колбой из прозрачного или матового стекла</t>
  </si>
  <si>
    <t>27.40.12.00.00.10.10.39.1</t>
  </si>
  <si>
    <t>27.40.12.00.00.20.50.54.1</t>
  </si>
  <si>
    <t xml:space="preserve">Галогенная лампа накаливания </t>
  </si>
  <si>
    <t>Галогенная лампа накаливания, тип цоколя R7S, мощность 300 Вт</t>
  </si>
  <si>
    <t>Лампа трубчатой конструкции из прозрачного кварцевого стекла на напряжение 220-230В длина колбы: 11,7-11,8мм, диаметр: 8мм. Тип цоколя R7s</t>
  </si>
  <si>
    <t>27.40.15.00.00.13.01.10.1</t>
  </si>
  <si>
    <t>энергияны үнемдейтін шам</t>
  </si>
  <si>
    <t xml:space="preserve">Лампа люминесцентная </t>
  </si>
  <si>
    <t>энергияүнемдеуші, цоколь типі  Е27</t>
  </si>
  <si>
    <t>компактная (энергосберегающая), цоколь Е27</t>
  </si>
  <si>
    <t>Лампа трубчатая газонаполненная ртутьсодержащая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</si>
  <si>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Лампа трубчатая газонаполненная ртутьсодержащая с отражателем,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</si>
  <si>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27.40.15.00.00.20.10.11.1</t>
  </si>
  <si>
    <t>Лампа дуговая ртутная</t>
  </si>
  <si>
    <t>Лампа дуговая ртутная, ДРЛ-250</t>
  </si>
  <si>
    <t>Лампа газоразрядная высокого давления ДРЛ (дуговая ртутная люминисцентная) мощностью 250 ватт с цоколем Е40 для подключения к сети 220-230В через ПРА (пуско-регулирующий аппарат)</t>
  </si>
  <si>
    <t>27.40.15.00.00.10.50.21.1</t>
  </si>
  <si>
    <t xml:space="preserve">Лампы люминесцентные </t>
  </si>
  <si>
    <t>Лампа люминесцентная, тип цоколя G13, мощность 18 Ватт</t>
  </si>
  <si>
    <t xml:space="preserve">Для прямого включения в сеть напряжением 200-230 вольт с помощью ПРА(пуско-регулирующий аппарат), мощность лампы 18-20 ВТ </t>
  </si>
  <si>
    <t>Лампа люминесцентная, тип цоколя G13, мощность 36 Ватт</t>
  </si>
  <si>
    <t xml:space="preserve">Для прямого включения в сеть напряжением 200-230 вольт с помощью ПРА(пуско-регулирующий аппарат), мощность лампы 36-40 ВТ </t>
  </si>
  <si>
    <t>26.11.22.00.00.24.11.12.1</t>
  </si>
  <si>
    <t>для трубчатых люминесцентных ламп, тип - 20С-127-1, ГОСТ 8799-90</t>
  </si>
  <si>
    <t>Для трубчатых люминесцентных ламп мощностью 4-22 ватт</t>
  </si>
  <si>
    <t>26.11.22.00.00.24.11.16.1</t>
  </si>
  <si>
    <t>для трубчатых люминесцентных ламп, тип - 80С-220-1, ГОСТ 8799-90</t>
  </si>
  <si>
    <t>Для трубчатых люминесцентных ламп мощностью 64-80 ватт</t>
  </si>
  <si>
    <t>27.12.21.11.11.11.21.10.1</t>
  </si>
  <si>
    <t xml:space="preserve">Предохранитель плавкий </t>
  </si>
  <si>
    <t>номинальный ток 100 А, для защиты оборудования от высокого напряжения и короткого замыкания</t>
  </si>
  <si>
    <t>Предохранитель низковольтный плавкий ПН-100</t>
  </si>
  <si>
    <t>27.12.21.13.11.11.11.50.1</t>
  </si>
  <si>
    <t>Предохранитель трубчатый</t>
  </si>
  <si>
    <t>10кВ 30А</t>
  </si>
  <si>
    <t xml:space="preserve">Номинальный рабочий ток 30А, на напряжжение 6 - 10 киловольт.  (ТУ3414-004-49042429-2008) </t>
  </si>
  <si>
    <t>27.20.11.00.00.00.07.20.1</t>
  </si>
  <si>
    <t>Батарейка</t>
  </si>
  <si>
    <t>Батарейка пальчиковая типа АА</t>
  </si>
  <si>
    <t>Размер (тип) АА, напряжение 3,6 вольт</t>
  </si>
  <si>
    <t>27.20.11.00.00.00.07.70.2</t>
  </si>
  <si>
    <t xml:space="preserve"> PP3 типті  батарейка </t>
  </si>
  <si>
    <t>Батарейка типа PP3</t>
  </si>
  <si>
    <t>Щёлочной элемент питания (КРОНА). Тип 6LR61, напряжение 9 вольт</t>
  </si>
  <si>
    <t>Светильник</t>
  </si>
  <si>
    <t>27.33.14.00.00.00.03.11.2</t>
  </si>
  <si>
    <t>Муфта</t>
  </si>
  <si>
    <t>27.33.14.00.00.00.03.10.2</t>
  </si>
  <si>
    <t>концевая, используется для оконцевания силовых кабелей с маслопропитанной бумажной изоляцией в общей свинцовой или алюминиевой оболочке</t>
  </si>
  <si>
    <t>25.72.12.00.00.10.16.10.1</t>
  </si>
  <si>
    <t>Замок висячий средний</t>
  </si>
  <si>
    <t>металлический корпус,3 ключа, размер 20х70х70мм.</t>
  </si>
  <si>
    <t>14.12.30.00.00.80.16.44.1</t>
  </si>
  <si>
    <t xml:space="preserve">Перчатки </t>
  </si>
  <si>
    <t>диэлектрические, из латекса, бесшовные</t>
  </si>
  <si>
    <t>27.33.11.00.00.03.20.20.1</t>
  </si>
  <si>
    <t>ажыратқыш</t>
  </si>
  <si>
    <t>Выключатель</t>
  </si>
  <si>
    <t>одноклавишный, наружной установки</t>
  </si>
  <si>
    <t>Одноклавишный (открытой проводки) на напряжение до 220 вольт и номинальным током до 6 ампер.Пласстмассовый корпус</t>
  </si>
  <si>
    <t>27.33.11.00.00.03.20.10.1</t>
  </si>
  <si>
    <t>одноклавишный, внутренней установки</t>
  </si>
  <si>
    <t>Одноклавишный (скрытой проводки) на напряжение до 220 вольт и номинальным током до 6 ампер. Пласстмассовый корпус</t>
  </si>
  <si>
    <t>27.32.13.00.02.01.37.05.1</t>
  </si>
  <si>
    <t>Кабель</t>
  </si>
  <si>
    <t xml:space="preserve">Кабель с медными жилами в изоляции на напряжение до 220 вольт. В поливинилхлоридной изоляции </t>
  </si>
  <si>
    <t>27.32.13.00.02.01.82.21.2</t>
  </si>
  <si>
    <t>Кабель бронированный многопроволочный алюминиевый в поливинилхлоридной изоляции на напряжение 400 вольт</t>
  </si>
  <si>
    <t>52.21.19.40.13.00.00</t>
  </si>
  <si>
    <t xml:space="preserve">Энергетическая экспертиза технического состояния электроустановок </t>
  </si>
  <si>
    <t>Облет светосистемы,визуальная и инструментальная проверка световой картины светосигнального оборудования</t>
  </si>
  <si>
    <t>Обслуживание резервного источника аварийного питания дизель-генератора</t>
  </si>
  <si>
    <t>5 Т</t>
  </si>
  <si>
    <t>6 Т</t>
  </si>
  <si>
    <t>11 Т</t>
  </si>
  <si>
    <t>23 Т</t>
  </si>
  <si>
    <t>32 Т</t>
  </si>
  <si>
    <t>36 Т</t>
  </si>
  <si>
    <t>39 Т</t>
  </si>
  <si>
    <t>3 У</t>
  </si>
  <si>
    <t>4 У</t>
  </si>
  <si>
    <t>7 У</t>
  </si>
  <si>
    <t>9 У</t>
  </si>
  <si>
    <t>56 У</t>
  </si>
  <si>
    <t>86 У</t>
  </si>
  <si>
    <t>Всего по работам</t>
  </si>
  <si>
    <t>Всего по услугам</t>
  </si>
  <si>
    <t xml:space="preserve">услуга по обслуживанию отопительных котлов на газе </t>
  </si>
  <si>
    <t>Всего</t>
  </si>
  <si>
    <t>27.40.42.00.00.00.01.20.1</t>
  </si>
  <si>
    <t xml:space="preserve">Оптикалық жүйе </t>
  </si>
  <si>
    <t xml:space="preserve">Оптическая система </t>
  </si>
  <si>
    <t xml:space="preserve">жарықтандыру үшін </t>
  </si>
  <si>
    <t>Для освещения</t>
  </si>
  <si>
    <t>Галогенные лампочки с отражателем диаметром 35 мм, для светосигнального оборудования аэродрома, , мощностью 40 Вт и рабочим током 6,6 ампер. Тип лампочки AFL REEL 35 mm</t>
  </si>
  <si>
    <t>Галогенные лампочки с отражателем диаметром 50 мм, для светосигнального оборудования аэродрома, мощностью 105 Вт и рабочим током 6,6 ампер. Тип лампочки AFL REEL 50 mm</t>
  </si>
  <si>
    <t>черная</t>
  </si>
  <si>
    <t xml:space="preserve">өлшеу құралдарын тексеруден өткізу: қысымды өлшеу, жылуфизикалық және температуралық өлшеулер электрлік өлшеулер және т.б. </t>
  </si>
  <si>
    <t>35.22.10.12.00.00.00</t>
  </si>
  <si>
    <t>табиғи газдың тасымалдау қызмет</t>
  </si>
  <si>
    <t>Услуги по транспортировке  природного газа</t>
  </si>
  <si>
    <t>Қызмет атқарулар ша құрғақ(отбензиненного) табиғи газдың тасуына</t>
  </si>
  <si>
    <t>Услуги по транспортировке сухого (отбензиненного) природного газа</t>
  </si>
  <si>
    <t xml:space="preserve"> </t>
  </si>
  <si>
    <t>май- июнь</t>
  </si>
  <si>
    <t>ГОСТ 2239-70, тип ламп (биспиральная аргоновая) Б220-230-60-1, мощность 60 Вт</t>
  </si>
  <si>
    <t>Лампа накаливания ЛОН мощность 60Вт на напряжение 220-230В с цоколем Е27. Лампа с шарообразной или грушевидной колбой из прозрачного или матового стекла</t>
  </si>
  <si>
    <t>Галогенные лампочки с отражателем диаметром 50 мм, для светосигнального оборудования аэродрома, мощностью 45 Вт и рабочим током 6,6 ампер. Тип лампочки AFL REEL 50 mm</t>
  </si>
  <si>
    <t>Галогенные лампочки для светосигнального оборудования аэродрома, мощностью 150 Вт и рабочим током 6,6 ампер. Тип цоколя Pk-30 d</t>
  </si>
  <si>
    <t>Светильник с плафоном с патроном G13 двухламповый 2х36 Вт c 2 индуктивным балластом (дросселем) и 2 стартерами.</t>
  </si>
  <si>
    <t>GUSJ - 12/70-120</t>
  </si>
  <si>
    <t>GUSJ - 12/35-50</t>
  </si>
  <si>
    <t>ВВГ 2х2.5</t>
  </si>
  <si>
    <t>Кабель АВБбШв-Т 4х35</t>
  </si>
  <si>
    <t>Паспорт готовности ОЗП-2015</t>
  </si>
  <si>
    <t>Оказание услуги с даты заключения договора по декабрь 2015 г.</t>
  </si>
  <si>
    <t>Инъекции. Прозрачная бесцветная жидкость</t>
  </si>
  <si>
    <t>Инъекциялар. Түссіз мөлдір сұйықтық.</t>
  </si>
  <si>
    <t>21.10.52.00.00.00.05.11.1</t>
  </si>
  <si>
    <t>Инъекциялық раствор</t>
  </si>
  <si>
    <t>көрінбейтін қан іздерін анықтау үшін</t>
  </si>
  <si>
    <t>Йод</t>
  </si>
  <si>
    <t>Бриллиантовый зеленый</t>
  </si>
  <si>
    <t>раствор бриллиант зеленый фл 20мл 1% жидкость зеленого цвета</t>
  </si>
  <si>
    <t>Ашық қоңыр түсті таблеткалар</t>
  </si>
  <si>
    <t xml:space="preserve"> Бактерицидті лейкопластырь</t>
  </si>
  <si>
    <t xml:space="preserve">антисептиктер  ерітіндісі сіңген  төрт қабатты дәкеден тұратын жасыл түсті  пластырь </t>
  </si>
  <si>
    <t>Пантенол</t>
  </si>
  <si>
    <t>Аэрозоль 130 мл во флоконах</t>
  </si>
  <si>
    <t>500</t>
  </si>
  <si>
    <t>бинт стерильный 7х14 белого цвета в упаковке</t>
  </si>
  <si>
    <t>Но-шпа 40 мг</t>
  </si>
  <si>
    <t>21.20.13.00.00.00.01.10.1</t>
  </si>
  <si>
    <t>прозрачная бесцветная жидкость 2.4% ампула по 10мг</t>
  </si>
  <si>
    <t>в упаковке по 50 драже</t>
  </si>
  <si>
    <t>Қолғаптар</t>
  </si>
  <si>
    <t>натрий хлориді</t>
  </si>
  <si>
    <t>21.20.24.00.00.00.35.10.1</t>
  </si>
  <si>
    <t>Вата медицинская</t>
  </si>
  <si>
    <t>цвет белый в упаковке  50гр</t>
  </si>
  <si>
    <t>дисоль бесцветная жидкость во флоконе по 200мл</t>
  </si>
  <si>
    <t>адреналин гидрохлорид бесцветная жидкостьв амп по 1мл</t>
  </si>
  <si>
    <t>Таспалы.</t>
  </si>
  <si>
    <t xml:space="preserve">Картридж для Epson LX 350 </t>
  </si>
  <si>
    <t xml:space="preserve"> Zebra P110i  сублимациялық принтер үшін толық түрлі түсті лента</t>
  </si>
  <si>
    <t xml:space="preserve"> Лента полноцветная для сублимационного принтера Zebra P110i</t>
  </si>
  <si>
    <t>толық түсті лента</t>
  </si>
  <si>
    <t>полноцветная лента</t>
  </si>
  <si>
    <t>Полноцветная лента Zebra 800015-940 не менее 200 кадров</t>
  </si>
  <si>
    <t>Картридж  3045</t>
  </si>
  <si>
    <t>комп.</t>
  </si>
  <si>
    <t>11.07.11.00.00.00.06.20.4</t>
  </si>
  <si>
    <t>Питьевая природная негазированная. Прозрачная. Без посторонних привкусов и запахов. V выше 5 литров.</t>
  </si>
  <si>
    <t>Услуги по содержанию оргтехники с заменой запчатей</t>
  </si>
  <si>
    <t>43.22.12.20.13.00.00</t>
  </si>
  <si>
    <t>Желдету және ауаны баптау жүйелеріне техникалық қызмет көрсету бойынша қызметтер</t>
  </si>
  <si>
    <t>Услуги по техническому обслуживанию системы вентиляции и кондиционирования</t>
  </si>
  <si>
    <t>Май</t>
  </si>
  <si>
    <t>Тех. обслуживание, холодильников, замена непригодных частей к эксплуатации при необходимости с вызовом мастера</t>
  </si>
  <si>
    <t>95.11.10.15.15.00.00</t>
  </si>
  <si>
    <t>Картридждерді толтыру жөніндегі қызметтер</t>
  </si>
  <si>
    <t>Услуги по заправке картриджей</t>
  </si>
  <si>
    <t>Услуги по заправке  тонером лазерных картриджей и их ремонту с заменой запчастей</t>
  </si>
  <si>
    <t>Услуги по техсопровождению Карты мониторинга местного содержания</t>
  </si>
  <si>
    <t>обучение работников отдела закупок и снабжения</t>
  </si>
  <si>
    <t>63.11.11.20.30.00.00</t>
  </si>
  <si>
    <t>Услуги по обеспечению информацией из баз данных: в обычном порядке или в порядке очередности, обычным способом или по сети, доступной всем пользователям или ограниченному кругу пользователей, методом прямого доступа или выборочно, по запросу.</t>
  </si>
  <si>
    <t>Услуга по актуализации Справочника ЕНС ТРУ</t>
  </si>
  <si>
    <t>"Атырау халыкаралык әуежайы"АҚ</t>
  </si>
  <si>
    <t>АО" Международный аэропорт Атырау"</t>
  </si>
  <si>
    <t>32.91.19.00.00.00.20</t>
  </si>
  <si>
    <t>Валик малярный</t>
  </si>
  <si>
    <t>типа ВМ - валик с меховым покрытием, предназначенный для окраски поверхностей лакокрасочным составом, ГОСТ 10831-87</t>
  </si>
  <si>
    <t>1000мм х500мм</t>
  </si>
  <si>
    <t>70</t>
  </si>
  <si>
    <t>20.41.32.00.00.00.30.20.1</t>
  </si>
  <si>
    <t>ванна және раковина жуатын құрал</t>
  </si>
  <si>
    <t>Средство для чистки ванн и раковин</t>
  </si>
  <si>
    <t>гелтәрізді ванна және раковина жуатын</t>
  </si>
  <si>
    <t>гелеобразное для чистки ванн и раковин</t>
  </si>
  <si>
    <t>20.59.43.00.00.20.20.10.3</t>
  </si>
  <si>
    <t>Мұздануға қарсы сұйықтық</t>
  </si>
  <si>
    <t>ұшу  аппараттарына, ГОСТ 23907-79</t>
  </si>
  <si>
    <t>для летательных аппаратов, ГОСТ 23907-79</t>
  </si>
  <si>
    <t>10 мм. (в 1 кг. 200* пломб</t>
  </si>
  <si>
    <t>100</t>
  </si>
  <si>
    <t>Проволока для пломбирования в катушках по 800 м.</t>
  </si>
  <si>
    <t>20.30.21.00.21.06.12.05.1</t>
  </si>
  <si>
    <t>ПФ-115 түсі сары жоғарғы  сорт, ұшпайтын заттардың массалық  үлесі, %, 64-70 кем емес, ГОСТ 6465-76</t>
  </si>
  <si>
    <t>ПФ-115 высший сорт желтый, массовая доля нелетучих веществ, %, не менее 64-70, ГОСТ 6465-76</t>
  </si>
  <si>
    <t>20.30.21.00.21.06.12.21.1</t>
  </si>
  <si>
    <t>ПФ-115 түсі ақ  жоғарғы  сорт, ұшпайтын заттардың массалық  үлесі, %, 62-68 кем емес, ГОСТ 6465-76</t>
  </si>
  <si>
    <t>ПФ-115 высший сорт белый, массовая доля нелетучих веществ, %, не менее 62-68, ГОСТ 6465-76</t>
  </si>
  <si>
    <t>20.30.21.00.21.06.12.07.1</t>
  </si>
  <si>
    <t>ПФ-115 түсі жасыл  жоғарғы  сорт, ұшпайтын заттардың массалық  үлесі, %, 64-70 кем емес, ГОСТ 6465-76</t>
  </si>
  <si>
    <t>ПФ-115 высший сорт зеленый, массовая доля нелетучих веществ, %, не менее 64-70, ГОСТ 6465-76</t>
  </si>
  <si>
    <t>20.30.21.00.21.06.12.10.1</t>
  </si>
  <si>
    <t>ПФ-115 түсі көк  жоғарғы сорт, ұшпайтын заттардың массалық  үлесі, %, 57-63 кем емес, ГОСТ 6465-76</t>
  </si>
  <si>
    <t>ПФ-115 высший сорт синий, массовая доля нелетучих веществ, %, не менее 57-63, ГОСТ 6465-76</t>
  </si>
  <si>
    <t>пластмассовое 8 л.</t>
  </si>
  <si>
    <t>аспалы құлып</t>
  </si>
  <si>
    <t>кетпен</t>
  </si>
  <si>
    <t>Мотыга</t>
  </si>
  <si>
    <t>ауылшаруашылық құрал қайла  мен күректің біріктірілген түрі</t>
  </si>
  <si>
    <t>тырнауыш</t>
  </si>
  <si>
    <t>Грабли</t>
  </si>
  <si>
    <t xml:space="preserve">ауылшаруашылық құрал </t>
  </si>
  <si>
    <t>айыр</t>
  </si>
  <si>
    <t xml:space="preserve">Вилы </t>
  </si>
  <si>
    <t xml:space="preserve">ауылшаруашылық құрал шаруалар ауылшаруашылығында ауылшаруашылық өнімді тиеу және түсіру үшін қолданады </t>
  </si>
  <si>
    <t>27.33.13.00.00.00.02.01.1</t>
  </si>
  <si>
    <t>Тоқ көзім</t>
  </si>
  <si>
    <t>С1а - екі полюсті, жерге қосылусыз,10/16 А артық емес ток күшіне есептелген, кернеуі - 250 В. ГОСТ 7396.1-89</t>
  </si>
  <si>
    <t>С1а - двухполюсная, без заземляющего контакта, расчитана на силу тока не более 10/16 А, напряжение - 250 В. ГОСТ 7396.1-89</t>
  </si>
  <si>
    <t xml:space="preserve">Удлинитель на катушке УХ10-001 (ПВС 2х0,75) 70м </t>
  </si>
  <si>
    <t>қызметкерлердің біліктілігін арттыру және қайта даярлау  жөніндегі білім беру қызметтер</t>
  </si>
  <si>
    <t>Переучивание по процедурам противообледенительной обработки ВС с практическими занятиями</t>
  </si>
  <si>
    <t>Услуги по обучению методам, способам обработки воздушных судов от обледенения с практическими занятиями</t>
  </si>
  <si>
    <t>басқа да медициналық  зертхана қызметтер</t>
  </si>
  <si>
    <t>Переучивание и повышение квалификации работников службы ИАС по программе «Ground Handling» (Наземное Обслуживание)</t>
  </si>
  <si>
    <t>20.59.59.00.02.15.00.10.1</t>
  </si>
  <si>
    <t xml:space="preserve">Калий фталевокислый кислый (Калий бифталат) </t>
  </si>
  <si>
    <t>белый мелкокристаллический порошок ч.д.а.</t>
  </si>
  <si>
    <t>20.14.33.00.00.30.55.10.1</t>
  </si>
  <si>
    <t xml:space="preserve">янтарная кислота </t>
  </si>
  <si>
    <t>химически чистый (х.ч.), 99,9%, ГОСТ 6341-75</t>
  </si>
  <si>
    <t>20.59.59.00.11.00.00.14.1</t>
  </si>
  <si>
    <t>Ксиленоловый оранжевый</t>
  </si>
  <si>
    <t>красно-коричневые кристаллы, растворим в воде, не растворим в этаноле, диэтиловом эфире, ацетоне</t>
  </si>
  <si>
    <t>Гидроксид калия (едкое кали)</t>
  </si>
  <si>
    <t>чистый для анализа (ч.д.а.), 85,0%, ГОСТ 24363-80</t>
  </si>
  <si>
    <t>Атырау халықаралық әуежайы АҚ</t>
  </si>
  <si>
    <t>20.59.59.00.15.00.00.28.1</t>
  </si>
  <si>
    <t>Натрон әгі  (Аскарит )</t>
  </si>
  <si>
    <t>Натронная известь (Аскарит )</t>
  </si>
  <si>
    <t>күйдіргіш натримен бұқтырылған қоспа, ақ түсті масса, су (ауадағы ылғал) мен көміртегі  газын жояды</t>
  </si>
  <si>
    <t>смесь гашеной извести с едким натром, белая пористая масса, поглощает воду (влагу из воздуха) и углекислый газ</t>
  </si>
  <si>
    <t>натронная известь ГОСТ 6755-88</t>
  </si>
  <si>
    <t>20.59.59.00.11.00.00.01.1</t>
  </si>
  <si>
    <t>Метилоранж (Метиловый оранжевый)</t>
  </si>
  <si>
    <t>порошок, хорошо растворимый в воде, дающий раствор золотого желтого цвета</t>
  </si>
  <si>
    <t>Поставка в течение 60 календарных дней с даты подписания договора</t>
  </si>
  <si>
    <t>Поставка партиями по мере необходимостис даты подписания договора, по  31.12.2015 г.</t>
  </si>
  <si>
    <t>20.59.42.00.00.20.30.10.1</t>
  </si>
  <si>
    <t xml:space="preserve">Мұздануға қарсы сұйықтық </t>
  </si>
  <si>
    <t>Антиобледенительная присадка</t>
  </si>
  <si>
    <t>1,366 бастап 1,372 шегінде көрсеткіштердің түссіз мөлдір сұйықтығы</t>
  </si>
  <si>
    <t>получают на основе спиртов и добавляют в бензин для предотвращения образования льда в топливной системе</t>
  </si>
  <si>
    <t>Противоводокристаллизационная жидкость "И-М", бесцветная прозрачная жидкость с показателем преломления в пределах 1.366 до 1.372 для авиационного топлива</t>
  </si>
  <si>
    <t>Поставка партиями с даты подписания договора по 31.12.2015 г.</t>
  </si>
  <si>
    <t>25.92.11.00.00.12.10.14.1</t>
  </si>
  <si>
    <t>су үшін, мырышталған, сыйымдылығы  10 л, ГОСТ 20558-82</t>
  </si>
  <si>
    <t>для воды, оцинкованное, вместимостью 10 л, ГОСТ 20558-82</t>
  </si>
  <si>
    <t>не менее длина 20 м</t>
  </si>
  <si>
    <t>Условия обозначение РП-38 Г. Проходное сечение, в 32 мм Рабочая жидкость Авиационные топлива. Температура рабочей окружающей среды, градус С от + 50 до - 40. Рабочее давление кгс/см2, не более 3. Масса изделия 2,6 кг</t>
  </si>
  <si>
    <t xml:space="preserve">Фильтроэлементы  ФЭ 600-5-1-М, тонкостью фильтрации не более 5мкм </t>
  </si>
  <si>
    <t>20.59.59.00.14.00.02.21.1</t>
  </si>
  <si>
    <t>вязкости нефтепродуктов</t>
  </si>
  <si>
    <t xml:space="preserve">определение кинематической вязкости нефтепродуктов </t>
  </si>
  <si>
    <t>өзге түрі</t>
  </si>
  <si>
    <t>Чехлы из брезентовой ткани для резервуаров и топливозаправщиков</t>
  </si>
  <si>
    <t>АО "Международный аэропорт Атырау</t>
  </si>
  <si>
    <t>30.30.50.00.00.10.20.12.1</t>
  </si>
  <si>
    <t>Наконечник нижней заправки</t>
  </si>
  <si>
    <t>для заправки топливом с нижней поверхности крыла летательного аппарата</t>
  </si>
  <si>
    <t>ННЗ 2561А-8 диаметр 50мм</t>
  </si>
  <si>
    <t>ННЗ-6М (Рига) диаметр 50 мм</t>
  </si>
  <si>
    <t>ННЗ "Картер" диаметр 50 мм</t>
  </si>
  <si>
    <t>из пенькового волокна тонкий  крученый разового применения д=1 мм</t>
  </si>
  <si>
    <t>Кассеты под фильтроэлементы на СТ-2500 для 1,2,3- ступени</t>
  </si>
  <si>
    <t>огнетушитель ОП-5</t>
  </si>
  <si>
    <t>Арматураланбаған қысымды-соратын тоқыма қаңқасы бар резеңкелі жең</t>
  </si>
  <si>
    <t>Рукав бензостойкий "Элофлекс" диаметр 50 мм. Длина рукава 20 м</t>
  </si>
  <si>
    <t>Рукав бензостойкий "Элофлекс" диаметр 38 мм. Длина рукава 20 м</t>
  </si>
  <si>
    <t>26.51.52.14.11.11.10.13.1</t>
  </si>
  <si>
    <t>манометр</t>
  </si>
  <si>
    <t>диаметр  корпуса 60 мм, класс  точности 1,5, диапазон показаний от 0 до 6</t>
  </si>
  <si>
    <t>АО "Международный аэропорт атырау"</t>
  </si>
  <si>
    <t>39.00.23.10.00.00.00</t>
  </si>
  <si>
    <t>Қоршаған ортаны қорғау саласында нормативтік жобалар мен бағдарламаларды әзірлеу бойынша қызметтер</t>
  </si>
  <si>
    <t>Услуги по разработке нормативных проектов и программ в области охраны окружающей среды</t>
  </si>
  <si>
    <t xml:space="preserve">Разработка проекта ПДВ </t>
  </si>
  <si>
    <t>Оказание услуг с даты заключения договора по декабрь 2015</t>
  </si>
  <si>
    <t>2015г.</t>
  </si>
  <si>
    <t>"Атырау халықаралық әуежайы" Қ</t>
  </si>
  <si>
    <t>Разработка программы производственного контроля</t>
  </si>
  <si>
    <t>Проведение производственного мониторинга, Отбор и хим анализ проб атмосферного воздуха (санитарно-защитная зона, промышленная зона, котельной установки)</t>
  </si>
  <si>
    <t xml:space="preserve">"Атырау халықаралық әуежай" АҚ </t>
  </si>
  <si>
    <t xml:space="preserve">АО "Международный аэропорт атырау" </t>
  </si>
  <si>
    <t>орманшылық саласындағы қызметтер</t>
  </si>
  <si>
    <t xml:space="preserve">Зиянкестермен күрес жөніндегі қызметтер </t>
  </si>
  <si>
    <t xml:space="preserve">Химическая обработка против вредителей с применением  собственного оборудования, материалов и химических средств </t>
  </si>
  <si>
    <t xml:space="preserve">ЦП </t>
  </si>
  <si>
    <t xml:space="preserve">Оказание услуги с даты заключения договора по декабрь 2015г. </t>
  </si>
  <si>
    <t>38.11.69.11.00.00.00</t>
  </si>
  <si>
    <t xml:space="preserve">Қалдықтарды жою немесе орналастыру,пайдаға асыру, жинау жөніндегі операцияларды орындау </t>
  </si>
  <si>
    <t>Услуги по вывозу твердо-бытовых отходов</t>
  </si>
  <si>
    <t>Выполнение операций по сбору, утилизации, размещению или удалению отходов</t>
  </si>
  <si>
    <t>Услуги по вывозу ТБО</t>
  </si>
  <si>
    <t xml:space="preserve">100% предоплата </t>
  </si>
  <si>
    <t>32.99.61.00.00.00.30.20.1</t>
  </si>
  <si>
    <t xml:space="preserve">Программное обеспечение </t>
  </si>
  <si>
    <t>Программный продукт - сборник законодательных актов</t>
  </si>
  <si>
    <t>Электронная правовая система</t>
  </si>
  <si>
    <t>2015 г.</t>
  </si>
  <si>
    <t>Услуги по размещению объявлений в печатных изданиях</t>
  </si>
  <si>
    <t>68.31.13.00.00.00.02</t>
  </si>
  <si>
    <t xml:space="preserve">ғимараттар (құрылыс, құрылымдар)  мен олардың жер телімдері құқығын тіркеу,  техникалық  түгендеу  жөніндегі қызметтері </t>
  </si>
  <si>
    <t>Услуги по технической инвентаризации, регистрации прав на здания (строения, сооружения) и земельные участки под ними</t>
  </si>
  <si>
    <t xml:space="preserve">ғимараттар (құрылыс, құрылымдар)  мен олардың жер телімдері құқығын тіркеу,  техникалық  түгендеу жөніндегі қызметтері </t>
  </si>
  <si>
    <t>84.11.19.11.00.00.00</t>
  </si>
  <si>
    <t>жерді пайдалану кесімдерін әзірлеу жөніндегі қызметтер</t>
  </si>
  <si>
    <t>Услуги по изготовлению актов землепользования</t>
  </si>
  <si>
    <t>жерді пайдалану кесімдерін әзірлеу</t>
  </si>
  <si>
    <t>изготовление актов землепользования</t>
  </si>
  <si>
    <t>Услуги по отводу зем.участка (подготовка идентификационных документов)</t>
  </si>
  <si>
    <t>АО "Международный Аэропорт Атырау</t>
  </si>
  <si>
    <t>г.Атырау, Аэропорт, Агентство</t>
  </si>
  <si>
    <t>март-апрель</t>
  </si>
  <si>
    <t>63.11.11.20.40.00.00</t>
  </si>
  <si>
    <t>Система бронирования авиабилетов и пользование экраном Габриель</t>
  </si>
  <si>
    <t>Система учета электронных билетов и составление отчетов по "RAS Stock control"</t>
  </si>
  <si>
    <t>услуги обучения по продаже и бронированию авиабилетов по электронной системе "Гебриель"</t>
  </si>
  <si>
    <t>г.Алматы</t>
  </si>
  <si>
    <t>май-апрель</t>
  </si>
  <si>
    <t>Пультовая охрана</t>
  </si>
  <si>
    <t>"Атырау халықаралық әуежай" АҚ</t>
  </si>
  <si>
    <t>мыло хозяйственное</t>
  </si>
  <si>
    <t xml:space="preserve">мыло хозяйственное по 200 гр. </t>
  </si>
  <si>
    <t xml:space="preserve">г.Атырау аэропорт </t>
  </si>
  <si>
    <t>Поставка в течение 30 календарных дней с даты подписаний</t>
  </si>
  <si>
    <t>Оплата  за фактически поставленный Поставщиком объем товара</t>
  </si>
  <si>
    <t>штук</t>
  </si>
  <si>
    <t>Молоко в тетрапакетах емкостью 1 литр жирностью 3,2</t>
  </si>
  <si>
    <t>14.19.13.00.00.10.10.12.1</t>
  </si>
  <si>
    <t xml:space="preserve"> с короткими рукавами</t>
  </si>
  <si>
    <t>Оплата  за фактически оказанной  исполнителем объем услуг</t>
  </si>
  <si>
    <t>53.10.12.20.12.00.00</t>
  </si>
  <si>
    <t xml:space="preserve">Услуги экспресс почты </t>
  </si>
  <si>
    <t xml:space="preserve">жедел пошта қызметі </t>
  </si>
  <si>
    <t>Прием и отправка конфиденциальной почты</t>
  </si>
  <si>
    <t>август-сентябрь</t>
  </si>
  <si>
    <t xml:space="preserve">Аккумуляторлы батарея для радиостанции </t>
  </si>
  <si>
    <t xml:space="preserve"> для портативной радиостанции</t>
  </si>
  <si>
    <t>напряжение 9 В ёмкость не менее 300 mAh. Рассчитана до 1000 перезарядок.</t>
  </si>
  <si>
    <t xml:space="preserve">для заземления  досмотровых аппаратов  защиты от тока напряжением до 1000В. </t>
  </si>
  <si>
    <t>Карточки для про пусков размер 85х55 мм.</t>
  </si>
  <si>
    <t xml:space="preserve"> Пленка для ламини рования </t>
  </si>
  <si>
    <t>пачка</t>
  </si>
  <si>
    <t>Полноцветный риббон  на 200 односторонних отпечатков</t>
  </si>
  <si>
    <t xml:space="preserve"> Палка резиновая ПР-73Ф, прямая, длина 60,4см., 3,1см.  Вес: 880гр. ПР-73Ф</t>
  </si>
  <si>
    <t>пластиковая карта premier plus (PVC Composite), с магнитной полосой HiCo, толщина карты 30мм, упаковка 500 шт</t>
  </si>
  <si>
    <t>Обучение агентов досмотра и руково дителей САБ по перевозке опасных грузов</t>
  </si>
  <si>
    <t>Инспекционный аудит ИСМ</t>
  </si>
  <si>
    <t>клапан</t>
  </si>
  <si>
    <t>қыздыру шамы</t>
  </si>
  <si>
    <t>28.92.30.00.00.00.30.01.1</t>
  </si>
  <si>
    <t>Нож (лемех)</t>
  </si>
  <si>
    <t>резиновый, снегоуборочного отвала</t>
  </si>
  <si>
    <t>техпластина для снегоуборочной техники, длина 1000мм, высота 250мм,толщина 40мм, вес 12кг</t>
  </si>
  <si>
    <t>30.20.31.00.00.90.05.01.1</t>
  </si>
  <si>
    <t>Диск</t>
  </si>
  <si>
    <t>щеточный, для снегоуборочной техники</t>
  </si>
  <si>
    <t>диск щеточный 120*550мм для спецтехники</t>
  </si>
  <si>
    <t>диск щеточный полипропиленовый 254*900мм для спецтехники</t>
  </si>
  <si>
    <t>65.12.21.10.00.00.02</t>
  </si>
  <si>
    <t>Услуги по страхованию (добровольному) автотранспорта</t>
  </si>
  <si>
    <t>Автокөлікті сақтандыру (өз еркімен) бойынша қызметтер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</si>
  <si>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</t>
  </si>
  <si>
    <t>Автокөлікті өз еркімен сақтандыру бойынша қызметтер: ЖКА, айдап әкету, қарақшылық, тонау, ұрлық және автомобиль көлігіне зиян келтіру не жою және т.б.</t>
  </si>
  <si>
    <t>экскаватор погрузчик 3CX SM, мини погрузчик JCB 155</t>
  </si>
  <si>
    <t>61.20.11.10.00.00.00</t>
  </si>
  <si>
    <t xml:space="preserve">Услуги мобильной связи </t>
  </si>
  <si>
    <t xml:space="preserve">ұялы байланыс қызметі </t>
  </si>
  <si>
    <t>Услуги мобильной связи - доступ и пользование</t>
  </si>
  <si>
    <t xml:space="preserve">ұялы байланыс қызметі  - қол жеткізу және пайдалану </t>
  </si>
  <si>
    <t>Экспертиза резервуаров с проведением дефектоскопии и невилировки, выдачи заключения по дефектоскопии и невилировки, выдачи разрешения на эксплуатацию резервуаров и склада ГСМ</t>
  </si>
  <si>
    <t>Оказание услуги с даты заключения договора по декабрь 2015 г</t>
  </si>
  <si>
    <t>Услуга по аттестации лаборатории</t>
  </si>
  <si>
    <t xml:space="preserve">май-июнь </t>
  </si>
  <si>
    <t>11.07.11. 00.00.00.06.10.1</t>
  </si>
  <si>
    <t>Су 100 мл сусындық апат</t>
  </si>
  <si>
    <t>Вода питьевая аварийная 100 мл Вода                   (Кроме вод минеральных)</t>
  </si>
  <si>
    <t xml:space="preserve">Аршулы
 ауызсу, -
 асептикалық
 әдіспен оралған арада 
пакеттер из
 ламинированной
 фольгалар.
Сақтау мерзімім
 5 жасқа дейін при
 қызуға 
от - 35° до +50°С.
Ораушы:
- пакет 
тұтыну
 - 100 мл;
</t>
  </si>
  <si>
    <t xml:space="preserve">Очищенная
 питьевая вода,
 упакованная
 асептическим
 способом в 
пакеты из
 ламинированной
 фольги.
Срок хранения
 до 5 лет при
 температуре 
от -35° до +50°С.
Упаковка:
- пакет 
потребительский
 - 100 мл; 
</t>
  </si>
  <si>
    <t>Питьевая природная. Прозрачная без посторонних привкусов и запахов. Объем до 0.5 литров</t>
  </si>
  <si>
    <t>Оплата за фактически поставленный поставщиком объем товара</t>
  </si>
  <si>
    <t>Предназначен для подачи сигнала бедствия</t>
  </si>
  <si>
    <t>Август</t>
  </si>
  <si>
    <t>Поставка в течении 30 календарных дней с даты подписания договора</t>
  </si>
  <si>
    <t>Спички ветроустойчивые в водонепроницаемой упаковке</t>
  </si>
  <si>
    <t>Оплата за фактически оказанный исполнителем объем услуг</t>
  </si>
  <si>
    <t>Техническое      обслуживание     Охранно-пожарной сигнализации</t>
  </si>
  <si>
    <t>Январь</t>
  </si>
  <si>
    <t>внешний жесткий диск 1 ТБ Backup protable STBU 1000201</t>
  </si>
  <si>
    <t>клавиатура Delux DLK-1000UB, USB</t>
  </si>
  <si>
    <t>мышь Delux DLM-3910UB, USB</t>
  </si>
  <si>
    <t>набор инструментов для прокладки информационных сетей</t>
  </si>
  <si>
    <t>коннектор UTP RJ 45</t>
  </si>
  <si>
    <t>внутренний жесткий диск 500 ГБ SATA-III</t>
  </si>
  <si>
    <t>26.20.30.00.00.45.10.01.1</t>
  </si>
  <si>
    <t>Комплекс виброакустической защиты помещений</t>
  </si>
  <si>
    <t>сөйленген ақпараттың жайылуына кедергі келтіретін акустикалық және діріл-акустикалық шу кедергісін тудыратын орындағы ақпаратты белсенді сақтайтын техникалық құрал</t>
  </si>
  <si>
    <t>сентябрь-октябрь</t>
  </si>
  <si>
    <t>61.10.13.01.01.00.00</t>
  </si>
  <si>
    <t xml:space="preserve">Услуги частных сетей по предоставлению линий телекоммуникационных проводных </t>
  </si>
  <si>
    <t xml:space="preserve">телекоммуникациялық  өткізу жүйелерін  ұсыну жөніндегі жеке желілер қызметі </t>
  </si>
  <si>
    <t>Услуги частных сетей по предоставлению линий телекоммуникационных проводных, аренда местной и прямой линии связи</t>
  </si>
  <si>
    <t xml:space="preserve">телекоммуникациялық  өткізу жүйелерін  ұсыну жөніндегі жеке желілер қызметі,жергілікті және  тікелей байланыс желілерін жалдау       </t>
  </si>
  <si>
    <t xml:space="preserve">Аренда местной и прямой линии связи протяженностью до 1 км и 2 км </t>
  </si>
  <si>
    <t>43.21.10.10.10.11.00</t>
  </si>
  <si>
    <t>Услуги по обеспечению водой и отводу сточных вод помещения Агентства по продаже перевозок АО Су-Арна</t>
  </si>
  <si>
    <t>Услуги распределения воды через водопроводы</t>
  </si>
  <si>
    <t>январь-февраль</t>
  </si>
  <si>
    <t>г.Атырау, Аэропорт</t>
  </si>
  <si>
    <t>26.51.63.13.14.11.11.11.1</t>
  </si>
  <si>
    <t>Счетчик жидкости</t>
  </si>
  <si>
    <t xml:space="preserve">Счетчик горячей воды </t>
  </si>
  <si>
    <t>Счетчик-водомер ГХВС</t>
  </si>
  <si>
    <t xml:space="preserve"> 14.12.30.00.00.80.16.12.1</t>
  </si>
  <si>
    <t>Техникалық қолғап</t>
  </si>
  <si>
    <t>трикотажные, пропитанные резиной (латексом), хлопчатобумажные</t>
  </si>
  <si>
    <t>32.50.42.00.00.00.13.20.1</t>
  </si>
  <si>
    <t xml:space="preserve"> Қорғаныш көзілдіріктері</t>
  </si>
  <si>
    <t>Очки защитные (кроме солнцезащитных) и аналогичные оптические приборы из пластмасс</t>
  </si>
  <si>
    <t>Молоко</t>
  </si>
  <si>
    <t>Сүт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</si>
  <si>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 более 1%, но не более 3% жирности  стерилизованное. СТ РК 1760-2008</t>
  </si>
  <si>
    <t>715</t>
  </si>
  <si>
    <t xml:space="preserve"> Костюм мужской</t>
  </si>
  <si>
    <t>апрель-май</t>
  </si>
  <si>
    <t>Орындарды діріл-акустикалық қорғау кешені</t>
  </si>
  <si>
    <t>техническое средство активной защиты информации в помещении, которое создает акустические и виброакустические шумовые помехи, препятствующие утечке речевой информации</t>
  </si>
  <si>
    <t>100 % предоплата оплата за фактически оказанный Исполнителем объем Услуг</t>
  </si>
  <si>
    <t>Услуги по устройству охранной сигнализации</t>
  </si>
  <si>
    <t>Услуги, связанные с устройством охранной сигнализации на объекте</t>
  </si>
  <si>
    <t>Работы эксплуатационные по обслуживанию и содержанию инженерных сетей общего пользования</t>
  </si>
  <si>
    <t>Текущий ремонт, техническое обслуживание и аварийное обслуживание инженерных сетей (водопроводных, канализационных, тепловых)</t>
  </si>
  <si>
    <t>Услуги по обработке данных вычислительными средствами (компьютерами)</t>
  </si>
  <si>
    <t>Услуги по обработке данных имеющимся в собственном распоряжении компьютерным оборудованием или через информационную сеть.</t>
  </si>
  <si>
    <t>35.30.11.10.10.30.10.01.1</t>
  </si>
  <si>
    <t>Тепловая энергия</t>
  </si>
  <si>
    <t>Жылу энергиясы</t>
  </si>
  <si>
    <t xml:space="preserve"> в горячей воде, для коммунальных нужд </t>
  </si>
  <si>
    <t>ыстық суда, коммуналдық қажеттіліктер үшін</t>
  </si>
  <si>
    <t>Гигакалория</t>
  </si>
  <si>
    <t>Жапсырғыш</t>
  </si>
  <si>
    <t>10.82.22.00.02.90.10.10.1</t>
  </si>
  <si>
    <t xml:space="preserve"> Пищевой рацион</t>
  </si>
  <si>
    <t>Аварийный пищевой рацион для спасательного плота, из расчета 10000 кДж на человека</t>
  </si>
  <si>
    <t>Предназначен для использования в качестве средства поддержания жизнедеятельносьти организма в аварийных условиях связанных с дефицитом продуктов питания ,рацион пищевой аварийный приготовлен из натуральных продуктов, готовый к употреблению.</t>
  </si>
  <si>
    <t>Июнь-июль</t>
  </si>
  <si>
    <t xml:space="preserve"> 32.91.11.00.00.00.12.30.1</t>
  </si>
  <si>
    <t>Веник</t>
  </si>
  <si>
    <t>Сыпыртқы</t>
  </si>
  <si>
    <t>Из материалов растительного происхождения</t>
  </si>
  <si>
    <t xml:space="preserve">апрель-май </t>
  </si>
  <si>
    <t>84.12.12.11.10.00.00</t>
  </si>
  <si>
    <t>Услуги по аттестации производственных объектов</t>
  </si>
  <si>
    <t>аттестация производственных объектов</t>
  </si>
  <si>
    <t>февраль-март</t>
  </si>
  <si>
    <t>май-июнь</t>
  </si>
  <si>
    <t>2015 г</t>
  </si>
  <si>
    <t>26.20.21.01.12.13.11.20.1</t>
  </si>
  <si>
    <t>Жесткий диск</t>
  </si>
  <si>
    <t>Размер 2,5'', интерфейс SAS 3 ГГц/с, объем буфера - 16 Мб, количество оборотов шпинделя -10000 об/м, емкость - 1 Тб</t>
  </si>
  <si>
    <t xml:space="preserve"> 26.20.21.01.12.11.12.17.1</t>
  </si>
  <si>
    <t>Размер 2,5'', интерфейс SATA 1,5 ГГц/с, объем буфера - 16 Мб, количество оборотов шпинделя 7200 об/м, емкость - 500 Гб</t>
  </si>
  <si>
    <t>кабель сетевой UTP APC030501CU/CCS, 1 упаковка</t>
  </si>
  <si>
    <t>27.32.13.00.02.02.20.01.1</t>
  </si>
  <si>
    <t>LAN- кабель UTP 4*2*0.51</t>
  </si>
  <si>
    <t>26.20.15.00.00.01.11.10.1</t>
  </si>
  <si>
    <t xml:space="preserve"> Клавиатура</t>
  </si>
  <si>
    <t>Пернетақта</t>
  </si>
  <si>
    <t xml:space="preserve"> Алфавитно-цифровая, стандартная клавиатура, содержит 101-102 клавиши.</t>
  </si>
  <si>
    <t>краска белая</t>
  </si>
  <si>
    <t>26.20.16.06.12.11.11.10.1</t>
  </si>
  <si>
    <t>Манипулятор "мышь"</t>
  </si>
  <si>
    <t>«Тінтуір» манипуляторы</t>
  </si>
  <si>
    <t>Механическая</t>
  </si>
  <si>
    <t>25.94.13.00.00.10.57.10.1</t>
  </si>
  <si>
    <t>Инструменты для связиста</t>
  </si>
  <si>
    <t>Байланысшыға арналған құралдар</t>
  </si>
  <si>
    <t>набор инструментов для связиста</t>
  </si>
  <si>
    <t>26.30.30.30.00.00.01.01.1</t>
  </si>
  <si>
    <t>Коннектор</t>
  </si>
  <si>
    <t>соединитель для подключения к промышленным сетям</t>
  </si>
  <si>
    <t>61.10.20.04.00.00.00</t>
  </si>
  <si>
    <t xml:space="preserve">телеграф жүйелерін жабдықтау қызметі </t>
  </si>
  <si>
    <t>Услуги оснащения телеграфных систем</t>
  </si>
  <si>
    <t>Услуги оснащения телеграфных систем с использованием собственных средств</t>
  </si>
  <si>
    <t>Услуги по выделенным каналам (AFTN), предоставлению точки входа в сеть (AFTN)</t>
  </si>
  <si>
    <t>октябрь-ноябрь</t>
  </si>
  <si>
    <t>62.02.20.40.00.00.00</t>
  </si>
  <si>
    <t>Услуги консультационные по применению программного обеспечения</t>
  </si>
  <si>
    <t>бағдарламалық қамтамасыз етуді қолдану жөніндегі  кеңестік қызметтер</t>
  </si>
  <si>
    <t>Ақпараттық жүйелерді техникалық сүйемелдеу (1С: Бухгалтерия)</t>
  </si>
  <si>
    <t>Техническое сопровождение информационных систем (1С:Бухгалтерия)</t>
  </si>
  <si>
    <t>62.09.20.20.80.00.00</t>
  </si>
  <si>
    <t>Услуги по предоставлению доступа к информационным ресурсам, находящимся в сети Интернет</t>
  </si>
  <si>
    <t>Ғаламтордағы ақпарттық  ресурстарға  қол жеткізуді  ұсыну жөніндегі қызметтер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</si>
  <si>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</si>
  <si>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Ғаламтордағы ақпарттық  ресурстарға  қол жеткізуді  ұсыну жөніндегі қызметтер (тұтынушы сертификаты, қол жетімділік және т.б.)</t>
  </si>
  <si>
    <t xml:space="preserve">Услуги по предоставлению доступа к сайту Учет.kz,годовая абонентская плата за пользование </t>
  </si>
  <si>
    <t>80.10.12.20.00.00.00</t>
  </si>
  <si>
    <t>Услуги по инкассации</t>
  </si>
  <si>
    <t>инкассация жөніндегі қызметтер</t>
  </si>
  <si>
    <t>69.20.10.10.00.00.00</t>
  </si>
  <si>
    <t xml:space="preserve">Услуги по проведению ревизий финансовых </t>
  </si>
  <si>
    <t xml:space="preserve">қаржылық тексеру жүргізу жөніндегі қызметтер </t>
  </si>
  <si>
    <t>Услуги по проведению ревизий финансовых (аудита)</t>
  </si>
  <si>
    <t xml:space="preserve">қаржылық тексеру (аудит) жүргізу жөніндегі қызметтер </t>
  </si>
  <si>
    <t>Аудиторские услуги, для своевременной проверки бухгалтерского учета, финансово-хозяйственной деятельности и подтверждения достоверности оплаченных расходов и т.д.</t>
  </si>
  <si>
    <t>Обучение работников ЦДА</t>
  </si>
  <si>
    <t>көшпелі ұнтақ өрт сөндіргіш</t>
  </si>
  <si>
    <t>32.99.61.00.00.00.30.60.1</t>
  </si>
  <si>
    <t>22.29.29.00.00.00.50.10.1</t>
  </si>
  <si>
    <t>22.29.21.40.00.00.10.19.1</t>
  </si>
  <si>
    <t>22.19.30.00.00.00.10.01.1</t>
  </si>
  <si>
    <t>32.99.16.00.00.00.12.80.1</t>
  </si>
  <si>
    <t>68.20.12.00.00.00.12</t>
  </si>
  <si>
    <t>45.20.24.10.00.00.00</t>
  </si>
  <si>
    <t>программный комплект для дизайна и печати карт для пластиковых карт сублимационного принтера Zebra P330i</t>
  </si>
  <si>
    <t xml:space="preserve"> Аккумуляторные батареи для радиостанции емкостью от 1500 - 1700 мА/ч</t>
  </si>
  <si>
    <t xml:space="preserve"> Аккумулятор батареясы</t>
  </si>
  <si>
    <t>27.20.11.00.00.00.06.05.1</t>
  </si>
  <si>
    <t>Аккумуляторные батареи для радиостанции емкостью от 300 - 500 мА/ч</t>
  </si>
  <si>
    <t>Соединены с источником проводом, обеспечивают максимальное качество звука. Стереофонические, т.е. сигналы на каждый громкоговоритель передаются по отдельным каналам.</t>
  </si>
  <si>
    <t>Наушник проводной</t>
  </si>
  <si>
    <t>Сымды құлаққап</t>
  </si>
  <si>
    <t>Коврик диэлектрический</t>
  </si>
  <si>
    <t>Ковер диэлектрический резиновый первой группы длиной от 500мм до 1000мм, шириной от 500мм до 1200мм. ГОСТ 4997-75</t>
  </si>
  <si>
    <t>Диэлектрлік кiлемше</t>
  </si>
  <si>
    <t>Дәнекерлегіш аспап</t>
  </si>
  <si>
    <t>24.43.13.00.00.10.10.11.1</t>
  </si>
  <si>
    <t xml:space="preserve"> Қалайы</t>
  </si>
  <si>
    <t xml:space="preserve"> Бағдарламалық қамтамасыз ету</t>
  </si>
  <si>
    <t xml:space="preserve"> Программный продукт - прочий</t>
  </si>
  <si>
    <t>Сыйымдылығы 1500 - 1700 мА/сағ радиостанцияларға арналған аккумулятор батареялары</t>
  </si>
  <si>
    <t>Сыйымдылығы 300 - 500 мА/сағ радиостанцияларға арналған аккумулятор батареялары</t>
  </si>
  <si>
    <t>Сыммен жалғанған, дыбыстың барынша жоғары сапасын қамтамасыз етеді. Стереофондық, яғни сигналдар әр дауыс зорайтқышқа жеке каналдар бойынша беріледі.</t>
  </si>
  <si>
    <t>Ұзындығы 5000 мм-ден 1000 мм-ге дейін, ені 500 мм-ден 1200 мм-ге дейін болатын бірінші топтың диэлектрлік резеңкелі кiлемдер. МСТ 4997-75</t>
  </si>
  <si>
    <t>Электр дәнекерлегіш</t>
  </si>
  <si>
    <t>Услуги по аренде имущества для размещения офиса и производства</t>
  </si>
  <si>
    <t>өндіріс пен кеңсені  орналастыру үшін мүлікті  жалдау жөніндегі қызметтер</t>
  </si>
  <si>
    <t>Услуги по аренде имущества для размещения офиса и производства, включая помещения, мебель, оборудование и др.</t>
  </si>
  <si>
    <t xml:space="preserve">Аренда производственных помещений (АТМА),аренда производственных помещений для размешения работников САБ </t>
  </si>
  <si>
    <t>Первичное обучение и курсы повышения квалификации инспекторов  досмотра САБ</t>
  </si>
  <si>
    <t>Повышение квалификации руководителей САБ</t>
  </si>
  <si>
    <t>Услуги по техническому обслуживанию машин комплексные прочие</t>
  </si>
  <si>
    <t>Құрылғыларды тексеру</t>
  </si>
  <si>
    <t>Комплекс  услуг по техническому обслуживанию машин (диагностика всех систем, прочие услуги не требующие замены запасных частей)</t>
  </si>
  <si>
    <t>Машиналарға техникалық қызмет көрсету бойынша қызметтер кешені (барлық жүйелерді диагностикалау, қосалқы бөлшектерді ауыстыруды қажет етпейтін өзге де қызметтер)</t>
  </si>
  <si>
    <t>Өзге де бағдарламалық өнім</t>
  </si>
  <si>
    <t>27.40.21.00.00.11.13.02.1</t>
  </si>
  <si>
    <t>светодиодный, переносной</t>
  </si>
  <si>
    <t>светодиодты</t>
  </si>
  <si>
    <t>25.40.13.00.00.10.13.10.1</t>
  </si>
  <si>
    <t xml:space="preserve"> Тәжірибелік бомба</t>
  </si>
  <si>
    <t>Учебные муляжи самодельно- взрывных устройств ,не боевая бомба не содержат взрывчатого вещества</t>
  </si>
  <si>
    <t>Оқуға арналған бомба лақтыру</t>
  </si>
  <si>
    <t>Для учебного бомбометания</t>
  </si>
  <si>
    <t>Практическая бомба</t>
  </si>
  <si>
    <t>Карточка</t>
  </si>
  <si>
    <t xml:space="preserve">оқыту тренингтері мен семинарларды қоса алғанда қызметкерлердің біліктілігін арттыру және қайта даярлау  </t>
  </si>
  <si>
    <t>Карточка пластикалық</t>
  </si>
  <si>
    <t xml:space="preserve"> пластиковая</t>
  </si>
  <si>
    <t xml:space="preserve"> Картридж</t>
  </si>
  <si>
    <t>Ленточный</t>
  </si>
  <si>
    <t>Таспалы</t>
  </si>
  <si>
    <t>Пленка для ламинирования</t>
  </si>
  <si>
    <t>22.29.21.40.00.00.10.20.1</t>
  </si>
  <si>
    <t>размер 216*303 мм</t>
  </si>
  <si>
    <t>Штемпельная краска</t>
  </si>
  <si>
    <t xml:space="preserve"> Штемпель бояуы</t>
  </si>
  <si>
    <t>Мөрлер мен мөртабандарға арналған штемпель бояуы</t>
  </si>
  <si>
    <t>Штемпельная краска  для печатей и штемпелей</t>
  </si>
  <si>
    <t>Полицейская дубинка</t>
  </si>
  <si>
    <t>для нанесения ударов и защиты от них, а также для контроля и удержания противника</t>
  </si>
  <si>
    <t>соққы жасау және одан қорғану, сонымен бірге қарсыласты тоқтату және бақылау үшін</t>
  </si>
  <si>
    <t>Полиция таяғы</t>
  </si>
  <si>
    <t>27.40.22.00.00.10.10.20.1</t>
  </si>
  <si>
    <t>Шырақтар</t>
  </si>
  <si>
    <t>Люминесцентті шамымен</t>
  </si>
  <si>
    <t>32.99.82.00.00.10.10.12.1</t>
  </si>
  <si>
    <t>Сетевой фильтр</t>
  </si>
  <si>
    <t>Желілік сүзгі</t>
  </si>
  <si>
    <t>количество входных разъемов от 3-х до 5-ти, длина шнура от 2 до 5 м</t>
  </si>
  <si>
    <t>кіру ажырамаларының саны 3-ден 5-ге дейін, бауының ұзындығы 2-ден 5 м дейін</t>
  </si>
  <si>
    <t>Ленточный.</t>
  </si>
  <si>
    <t>МСТ 2239-70, шамдардың типі (биспиралды аргон) Б220-230-40-1, қуаттылығы 40 Вт</t>
  </si>
  <si>
    <t>Один баллон</t>
  </si>
  <si>
    <t>янаврь-февраль</t>
  </si>
  <si>
    <t>Жабысқақ тежеу таспа</t>
  </si>
  <si>
    <t>қабықшалардан және жапырақтардан, МСТ 28018-89</t>
  </si>
  <si>
    <t>Балқығыш сақтандырғыш</t>
  </si>
  <si>
    <t>GUST - 12/70-120/800L12. 10кВ</t>
  </si>
  <si>
    <t>GUST - 12/35-50. 10кВ</t>
  </si>
  <si>
    <t>74.90.20.40.00.00.00</t>
  </si>
  <si>
    <t>Услуги по экспертному обследованию и техническому диагностированию оборудования</t>
  </si>
  <si>
    <t>Комплекс услуг по экспертному обследованию и техническому диагностированию оборудования</t>
  </si>
  <si>
    <t>ГОСТ 959-2002 марка 6СТ -190А стартерный,  напряжением 12 В, емкостью 190 А*час,  с общей крышкой.</t>
  </si>
  <si>
    <t>МСТ 959-2002 маркасы 6СТ-190; стартерлік, кернеуі 12 В, сыйымдылығы 190 А*сағ, ортақ қақпағымен.</t>
  </si>
  <si>
    <t>Ілмелі орташа құлып</t>
  </si>
  <si>
    <t>ВВГ 2*2.5</t>
  </si>
  <si>
    <t>Электрмонтердің жинағы</t>
  </si>
  <si>
    <t>Электр жабдықтарын жөндеу, техникалық күтім және қызмет көрсету</t>
  </si>
  <si>
    <t>Оқыту тренингтері мен семинарларын ұйымдастыруды қоса алғанда, қызметкерлерді даярлау, қайта даярлау және біліктілігін жетілдіру</t>
  </si>
  <si>
    <t>Қызметкерлерді даярлау, қайта даярлау және біліктілігін жетілдіру бойынша білім беру қызметтері</t>
  </si>
  <si>
    <t>Электрқондырғылардың техникалық күйінің энергетикалық сараптамасы</t>
  </si>
  <si>
    <t>Техническое обслуживание охранно-пожарной сигнализации</t>
  </si>
  <si>
    <t>пиротехническое сигнальное устройство</t>
  </si>
  <si>
    <t>Фальшфейер</t>
  </si>
  <si>
    <t>июнь-июль</t>
  </si>
  <si>
    <t>Осветительная бомба</t>
  </si>
  <si>
    <t>Нысаналы – сигналды түнгі уақытта</t>
  </si>
  <si>
    <t>Желімделген фанера</t>
  </si>
  <si>
    <t>625</t>
  </si>
  <si>
    <t>Лист</t>
  </si>
  <si>
    <t>Фанера клееная</t>
  </si>
  <si>
    <t>Из хвойных пород средней водостойкости .       Для размещения между зонами обшивки ВС которые м/б порваны, защиты пневматических подъемных  подушек или размещаемый между обшивкой ВС и подъемными или крепежными тросами для защиты ВС. Размер листа не менее 1500мм*1500мм* 6мм</t>
  </si>
  <si>
    <t xml:space="preserve"> Из хвойных пород средней водостойкости</t>
  </si>
  <si>
    <t>суға төзімділігі орташа қылқанды түрінен</t>
  </si>
  <si>
    <t xml:space="preserve"> Сіріңке</t>
  </si>
  <si>
    <t>Спички</t>
  </si>
  <si>
    <t>Жел сіріңке</t>
  </si>
  <si>
    <t>Обучение  работников службы СПАСОП, (Свидетельство о соответствии)</t>
  </si>
  <si>
    <t>срок выполнения работ с даты заключения договора по декабря 2015 года</t>
  </si>
  <si>
    <t>июль-август</t>
  </si>
  <si>
    <t>Поставка партиями по мере необходимостис даты подписания договора, по  декабрь 2015 г.</t>
  </si>
  <si>
    <t>Работа по ремонту  лабораторных приборов и оборудования в лаборатории ГСМ</t>
  </si>
  <si>
    <t>21.20.13.00.00.03.12.94.1</t>
  </si>
  <si>
    <t>Дротаверин</t>
  </si>
  <si>
    <t>шестерлі гидромотор, сыртқы бекіткіштермен бірге</t>
  </si>
  <si>
    <t>айналым жиілігі 1500 айн/мин секциялық сыртқы іліністі шестерлі гидромотор</t>
  </si>
  <si>
    <t>гидромотор шестеренный с внешним зацеплением секционный с частотой вращения 1500 об/ми</t>
  </si>
  <si>
    <t>жинақталған топсамен, ернемектермен, аралық тіреуішпен. жүк автомобильдері үшін</t>
  </si>
  <si>
    <t>берілістер қорабы - төрт сатылы, екі білікті</t>
  </si>
  <si>
    <t>тістегеріштің</t>
  </si>
  <si>
    <t>бұлғақтың</t>
  </si>
  <si>
    <t xml:space="preserve"> шатуна</t>
  </si>
  <si>
    <t>ұшқынды тұтандырылатын піспекті (карбюраторлық) қозғалтқыш үшін, МСТ 621-87, майалғыш</t>
  </si>
  <si>
    <t>для поршневых двигателей с искровым зажиганием (карбюраторные), ГОСТ 621-87, маслосъемное</t>
  </si>
  <si>
    <t>Піспекті шығыршық</t>
  </si>
  <si>
    <t xml:space="preserve"> с электромеханическим перемещением шестерни привода, для грузовых автомобилей</t>
  </si>
  <si>
    <t>жетек тістегеріші электр механикалық алмасатын жүк автомобильдеріне арналған</t>
  </si>
  <si>
    <t>жүк автомобильдері үшін</t>
  </si>
  <si>
    <t>Кардан білігінің айқаспасы</t>
  </si>
  <si>
    <t>Жинақталған май сорғысы</t>
  </si>
  <si>
    <t>төлкелермен, жүк автомобильдері үшін</t>
  </si>
  <si>
    <t>со втулками, для грузовых  автомобилей</t>
  </si>
  <si>
    <t>Таксометрлер айналымдар саны есептегіштері және өнім саны есептегіштері; спидометрлер және тахометрлер; стробоскоптарға арналған бөліктері мен керек -жарақтары</t>
  </si>
  <si>
    <t>Ілініспені ағыту мойынтірегі (сыққыш мойынтірек)</t>
  </si>
  <si>
    <t>Электрмагниттік клапан</t>
  </si>
  <si>
    <t>Тығыздама</t>
  </si>
  <si>
    <t>Гильза-піспекті топ</t>
  </si>
  <si>
    <t xml:space="preserve"> ұшқынды тұтандырылатын піспекті (карбюраторлық) қозғалтқыш үшін</t>
  </si>
  <si>
    <t>сырғын, қар жинаушы техникаға арналған</t>
  </si>
  <si>
    <t>Газ күйіндегі табиғи газ (табиғи)</t>
  </si>
  <si>
    <t>Өнеркәсiптiк және үй-жай-тұрмыстық үшiн, төменгi жылулықтың жануы, МДж/м3 ккал/м3),20 °С кезінде , 101,325 кПа, 31,8 (7600 аспайтын), Күкiрті сутектің салмақтық үлесі, г/м3, 0,02 аспайтын, меркаптың күкiрттi салмақтық үлесі,г/м3, 0,03 аспайтын.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</si>
  <si>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</si>
  <si>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Еден жуу үшін маталы шүберектер</t>
  </si>
  <si>
    <t>Еден жуу үшін шүберек</t>
  </si>
  <si>
    <t>32.50.13.00.00.20.01.04.1</t>
  </si>
  <si>
    <t>Медициналық шприц</t>
  </si>
  <si>
    <t>біржолғы, көлемі 2,0 мл</t>
  </si>
  <si>
    <t>Шприц медицинский</t>
  </si>
  <si>
    <t>одноразовый, объем 2,0 мл</t>
  </si>
  <si>
    <t>32.50.13.00.00.20.01.06.1</t>
  </si>
  <si>
    <t>біржолғы, көлемі 5,0 мл</t>
  </si>
  <si>
    <t>одноразовый, объем 5,0 мл</t>
  </si>
  <si>
    <t>біржолғы, көлемі 10,0 мл</t>
  </si>
  <si>
    <t>одноразовый, объем 10,0 мл</t>
  </si>
  <si>
    <t>32.50.13.00.00.20.01.07.1</t>
  </si>
  <si>
    <t>32.50.13.00.00.20.01.08.1</t>
  </si>
  <si>
    <t>біржолғы, көлемі 20,0 мл</t>
  </si>
  <si>
    <t>одноразовый, объем 20,0 мл</t>
  </si>
  <si>
    <t>21.20.13.00.00.03.99.05.1</t>
  </si>
  <si>
    <t>21.20.13.00.00.03.99.65.1</t>
  </si>
  <si>
    <t>Гауһарлы жасыл</t>
  </si>
  <si>
    <t>21.20.24.00.00.00.33.30.1</t>
  </si>
  <si>
    <t>Антисептикалық спиртті майлықтар</t>
  </si>
  <si>
    <t>Салфетки антисептические спиртовые</t>
  </si>
  <si>
    <t xml:space="preserve">Антисептикалық спиртті майлықтар, көлемдері </t>
  </si>
  <si>
    <t>Наиболее часто применяемый бинт в виде марлевой ленты</t>
  </si>
  <si>
    <t>Ең жиі қолданылатын таңғыз дәке лента түріндегі</t>
  </si>
  <si>
    <t>Бинт марлевый</t>
  </si>
  <si>
    <t>Дәке таңғыш</t>
  </si>
  <si>
    <t>21.20.24.00.00.00.32.40.2</t>
  </si>
  <si>
    <t>21.20.13.00.00.03.16.35.1</t>
  </si>
  <si>
    <t>Оксолиновая мазь</t>
  </si>
  <si>
    <t>Оксолиновая майы</t>
  </si>
  <si>
    <t>21.20.13.00.00.03.12.92.1</t>
  </si>
  <si>
    <t>Вода (кроме вод минеральных)</t>
  </si>
  <si>
    <t>Табиғи ауыз суы, газдалмаған. Мөлдір. Бөгде иіссіз және дәмсіз. V - 5 литрден жоғары.</t>
  </si>
  <si>
    <t>Су (минералды судан басқа).</t>
  </si>
  <si>
    <t>пиротехникалық сигналдық құрылғы</t>
  </si>
  <si>
    <t>25.40.13.00.00.50.10.61.1</t>
  </si>
  <si>
    <t>25.40.13.00.00.10.11.10.1</t>
  </si>
  <si>
    <t>Жарқылдақ бомба</t>
  </si>
  <si>
    <t>16.21.11.00.00.00.00.30.2</t>
  </si>
  <si>
    <t>20.51.20.00.00.00.00.60.1</t>
  </si>
  <si>
    <t>20.13.25.00.00.20.00.20.2</t>
  </si>
  <si>
    <t>Калий гидрототығы (ащы кали)</t>
  </si>
  <si>
    <t>талдау үшін таза (т.ү.т.), 85,0%, МСТ 24363-80</t>
  </si>
  <si>
    <t>17.12.13.60.00.00.00.70.1</t>
  </si>
  <si>
    <t>Бумага-основа для электрохимической бумаги</t>
  </si>
  <si>
    <t>распространяется на электрохимическую бумагу, предназначенную для записи информации в факсимильных аппаратах, работающих при температуре от +5 до +40 °С и относительной влажности воздуха от 30 до 98%. Бумага выпускается в бобинах</t>
  </si>
  <si>
    <t>температурасы +5тен +40 С және ауа ылғалдылығы 30 -98% барысынды жұмыс істейтін, фиксимильды аппараттарда ақпараттар жасу арналған, электрохимиялық қағаз таратылады</t>
  </si>
  <si>
    <t>электрохимиялық қағаз үшін қағаз--негізі</t>
  </si>
  <si>
    <t>С люминесцентной лампой</t>
  </si>
  <si>
    <t>33.12.16.23.20.00.00</t>
  </si>
  <si>
    <t>Услуги по техническому обслуживанию офисной оргтехники</t>
  </si>
  <si>
    <t>Ауаның құрамын және тазалығын талдау мен тексеру бойынша қызметтер</t>
  </si>
  <si>
    <t>Услуги по проверке и анализу чистоты и состава возд</t>
  </si>
  <si>
    <t xml:space="preserve">Ауаның құрамын және тазалығын талдау мен тексеру бойынша қызметтер </t>
  </si>
  <si>
    <t>Услуги в области лесоводства</t>
  </si>
  <si>
    <t>Услугип о борьбе с вредителями</t>
  </si>
  <si>
    <t>02.40.10.20.00.00.00</t>
  </si>
  <si>
    <t>Қауіпті қатты емес қалдықтарды шығару бойынша қызметтер</t>
  </si>
  <si>
    <t>Выполнение операций по сбору, утилизации, размещению или удалению нетвердых опасных отход</t>
  </si>
  <si>
    <t>Қауіпті қатты емес қалдықтарды жинау, кәделеу, орналастыру немесе жою бойынша операцияларды орындау</t>
  </si>
  <si>
    <t>84.25.11.15.00.00.00</t>
  </si>
  <si>
    <t>Өрт сөндіргіштерді қайта зарядтау бойынша қызметтер</t>
  </si>
  <si>
    <t>Услуги по перезарядке огнетушителей</t>
  </si>
  <si>
    <t xml:space="preserve">Өрт сөндіргіштерді қайта зарядтау бойынша қызметтер </t>
  </si>
  <si>
    <t>Энергетическая экспертиза технического состояния электроустановок</t>
  </si>
  <si>
    <t>Поставка партиями по мере необходимости с даты подписания договора, по  декабрь 2015г.</t>
  </si>
  <si>
    <t>Поставка партиями по мере необходимостис даты подписания договора, по декабрь 2015 г</t>
  </si>
  <si>
    <t>Поставка партиями по мере необходимости с даты подписания договора, по декабрь 2015 г.</t>
  </si>
  <si>
    <t>Поставка партиями по мере необходимостис даты подписания договора, по  декабрь 2015 г</t>
  </si>
  <si>
    <t xml:space="preserve">Поставка партиями с даты подписания договора по декабрь 2015 г. </t>
  </si>
  <si>
    <t>20.30.21.00.21.07.12.01.2</t>
  </si>
  <si>
    <t>МЛ-1110 ашық-сары, ұшпайтын заттар массасы, %, 58-64 кем емес, ГОСТ 20481-80</t>
  </si>
  <si>
    <t>МЛ-1110 светло-желтый, массовая доля нелетучих веществ, %, не менее 58-64, ГОСТ 20481-80</t>
  </si>
  <si>
    <t>в банках по 800 гр. С отвердителем изурь-021, по одному отвердителю на каждую банку</t>
  </si>
  <si>
    <t>881</t>
  </si>
  <si>
    <t>Банка условная</t>
  </si>
  <si>
    <t>20.30.21.00.21.07.12.35.2</t>
  </si>
  <si>
    <t>МЛ-1110 қара, ұшпайтын заттар массасы, %, 47-53 кем емес, ГОСТ 20481-80</t>
  </si>
  <si>
    <t>МЛ-1110 черный, массовая доля нелетучих веществ, %, не менее 47-53, ГОСТ 20481-80</t>
  </si>
  <si>
    <t>20.30.21.00.21.07.12.16.2</t>
  </si>
  <si>
    <t>МЛ-1110 рубин, ұшпайтын заттар массасы, %, 50-56 кем емес, ГОСТ 20481-80</t>
  </si>
  <si>
    <t>МЛ-1110 рубин, массовая доля нелетучих веществ, %, не менее 50-56, ГОСТ 20481-80</t>
  </si>
  <si>
    <t>20.30.21.00.21.07.12.04.2</t>
  </si>
  <si>
    <t>МЛ-1110 ақ-сұр, ұшпайтын заттардың массалық  үлесі, %, 56-62 кем емес, ГОСТ 20481-80</t>
  </si>
  <si>
    <t>МЛ-1110 серо-белый, массовая доля нелетучих веществ, %, не менее 56-62, ГОСТ 20481-80</t>
  </si>
  <si>
    <t>в банках по 800 гр. С отвердителем изурь-021, по одному отвердителю на каждую банку (белый)</t>
  </si>
  <si>
    <t>Электромагнитный клапан изд.772 для УМП 350</t>
  </si>
  <si>
    <t>ду 100мм , для слива сточных вод</t>
  </si>
  <si>
    <t>Отвердитель</t>
  </si>
  <si>
    <t>Қатайтқыш</t>
  </si>
  <si>
    <t>лак бояулы заттардың кебуі үшін</t>
  </si>
  <si>
    <t>для отверждения лакокрасочных изделий</t>
  </si>
  <si>
    <t>20.59.59.00.17.10.20.01.1</t>
  </si>
  <si>
    <t>жидкость для растворения различных органических веществ</t>
  </si>
  <si>
    <t>килограмм</t>
  </si>
  <si>
    <t>13.92.15.00.00.40.20.20.1</t>
  </si>
  <si>
    <t>Жалюзи из тканей из синтетических нитей</t>
  </si>
  <si>
    <t>Вертикальные жалюзи из тканей из синтетических нитей, состоят из вертикальных пластин</t>
  </si>
  <si>
    <t>вертикальные жалюзи на два окна</t>
  </si>
  <si>
    <t>Дневная маркировка мачт</t>
  </si>
  <si>
    <t>Поставка партиями по мере необходимостис даты подписания договора, до  31.12.2015 г.</t>
  </si>
  <si>
    <t>23.91.11.00.00.00.30.19.1</t>
  </si>
  <si>
    <t xml:space="preserve">Круг шлифовальный </t>
  </si>
  <si>
    <t>Шеңбер қыратын</t>
  </si>
  <si>
    <t>Круг шлифовальный отрезной, предназначен для абразивной обрезки и абразивной прорезки</t>
  </si>
  <si>
    <t>д.230х22х2,5мм</t>
  </si>
  <si>
    <t xml:space="preserve">Электрод  </t>
  </si>
  <si>
    <t xml:space="preserve">Электроды </t>
  </si>
  <si>
    <t>Работы по оклейке стен обоями и устройство покрытий стен из прочих гибких отделочных материалов</t>
  </si>
  <si>
    <t>43.33.29.12.00.00.00</t>
  </si>
  <si>
    <t>Қабырғаларға тұсқағаздар жабыстыру және қабырғаларды өзге де иілгіш өңделген материалдардан жабу орнату бойынша жұмыстар</t>
  </si>
  <si>
    <t>32.99.11.00.00.00.14.31.1</t>
  </si>
  <si>
    <t>Противогаз</t>
  </si>
  <si>
    <t>сүзуші  (айнала қоршаған ортаны сүзетін)</t>
  </si>
  <si>
    <t>фильтрующий (фильтрование окружающего воздуха)</t>
  </si>
  <si>
    <t>Всего по товаром</t>
  </si>
  <si>
    <t>20.59.59.00.19.10.10.10.2</t>
  </si>
  <si>
    <t>Отвердитель ИЗУР-021 (200)</t>
  </si>
  <si>
    <t>справочник кадровика</t>
  </si>
  <si>
    <t>1)Последние разработки в терминологии казахского языка и новые методологии в технике переводов с русского языка на казахский язык и с казахского языка на русский язык 2) Повышение квалификации инженера ОК</t>
  </si>
  <si>
    <t>Медиация в социально-трудовых спорах и конфликтах</t>
  </si>
  <si>
    <t>85.59.13.13.00.00.00</t>
  </si>
  <si>
    <t>Услуги по повышению квалификации руководителей и специалистов по вопросам менеджмента</t>
  </si>
  <si>
    <t>менеджмент  мәселелері жөніндегі  мамандар мен басшылардың  біліктілігін арттыру  жөніндегі қызметтер</t>
  </si>
  <si>
    <t>повышение квалификации руководителей и специалистов по вопросам менеджмента</t>
  </si>
  <si>
    <t xml:space="preserve">менеджмент  мәселелері жөніндегі  мамандар мен басшылардың  біліктілігін арттыру </t>
  </si>
  <si>
    <t>Электр энергиясы</t>
  </si>
  <si>
    <t>МСТ 13109-97 жеке тұтыну үшін</t>
  </si>
  <si>
    <t>Шоқтану шамдары</t>
  </si>
  <si>
    <t>Галогенді шоқтану шамдары</t>
  </si>
  <si>
    <t>Галогенді шоқтану шамы, цоколь типі GU6.35, қуаттылығы 300 Вт</t>
  </si>
  <si>
    <t>Доғалық сынап шамдар</t>
  </si>
  <si>
    <t>Люминесцентті шам, цоколь типі G13, қуаттылығы 18 Ватт</t>
  </si>
  <si>
    <t>Люминесцентті шам, цоколь типі G13, қуаттылығы 36 Ватт</t>
  </si>
  <si>
    <t>Түтікшелі сақтандырғыш</t>
  </si>
  <si>
    <t>АА саусақты типті батарея</t>
  </si>
  <si>
    <t>ұштық, жалпы қорғасын немесе алюминий қабыршақта май сіңдірілген қағаз оқшаулауымен күш беретін кабельдерді ұштау үшін қолданылады</t>
  </si>
  <si>
    <t>Қолғап</t>
  </si>
  <si>
    <t>диэлетрикалық, латекстен, тігіссіз</t>
  </si>
  <si>
    <t>бір пернелі, сырттан орнатылатын</t>
  </si>
  <si>
    <t>бір пернелі, іштен орнатылатын</t>
  </si>
  <si>
    <t>Автокранды жүргізушісімен жалға беру бойынша қызметтер</t>
  </si>
  <si>
    <t>Өлшеу құралдарын тексеру: қысымды өлшеу, жылу физикалық және температуралық өлшеулер, электрлік өлшеулер және басқ.</t>
  </si>
  <si>
    <t>Сұйықтық санауыш</t>
  </si>
  <si>
    <t>Ыстық су санауышы</t>
  </si>
  <si>
    <t>Жалпы пайдаланымдағы инженерлік желілерге қызмет көрсету және ұстау бойынша пайдалану жұмыстары</t>
  </si>
  <si>
    <t>Инженерлік желілерді (суқұбыры, кәріз, жылу) ағымдағы жөндеу, техникалық қызмет көрсету және апатты қызмет көрсету</t>
  </si>
  <si>
    <t>Есептеуіш құралдардың деректерін (компьютерлермен) өңдеу бойынша қызметтер</t>
  </si>
  <si>
    <t>Күзет дабыл белгісін орнату бойынша қызметтер</t>
  </si>
  <si>
    <t>Объектіде күзет сигнализациясын орнатумен байланысты қызметтер</t>
  </si>
  <si>
    <t>Суды құбырлар бойынша бөлу жөніндегі қызметтер</t>
  </si>
  <si>
    <t>Сорғы</t>
  </si>
  <si>
    <t>тісті гидравликалық жүйе</t>
  </si>
  <si>
    <t>Аралық кардан білігі</t>
  </si>
  <si>
    <t>Түпкілікті ішпек</t>
  </si>
  <si>
    <t>Бұлғақты ішпек</t>
  </si>
  <si>
    <t>дизельдік қозғалтқыш үшін</t>
  </si>
  <si>
    <t>дизелді қозғалтқышқа арналған</t>
  </si>
  <si>
    <t>үрлеу агрегаты</t>
  </si>
  <si>
    <t>қатарлы</t>
  </si>
  <si>
    <t>дизель қозғалтқышы үшін, МСТ 621-87, майалғыш</t>
  </si>
  <si>
    <t>номиналдық кернеуі 14 В артық емес, тұрақты тоқ, тәуелсіз қызатын</t>
  </si>
  <si>
    <t>Негізгі сөндіргіш</t>
  </si>
  <si>
    <t>цилиндр бірікпесінің бастиегі</t>
  </si>
  <si>
    <t>Ілініспе дискісі</t>
  </si>
  <si>
    <t>бәсеңдеу немесе түсу ағынымен</t>
  </si>
  <si>
    <t>Ағызылатын шланг</t>
  </si>
  <si>
    <t>суды ағызуға арналған, 5 м</t>
  </si>
  <si>
    <t>Пышақ (түрен)</t>
  </si>
  <si>
    <t>резеңке, қар жинағыш үйінді</t>
  </si>
  <si>
    <t>Гидравликалық тежегіш сұйықтықтықтары</t>
  </si>
  <si>
    <t>Қайнау температурасы 210 С-ден аспайды, жабысқақтық 1500</t>
  </si>
  <si>
    <t>Өлшемі: 11.00R20 (300х508). Автобустарға немесе жүк автокөліктеріне арналған жаңа дауыссыз резеңкелі шина. Шина конструкциясы: тарамдалған. Жинақтылығы: камералы шина. Жылдамдық категориясының индексі I(максимальды жылдамдығы 100 км/сағ). Қабаттылық нормасы 14. ГОСТ 5513-97.</t>
  </si>
  <si>
    <t>Өлшемі:15.5/70х18 (1025х420х457). Автобустарға немесе жүк автокөліктеріне арналған жаңа дауыссыз резеңкелі шина. Шина конструкциясы: диагональды.</t>
  </si>
  <si>
    <t>Өлшемі:215/65R16. Жеңіл автокөліктерге арналған жаңа дауыссыз резеңкелі шина. Шина конструкциясы: тарамдалған. Жинақтылығы: камерасыз шина. Шеңбердің номинальды диаметрі: 16.Жазғы шина.</t>
  </si>
  <si>
    <t>Өлшемі:205/55R16. Жеңіл автокөліктерге арналған жаңа дауыссыз резеңкелі шина. Шина конструкциясы: тарамдалған. Жинақтылығы: камерасыз шина. Шеңбердің номинальды диаметрі: 16.Жазғы шина.</t>
  </si>
  <si>
    <t>Өз қаражатын пайдаланып телеграф жүйелерін жарақтандыру қызметтері</t>
  </si>
  <si>
    <t>латекстен, шаруашлылық</t>
  </si>
  <si>
    <t>Тұмылдырық</t>
  </si>
  <si>
    <t>пыле-газозащитный</t>
  </si>
  <si>
    <t>шаң-газдан қорғайтын</t>
  </si>
  <si>
    <t>Респиратор</t>
  </si>
  <si>
    <t>қысқа жеңді</t>
  </si>
  <si>
    <t>15.20.32.00.00.00.12.49.1</t>
  </si>
  <si>
    <t>трикотаж, резеңкемен (латекспен) сіңірілген, мақта-мата</t>
  </si>
  <si>
    <t>Қатты-тұрмыстық қалдықтарды шығару бойынша қызметтер</t>
  </si>
  <si>
    <t>Бағдарламалық қамтамасыз ету</t>
  </si>
  <si>
    <t>Бағдарламалық өнім - заңнамалық актілер жинақтамасы</t>
  </si>
  <si>
    <t>Экспресс поштаның қызметтері</t>
  </si>
  <si>
    <t>Қадағалау аудиті қызметтері</t>
  </si>
  <si>
    <t>Сапа менеджменті және/немесе қоршаған ортаны қорғау жүйелерін қадағалау (инспекциялық) аудиті</t>
  </si>
  <si>
    <t>Қатты диск</t>
  </si>
  <si>
    <t>Өлшемі 2,5'', интерфейсі SAS 3 ГГц/с, буфердің көлемі - 16 Мб, шпиндель айналымының саны 10000 айн/м, айн/м,сыйымдылығы -1 Тб</t>
  </si>
  <si>
    <t>Өлшемі 2,5'', интерфейсі SATA 1,5 ГГц/с, буфердің көлемі - 16 Мб, шпиндель айналымының саны 7200 айн/м, сыйымдылығы - 500 Гб</t>
  </si>
  <si>
    <t>Қума метр</t>
  </si>
  <si>
    <t>LAN- UTP 4*2*0.51кабелі</t>
  </si>
  <si>
    <t>Әріптік-сандық, стандартты пернетақта, 101-102 пернеден тұрады.</t>
  </si>
  <si>
    <t>Механикалық</t>
  </si>
  <si>
    <t>байланысшыға арналған құрал-саймандар жиынтығы</t>
  </si>
  <si>
    <t>өнеркәсіп желілеріне қосылуға арналған жалғастырғыш</t>
  </si>
  <si>
    <t>27.90.13.00.00.03.03.03.1</t>
  </si>
  <si>
    <t>Тип - Э46,  марка - МР-З, диаметр - 3 мм. - предназначен для ручной дуговой сварки конструкций из углеродистых сталей с содержанием углерода до 0,25%. Сварка во всех пространственных положениях, кроме вертикального сверху вниз, постоянным током обратной полярности и переменным током от источников питания с напряжением холостого хода (50±5)В. ГОСТ 9466-75</t>
  </si>
  <si>
    <t>Типі - Э46, маркасы - МР - 3, диаметрі 3 мм. – көміртегінің мөлшері 0,25%-ға көміртегілі болаттардан құрылымдарды қолмен доғалық дәнекерлеуге арналған. Тіктен басқа үстінен төмен, барлық кеңістіктік қалыптарда, кері полярлықты тұрақты тоқпен және бос жүрістің кернеуімен қуаттану көздерінен тұрақты тоқпен дәнекерлеу (50±5)В. МСТ 9466-75</t>
  </si>
  <si>
    <t>20.11.11.00.00.80.00.10.2</t>
  </si>
  <si>
    <t>Кислород</t>
  </si>
  <si>
    <t>Оттегі</t>
  </si>
  <si>
    <t>технический, первый сорт (99,7%), ГОСТ 5583-78</t>
  </si>
  <si>
    <t>техникалық, бірінші сорт (99,7%), ГОСТ 5583-78</t>
  </si>
  <si>
    <t>кислород с заправкой в баллон объемом  6 куб.м.</t>
  </si>
  <si>
    <t>Қосымша мінездемесі (сипаттамасы)</t>
  </si>
  <si>
    <t>6 К</t>
  </si>
  <si>
    <t>Оплата за фактически оказанный Исполнителем объем Работ</t>
  </si>
  <si>
    <t>Оказание услуги с даты заключения договора до 31 декабря 2015 г.</t>
  </si>
  <si>
    <t>услуги КСК по помещению Агентства по продаже перевозок</t>
  </si>
  <si>
    <t>Оказание услуги с даты заключения договора по 31 декабря 2015 г</t>
  </si>
  <si>
    <t xml:space="preserve">Отопление помещения Агентства по продаже перевозок </t>
  </si>
  <si>
    <t>29.32.30.21.10.10.01.01.1</t>
  </si>
  <si>
    <t>Отырғыш-тіркеме құрылғы</t>
  </si>
  <si>
    <t>Седельно-сцепное устройство</t>
  </si>
  <si>
    <t>тип: шкворневой (пара шкворень-захват), беззазорное крепление, для шарнирного соединения тягача с полуприцепом, передачи тягового усилия от тягача к полуприцепу, передачи части массы полуприцепа на раму тягача, вес 150-200 кг</t>
  </si>
  <si>
    <t xml:space="preserve">Оказание услуги с даты заключения договора по 31 декабря 2015 г. </t>
  </si>
  <si>
    <t xml:space="preserve">Оказание услуги с даты заключения договора по декабрь 2015 г. </t>
  </si>
  <si>
    <t>24 У</t>
  </si>
  <si>
    <t xml:space="preserve">100 % предоплата </t>
  </si>
  <si>
    <t>Оказание услуги с даты заключения договора по апрель 2016 г.</t>
  </si>
  <si>
    <t>Газ тәрізді азот</t>
  </si>
  <si>
    <t xml:space="preserve">Услуги по проведению анализов на гепатит В и С </t>
  </si>
  <si>
    <t>Услуга предоставления хостинга</t>
  </si>
  <si>
    <t>Услуги регистрации доменного имени</t>
  </si>
  <si>
    <t>рукава бензостойкий "Элофлекс" диаметр 63 мм, длина 20м</t>
  </si>
  <si>
    <t xml:space="preserve"> В течении 10 рабочих дней с даты подписания договора</t>
  </si>
  <si>
    <t>10.51.11.00.00.00.12.10.1</t>
  </si>
  <si>
    <t>Консистенция - сұйық, бір тектес, жеңіл жабысқақ. Белок қауызсыз және майлы түйіршіксіз.Дәмі мен иісі- иіссіз және дәмсіз, сүтке тән. Түсі-ақ, барлық массалар бойынша біркелкі. Ішу үшін 1% артық, бірақ майлылығы 3% артық емес пастерленген. ҚР СТ 1760-2008</t>
  </si>
  <si>
    <t>Перчатки мужские</t>
  </si>
  <si>
    <t>Ер кісілік қолғап</t>
  </si>
  <si>
    <t>трикотажные, шерстяные или полушерстяные</t>
  </si>
  <si>
    <t>Трикотаж, жүннен немесе аралас жүннен</t>
  </si>
  <si>
    <t>14.12.30.00.00.11.08.03.1</t>
  </si>
  <si>
    <t>Жұп</t>
  </si>
  <si>
    <t>Перчатки хлопчатобумажные трикотажные, пятипалые, белого цвета</t>
  </si>
  <si>
    <t>Перчатки рабочие (летние)кругловязаные, характерезуется стандартный плотностью вязки -7 петель на дюйм.Перчатки х/б безвредные для кожи рук, предохраняет руки  от загрязнения, механических повреждений, благодаря свободному воздухообмену не допускают потения рук.</t>
  </si>
  <si>
    <t xml:space="preserve"> Респиратор  У -2К ( полумаска)</t>
  </si>
  <si>
    <t>Футболка</t>
  </si>
  <si>
    <t>Полуботинки мужские</t>
  </si>
  <si>
    <t>верх - юфтевая или водостойкая кожа, для защиты от нефти, нефтепродуктов, кислот, щелочей, нетоксичной и взрывоопасной пыли, ГОСТ 12.4.137-84</t>
  </si>
  <si>
    <t>14.12.11.00.00.70.10.20.1</t>
  </si>
  <si>
    <t>Ерлер костюмі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</si>
  <si>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</si>
  <si>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Өндірістік ластанулардан қорғауға арналған. Химиялық талшықтары бар мақта-қағаздан жасалған ерлер жиынтығы. Жазғы. Күрте және шалбардан немесе күрте және жартылай комбинезоннан тұрады. МЕМСТ 27575-87</t>
  </si>
  <si>
    <t>14.12.11.00.00.60.11.10.1</t>
  </si>
  <si>
    <t>Комплект мужской</t>
  </si>
  <si>
    <t>ер адам киімінің жиынтығы (қысқы)</t>
  </si>
  <si>
    <t>Комплекты мужские, зимние. Могут состоять из двух или трех предметов одежды.</t>
  </si>
  <si>
    <t>ер адам киімінің жиынтығы (қысқы) екі немесе үш бөліктен тұрады</t>
  </si>
  <si>
    <t xml:space="preserve">Костюм спецодежда  зимние,ткань :    Полиэстер 65%,х/б 35% с пропиткой МВО.В комплекте куртка(логотипами),брюки </t>
  </si>
  <si>
    <t>ГОСТ 860-75</t>
  </si>
  <si>
    <t>МСТ 860-75</t>
  </si>
  <si>
    <t>олово для пайки в катушках.(припой)</t>
  </si>
  <si>
    <t xml:space="preserve"> пластикалық</t>
  </si>
  <si>
    <t>Перчатки рабочие х/б зимние, безвредные для рук кожи. Предохраняет руки от загрязнении и механических повреждений. Рекомендуется к использованию при выполнений точных работ связанных с физическим трудом.</t>
  </si>
  <si>
    <t>Поставка в течение 30 календарных дней с даты подписания договора</t>
  </si>
  <si>
    <t>Перчатки нитриловые, обладают высокой стойкостью к органическим соеденениям, продуктам нефтепереработки, фенолом, ко многим растворителям</t>
  </si>
  <si>
    <t>санитарлық-эпидемиологиялық қызмет ұйымдарының қызметі</t>
  </si>
  <si>
    <t>санитарлық-эпидемиологялық қызмет мекемелерінің қызметі</t>
  </si>
  <si>
    <t xml:space="preserve"> Ежеквартальный дозиметрический контроль персоналов САБ</t>
  </si>
  <si>
    <t>Өлшеу: қысымның өлшу, теплофизическа және температуралық өлшеу, электр өлшеу және др.</t>
  </si>
  <si>
    <t>(Куртка и комбинезон летние)</t>
  </si>
  <si>
    <t>(Куртка с капюшоном икомбинезон утепленные зимние )</t>
  </si>
  <si>
    <t>74.90.13.10.00.00.00</t>
  </si>
  <si>
    <t>Экология саласындағы табиғатты қорғау, жобалау, нормалау бойынша кеңес беру қызметтері</t>
  </si>
  <si>
    <t>Экология саласындағы табиғатты қорғауды жобалау, ережелер (нормалар) жүйесін, қоршаған ортаның жай-күйінің және оған әсер ету дәрежесінің сандық және сапалық көрсеткіштерін (нормативтерін) әзірлеу бойынша кеңес беру</t>
  </si>
  <si>
    <t>Услуги консультационные в области экологии по природоохранному проектированию, нормированию</t>
  </si>
  <si>
    <t>Консультации в области экологии по природоохранному проектированию, разработке системы правил (норм), количественных и качественных показателей (нормативов) состояния окружающей среды и степени воздействия на нее</t>
  </si>
  <si>
    <t>ЭЦПП</t>
  </si>
  <si>
    <t>28.25.14.00.00.00.15.00.1</t>
  </si>
  <si>
    <t>фильтр</t>
  </si>
  <si>
    <t>сүзгіш</t>
  </si>
  <si>
    <t>пылеулавливающий</t>
  </si>
  <si>
    <t>шаң ұстағыш</t>
  </si>
  <si>
    <t>для пылесосов Thomas TWIN T2, фильтр Aguafilter</t>
  </si>
  <si>
    <t>1 Р</t>
  </si>
  <si>
    <t>2 Р</t>
  </si>
  <si>
    <t>3 Р</t>
  </si>
  <si>
    <t>5 Р</t>
  </si>
  <si>
    <t>6 Р</t>
  </si>
  <si>
    <t>2 У</t>
  </si>
  <si>
    <t>5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</si>
  <si>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</si>
  <si>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</si>
  <si>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</si>
  <si>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</si>
  <si>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</si>
  <si>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</si>
  <si>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</si>
  <si>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</si>
  <si>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</si>
  <si>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</si>
  <si>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</si>
  <si>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</si>
  <si>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</si>
  <si>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</si>
  <si>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</si>
  <si>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</si>
  <si>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</si>
  <si>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</si>
  <si>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</si>
  <si>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</si>
  <si>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</si>
  <si>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</si>
  <si>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</si>
  <si>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</si>
  <si>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</si>
  <si>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</si>
  <si>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</si>
  <si>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</si>
  <si>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</si>
  <si>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</si>
  <si>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</si>
  <si>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</si>
  <si>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</si>
  <si>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</si>
  <si>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</si>
  <si>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48 У</t>
  </si>
  <si>
    <t>49 У</t>
  </si>
  <si>
    <t>50 У</t>
  </si>
  <si>
    <t>51 У</t>
  </si>
  <si>
    <t>52 У</t>
  </si>
  <si>
    <t>53 У</t>
  </si>
  <si>
    <t>55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</si>
  <si>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</si>
  <si>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</si>
  <si>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</si>
  <si>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</si>
  <si>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</si>
  <si>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</si>
  <si>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</si>
  <si>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</si>
  <si>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</si>
  <si>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</si>
  <si>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</si>
  <si>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</si>
  <si>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</si>
  <si>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</si>
  <si>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</si>
  <si>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</si>
  <si>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</si>
  <si>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</si>
  <si>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</si>
  <si>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</si>
  <si>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</si>
  <si>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</si>
  <si>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</si>
  <si>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</si>
  <si>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</si>
  <si>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</si>
  <si>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</si>
  <si>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</si>
  <si>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</si>
  <si>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</si>
  <si>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</si>
  <si>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</si>
  <si>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</si>
  <si>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</si>
  <si>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</si>
  <si>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</si>
  <si>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</si>
  <si>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</si>
  <si>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</si>
  <si>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</si>
  <si>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</si>
  <si>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</si>
  <si>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</si>
  <si>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</si>
  <si>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</si>
  <si>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</si>
  <si>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</si>
  <si>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</si>
  <si>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</si>
  <si>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</si>
  <si>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 xml:space="preserve">Костюм спецодежда летняя, ткань :    Полиэстер 65%,х/б 35% с пропиткой МВО.В комплекте куртка(логотипами),брюки </t>
  </si>
  <si>
    <t xml:space="preserve">Костюм спецодежда летняя в комплекте куртка с логотипами и брюки </t>
  </si>
  <si>
    <t>Инвазивті емес. Н.С. Коротков әдісі негізінде. Классикалық (манжетаға ауаны қолмен толтыру жүйесімен, декомпрессия жылдамдығын реттеушімен, стетоскоп/фонендоскоп көмегімен Коротков үнін тыңдап, сынап манометрлері немесе анероидтар көмегімен (жебе құралдары) манжетада қысымды өлшеумен.</t>
  </si>
  <si>
    <t>инфузиялық ерітіндіні құюға арналған</t>
  </si>
  <si>
    <t>қысқа жеңді, әйел кісілік</t>
  </si>
  <si>
    <t>қарап тексеруге арналған, стерилденбеген</t>
  </si>
  <si>
    <t>Медициналық мақта</t>
  </si>
  <si>
    <t>стерильная, гигроскопическая, хирургическая</t>
  </si>
  <si>
    <t>стерилді, гигроскопикалық, хирургиялық</t>
  </si>
  <si>
    <t>Тамақ рационы</t>
  </si>
  <si>
    <t>Құтқару салы үшін авариялық тамақ рацион, адамға 10000 кДж есептеумен</t>
  </si>
  <si>
    <t>Фталқышқылды калий қышқылы (Калий бифталаты)</t>
  </si>
  <si>
    <t>ақ ұсақ кристалданған ұнтақ</t>
  </si>
  <si>
    <t>Шайыр қышқылы</t>
  </si>
  <si>
    <t>химиялық таза (х.т.), 99,9%, МСТ 6341-75</t>
  </si>
  <si>
    <t>қызғылт-сары ксиленол</t>
  </si>
  <si>
    <t>қызыл-қоңыр кристаллдар, суда ериді, эталонда, диэтильді эфирде, ацетонда ерімейді</t>
  </si>
  <si>
    <t>Калий хлориді (хлорлы калий)</t>
  </si>
  <si>
    <t>талдау үшін таза (т.ү.т.), 99,8%, МСТ 4234-77</t>
  </si>
  <si>
    <t>Метилді қызғылт сары (Метилді қызғылт сары)</t>
  </si>
  <si>
    <t>ерітіндіге алтын сары түс беретін суда жақсы еритін ұнтақ</t>
  </si>
  <si>
    <t>Қағаз жіптерден алынған маталар</t>
  </si>
  <si>
    <t>Бөз - қағазды басқа, қалың мата, жуан миткальдың түрі.</t>
  </si>
  <si>
    <t>Отын үлестіріп беру бағаны</t>
  </si>
  <si>
    <t>Топливораздаточная колонка</t>
  </si>
  <si>
    <t>Көлік құралдарын отынмен толтыруға арналған отын үлестіріп беру бағаны</t>
  </si>
  <si>
    <t>Топливораздаточная колонка для заправке транспортных средств топливом.</t>
  </si>
  <si>
    <t>Төменгі жанармай құюдың ұштығы</t>
  </si>
  <si>
    <t>ұшу аппараты қанатының төменгі беті жағынан жанармай құюға арналған</t>
  </si>
  <si>
    <t>Полипропилен талшықтардан жасалған ширатылған бұйымдар. Біржіпті. МСТ 17308-88</t>
  </si>
  <si>
    <t>Арқан</t>
  </si>
  <si>
    <t>Капрон талшықтардан жасалған көп қолдану үшін ширатылған бұйымдар МСТ 1868-88</t>
  </si>
  <si>
    <t>Жіп</t>
  </si>
  <si>
    <t>С-50/170, күкірттің массалық үлесі %, 0,02% артық емес, 100г.нефрасқа йодтық саны 1,3 г</t>
  </si>
  <si>
    <t>сүзу үшін жабдықтар</t>
  </si>
  <si>
    <t>азаматтық авиация үшін, сусын және суды тазалау немесе сүрлеу үшін жабдықтардан басқа, сұйықтарды тазалау немесе сурлеу (басқа да сұйық сүрлеу) үшін жабдықтар</t>
  </si>
  <si>
    <t>Корпустың диаметрі 60 мм, нақтылық класы 1,5, көрсеткіштер диапазоны -0-ден 6-ға дейін</t>
  </si>
  <si>
    <t>22.21.29.00.00.38.10.10.1</t>
  </si>
  <si>
    <t>полипропиленді вентиль</t>
  </si>
  <si>
    <t>вентиль полипропиленовый</t>
  </si>
  <si>
    <t>Өндірістік объектілерді аттестаттау бойынша қызметтер</t>
  </si>
  <si>
    <t>өндірістік объектілерді аттестаттау</t>
  </si>
  <si>
    <t>Домендік ат ұсыну бойынша қызметтер</t>
  </si>
  <si>
    <t>Услуги по представлению доменного имени</t>
  </si>
  <si>
    <t>Услуги по представлению и продлению пользования доменным именем</t>
  </si>
  <si>
    <t>Домендік атты пайдалануды ұзарту және ұсыну бойынша қызметтер</t>
  </si>
  <si>
    <t>61.90.10.01.00.00.00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</si>
  <si>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</si>
  <si>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Интернет желісінде үнемі тұратын серверде ақпаратты физикалық орналастыру үшін есептеу қуатын ұсыну бойынша қызметтер</t>
  </si>
  <si>
    <t>77.39.14.10.00.00.00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</si>
  <si>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</si>
  <si>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Интернет желісінде үнемі тұратын серверде ақпаратты физикалық орналастыру үшін есептеу қуатын ұсыну (хостинг)</t>
  </si>
  <si>
    <t>Деректер қорынан ақпартпен қамтамасыз ету бойынша қызметтер: қалыпты тәртібпен немесе кезектілік тәртібінде, қалыпты тәсілмен немесе желі бойынша, барлық пайдаланушыларға қолжетімді немесе шектелген пайдаланушылар үшін ғана қолжетімді, тікелей шығу немесе таңдау тәсілімен, сұраныс бойынша.</t>
  </si>
  <si>
    <t>Маркетингттік кеңес беру бойынша қызметтер</t>
  </si>
  <si>
    <t>Электронды сатып алудың ақпараттық жүйелерді пайдалану бойынша қызметтер</t>
  </si>
  <si>
    <t> Электронды сатып алудың ақпараттық жүйелерді пайдалану бойынша қызметтер</t>
  </si>
  <si>
    <t>Жергілікті қамту мониторингі картасын техникалық сүйемелдеу бойынша қызметтер</t>
  </si>
  <si>
    <t>Жергілікті қамту мониторингі картасын дамыту тұжырымдамасына сәйкес көрсетілетін қызметтер</t>
  </si>
  <si>
    <t>Кір сабын</t>
  </si>
  <si>
    <t>қатты, 3 топтағы, 65%, ГОСТ 30266-95</t>
  </si>
  <si>
    <t>7 Т</t>
  </si>
  <si>
    <t>14 Т</t>
  </si>
  <si>
    <t>20 Т</t>
  </si>
  <si>
    <t>21 Т</t>
  </si>
  <si>
    <t>22 Т</t>
  </si>
  <si>
    <t>24 Т</t>
  </si>
  <si>
    <t>26 Т</t>
  </si>
  <si>
    <t>27 Т</t>
  </si>
  <si>
    <t>33 Т</t>
  </si>
  <si>
    <t>34 Т</t>
  </si>
  <si>
    <t>35 Т</t>
  </si>
  <si>
    <t>37 Т</t>
  </si>
  <si>
    <t>41 Т</t>
  </si>
  <si>
    <t>42 Т</t>
  </si>
  <si>
    <t>43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</si>
  <si>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</si>
  <si>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</si>
  <si>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</si>
  <si>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</si>
  <si>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</si>
  <si>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</si>
  <si>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</si>
  <si>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</si>
  <si>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</si>
  <si>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</si>
  <si>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</si>
  <si>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</si>
  <si>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</si>
  <si>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</si>
  <si>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</si>
  <si>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</si>
  <si>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</si>
  <si>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</si>
  <si>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</si>
  <si>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</si>
  <si>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</si>
  <si>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</si>
  <si>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</si>
  <si>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</si>
  <si>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</si>
  <si>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</si>
  <si>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</si>
  <si>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</si>
  <si>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</si>
  <si>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</si>
  <si>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</si>
  <si>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</si>
  <si>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</si>
  <si>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</si>
  <si>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</si>
  <si>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</si>
  <si>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</si>
  <si>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</si>
  <si>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</si>
  <si>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</si>
  <si>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</si>
  <si>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</si>
  <si>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</si>
  <si>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</si>
  <si>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</si>
  <si>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</si>
  <si>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</si>
  <si>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</si>
  <si>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</si>
  <si>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</si>
  <si>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</si>
  <si>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</si>
  <si>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</si>
  <si>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</si>
  <si>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</si>
  <si>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</si>
  <si>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</si>
  <si>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</si>
  <si>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</si>
  <si>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</si>
  <si>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</si>
  <si>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</si>
  <si>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</si>
  <si>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</si>
  <si>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</si>
  <si>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</si>
  <si>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</si>
  <si>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</si>
  <si>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</si>
  <si>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</si>
  <si>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</si>
  <si>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</si>
  <si>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</si>
  <si>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</si>
  <si>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</si>
  <si>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</si>
  <si>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</si>
  <si>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</si>
  <si>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</si>
  <si>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</si>
  <si>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</si>
  <si>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</si>
  <si>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</si>
  <si>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</si>
  <si>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</si>
  <si>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</si>
  <si>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</si>
  <si>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</si>
  <si>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</si>
  <si>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</si>
  <si>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</si>
  <si>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</si>
  <si>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</si>
  <si>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</si>
  <si>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</si>
  <si>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</si>
  <si>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</si>
  <si>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</si>
  <si>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</si>
  <si>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</si>
  <si>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</si>
  <si>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</si>
  <si>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</si>
  <si>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</si>
  <si>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</si>
  <si>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</si>
  <si>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</si>
  <si>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</si>
  <si>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</si>
  <si>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</si>
  <si>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</si>
  <si>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</si>
  <si>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</si>
  <si>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</si>
  <si>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</si>
  <si>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</si>
  <si>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</si>
  <si>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</si>
  <si>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</si>
  <si>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</si>
  <si>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</si>
  <si>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</si>
  <si>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</si>
  <si>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</si>
  <si>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</si>
  <si>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</si>
  <si>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</si>
  <si>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</si>
  <si>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</si>
  <si>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</si>
  <si>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</si>
  <si>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</si>
  <si>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</si>
  <si>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</si>
  <si>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</si>
  <si>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</si>
  <si>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</si>
  <si>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</si>
  <si>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</si>
  <si>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</si>
  <si>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</si>
  <si>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</si>
  <si>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</si>
  <si>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</si>
  <si>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</si>
  <si>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</si>
  <si>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</si>
  <si>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</si>
  <si>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</si>
  <si>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</si>
  <si>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</si>
  <si>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</si>
  <si>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</si>
  <si>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</si>
  <si>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</si>
  <si>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</si>
  <si>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</si>
  <si>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</si>
  <si>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</si>
  <si>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</si>
  <si>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</si>
  <si>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</si>
  <si>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</si>
  <si>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</si>
  <si>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</si>
  <si>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</si>
  <si>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</si>
  <si>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</si>
  <si>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</si>
  <si>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</si>
  <si>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</si>
  <si>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</si>
  <si>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</si>
  <si>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</si>
  <si>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</si>
  <si>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</si>
  <si>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</si>
  <si>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</si>
  <si>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</si>
  <si>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</si>
  <si>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</si>
  <si>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</si>
  <si>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</si>
  <si>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</si>
  <si>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</si>
  <si>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</si>
  <si>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</si>
  <si>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</si>
  <si>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</si>
  <si>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</si>
  <si>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</si>
  <si>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</si>
  <si>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</si>
  <si>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</si>
  <si>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</si>
  <si>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</si>
  <si>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</si>
  <si>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</si>
  <si>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</si>
  <si>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</si>
  <si>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</si>
  <si>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</si>
  <si>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</si>
  <si>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</si>
  <si>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</si>
  <si>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</si>
  <si>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</si>
  <si>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</si>
  <si>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</si>
  <si>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</si>
  <si>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</si>
  <si>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</si>
  <si>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</si>
  <si>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</si>
  <si>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</si>
  <si>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</si>
  <si>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</si>
  <si>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</si>
  <si>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</si>
  <si>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</si>
  <si>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</si>
  <si>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</si>
  <si>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</si>
  <si>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</si>
  <si>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</si>
  <si>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</si>
  <si>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</si>
  <si>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</si>
  <si>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</si>
  <si>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</si>
  <si>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</si>
  <si>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</si>
  <si>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</si>
  <si>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</si>
  <si>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</si>
  <si>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</si>
  <si>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</si>
  <si>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</si>
  <si>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</si>
  <si>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</si>
  <si>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</si>
  <si>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</si>
  <si>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</si>
  <si>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</si>
  <si>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</si>
  <si>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</si>
  <si>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</si>
  <si>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</si>
  <si>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</si>
  <si>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</si>
  <si>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</si>
  <si>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</si>
  <si>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</si>
  <si>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</si>
  <si>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</si>
  <si>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</si>
  <si>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</si>
  <si>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</si>
  <si>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</si>
  <si>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</si>
  <si>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</si>
  <si>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</si>
  <si>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</si>
  <si>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</si>
  <si>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</si>
  <si>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</si>
  <si>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</si>
  <si>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</si>
  <si>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</si>
  <si>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</si>
  <si>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</si>
  <si>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</si>
  <si>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</si>
  <si>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</si>
  <si>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</si>
  <si>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</si>
  <si>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</si>
  <si>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</si>
  <si>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</si>
  <si>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</si>
  <si>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</si>
  <si>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</si>
  <si>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</si>
  <si>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</si>
  <si>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</si>
  <si>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</si>
  <si>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</si>
  <si>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</si>
  <si>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</si>
  <si>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</si>
  <si>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</si>
  <si>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</si>
  <si>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</si>
  <si>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</si>
  <si>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</si>
  <si>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</si>
  <si>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</si>
  <si>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</si>
  <si>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</si>
  <si>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</si>
  <si>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</si>
  <si>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</si>
  <si>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</si>
  <si>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</si>
  <si>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</si>
  <si>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</si>
  <si>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</si>
  <si>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</si>
  <si>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</si>
  <si>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</si>
  <si>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</si>
  <si>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</si>
  <si>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</si>
  <si>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</si>
  <si>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</si>
  <si>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</si>
  <si>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 xml:space="preserve">г. Атырау аэропорт </t>
  </si>
  <si>
    <t>Разработка проекта обоснования размера СЗЗ( санитарно защитной зоны)</t>
  </si>
  <si>
    <t>82.99.19.17.10.00.00</t>
  </si>
  <si>
    <t>Работы по изготовлению печатей и штампов</t>
  </si>
  <si>
    <t>мөр және штамп жасау жұмыстары</t>
  </si>
  <si>
    <t xml:space="preserve">Изготовление печатей и штампов
</t>
  </si>
  <si>
    <t xml:space="preserve">Оснастка № 46030 с защитной крышкой 
размер 33 мм
</t>
  </si>
  <si>
    <t>срок выполнения работ в течение  20 календарных дней с даты заключения договора</t>
  </si>
  <si>
    <t>7 Р</t>
  </si>
  <si>
    <t>Оказание услуги с даты заключения договора 180 календарных дней</t>
  </si>
  <si>
    <t>54 У</t>
  </si>
  <si>
    <t>Баралгин</t>
  </si>
  <si>
    <t>Дөңгелек,тегіс дәрілер ақ түстен дерлік ақ түске дейін бір жағындағы 'Baralgin M" нақыштамамен және басқа бөлетін рискамен</t>
  </si>
  <si>
    <t>Круглые, плоские таблетки от белого до почти белого цвета с гравировкой 'Baralgin M" на одной стороне и разделительной риской - на другой</t>
  </si>
  <si>
    <t>Синтетикалық жіптерден жасалған терезе жапқыштар</t>
  </si>
  <si>
    <t>Синтетикалық жіптерден жасалған тік терезе жаптыштар, тік тілімдерден тұрады.</t>
  </si>
  <si>
    <t>231010000</t>
  </si>
  <si>
    <t>63.11.12.40.00.00.00</t>
  </si>
  <si>
    <t>Услуги по обработке сайтов в Интернете</t>
  </si>
  <si>
    <t>«Интернеттегі» сайттарды өңдеу бойынша қызметтер</t>
  </si>
  <si>
    <t>Услуги по созданию, продвижению и содержанию сайтов в рабочем состоянии</t>
  </si>
  <si>
    <t>Жұмыс жағдайында сайттардың құрылуы, қозғалысы және мазмұны бойынша қызметтер</t>
  </si>
  <si>
    <t>Оказание услуги с даты заключения договора в течение 10 дней</t>
  </si>
  <si>
    <t>109 У</t>
  </si>
  <si>
    <t>а</t>
  </si>
  <si>
    <t>23.52.10.00.00.10.10.10.2</t>
  </si>
  <si>
    <t>Известь</t>
  </si>
  <si>
    <t>әк</t>
  </si>
  <si>
    <t>негашеная комовая, кальциевая, 1 сорт, быстрогасящаяся, ГОСТ 9179-77</t>
  </si>
  <si>
    <t xml:space="preserve"> Поставка в течение 15 календарных дней с даты подписания договора</t>
  </si>
  <si>
    <t xml:space="preserve">ақ бұйымнан, түрлі киімнің  үстіннен  дақтарды кетіру және ағарту  үшін </t>
  </si>
  <si>
    <t>Белизна, Отбеливающее и дезинфицирующее средство объемом 1л.</t>
  </si>
  <si>
    <t>32.91.11.00.00.00.15.61.1</t>
  </si>
  <si>
    <t>Ерш</t>
  </si>
  <si>
    <t>Таутан</t>
  </si>
  <si>
    <t>унитаздық</t>
  </si>
  <si>
    <t>унитазный</t>
  </si>
  <si>
    <t xml:space="preserve"> Поставка в течение 10 календарных дней с даты подписания договора</t>
  </si>
  <si>
    <t>30% предоплата. Остльное после оказание услуг</t>
  </si>
  <si>
    <t xml:space="preserve">май </t>
  </si>
  <si>
    <t>25.73.30.00.00.18.10.18.1</t>
  </si>
  <si>
    <t xml:space="preserve">Сверло </t>
  </si>
  <si>
    <t>Сверла в наборе</t>
  </si>
  <si>
    <t>Набор</t>
  </si>
  <si>
    <t>с победитовым наконечником</t>
  </si>
  <si>
    <t>Бұрғы</t>
  </si>
  <si>
    <t>победитті ұштығы бар</t>
  </si>
  <si>
    <t>25.73.30.00.00.18.05.10.1</t>
  </si>
  <si>
    <t>по металлу</t>
  </si>
  <si>
    <t>диаметр-6, длина-20 см</t>
  </si>
  <si>
    <t>диаметр-12, длина-50 см</t>
  </si>
  <si>
    <t>срок выполнения работ с даты заключения договора 15 календарных дней</t>
  </si>
  <si>
    <t>срок оказания услуг в течение  60 календарных дней с даты заключения договора</t>
  </si>
  <si>
    <t>Обслуживание источника бесперебойного питания ИБП Chloride 80-NET 200 kB A с установкой 2-х аккумулятор</t>
  </si>
  <si>
    <t>Қызметкерлерді медициналық тексеру қызметтері, оның ішінде алдын ала, мерзімдік және кезектен тыс (жоспардан тыс) тексеру</t>
  </si>
  <si>
    <t>Услуги по медицинскому осмотру персонала, включая предварительные, периодические и внеочередные (внеплановые) осмотры</t>
  </si>
  <si>
    <t xml:space="preserve">Ежегодный медицинский осмотр работников подвергающихся воздействию вредных, опасных и неблагоприятных факторов </t>
  </si>
  <si>
    <t>Көк мұзға қарсы сұйық реагент, жасанды жабындарды өңдеу үшін</t>
  </si>
  <si>
    <t>Поверка  и при необходимости ремонт АВР 2 (прибор учета коэффициента сцепления на ИВПП и АТ-ЭМ (электромеханическая тележка)</t>
  </si>
  <si>
    <t>Поверка  и при необходимости ремонт ЭМИС (электронно-механический измеритель силы) для АТ-ЭМ (аэродромная электромеханическая тележка) измерения и регистрации коэффициента спецления на ИВПП</t>
  </si>
  <si>
    <t>Услуги по содержанию оргтехники с заменой запчастей</t>
  </si>
  <si>
    <t>25.40.12.00.00.20.11.10.1</t>
  </si>
  <si>
    <t>Оружие самообороны</t>
  </si>
  <si>
    <t>Өзін-өзі қорғаудың қаруы</t>
  </si>
  <si>
    <t>Бесствольное оружие с патронами травматического, газового и светозвукового действия</t>
  </si>
  <si>
    <t xml:space="preserve">травматикалық, газды және жарықдыбысты  оқты қару </t>
  </si>
  <si>
    <t>Травматический пистолет</t>
  </si>
  <si>
    <t>879</t>
  </si>
  <si>
    <t>Штука условная</t>
  </si>
  <si>
    <t xml:space="preserve">проведение технического обслуживания и ремонта приборов и установок (Rapiscan) генерирующих ионизирующее излучение </t>
  </si>
  <si>
    <t>проведение технического обслуживания и ремонта приборов и установок (Gemini) генерирующих ионизирующее излучение</t>
  </si>
  <si>
    <t>20.41.31.00.00.10.40.10.1</t>
  </si>
  <si>
    <t>Порошок стиральный</t>
  </si>
  <si>
    <t>кір жууғыш ұнтақ</t>
  </si>
  <si>
    <t>предназначен для стирки изделий из различных тканей, ГОСТ 25644-96</t>
  </si>
  <si>
    <t>түрлі маталардан жасалған бұйымдарды жууға арналған, ГОСТ 25644-96</t>
  </si>
  <si>
    <t>Порошок стиральный для ручной стирки 400 гр.</t>
  </si>
  <si>
    <t>Услуги по разработке проекта и утверждение размера санитарного разрыва аэродрома вдоль санитарных маршрутов полетов в зоне взлета и посадки воздушных судов на основании расчетов физического воздействия на атмосферный воздух (шум,вибрация,неонизирующие излучения0</t>
  </si>
  <si>
    <t>15 Т</t>
  </si>
  <si>
    <t>19 Т</t>
  </si>
  <si>
    <t>30 Т</t>
  </si>
  <si>
    <t>31 Т</t>
  </si>
  <si>
    <t>40 Т</t>
  </si>
  <si>
    <t xml:space="preserve">Исп.: </t>
  </si>
  <si>
    <t xml:space="preserve">Отдел закупок и снабжения </t>
  </si>
  <si>
    <t>Начальник отдела Джатиева Р.И.</t>
  </si>
  <si>
    <t>Тел.:</t>
  </si>
  <si>
    <t>8 (7122) 764550</t>
  </si>
  <si>
    <t xml:space="preserve">Председатель Правления </t>
  </si>
  <si>
    <t xml:space="preserve">АО “Международный аэропорт Атырау”  </t>
  </si>
  <si>
    <t>"Утверждаю"</t>
  </si>
  <si>
    <t>Приказом от 14 января 2015 года</t>
  </si>
  <si>
    <t xml:space="preserve">План закупок товаров, работ и услуг на 2015 год по АО "Международный аэропорт Атырау" </t>
  </si>
  <si>
    <t>ОИН</t>
  </si>
  <si>
    <t>30% предоплата, остаток по факту  поставленного Товара</t>
  </si>
  <si>
    <t>Жилетке</t>
  </si>
  <si>
    <t>30% предоплата, остальное по факту поставки Товара</t>
  </si>
  <si>
    <t>Поставка партиями с даты подписания договора по 31 декабря 2015 г.</t>
  </si>
  <si>
    <t>Оказание услуги с даты заключения договора до 31 декабря 2015 года</t>
  </si>
  <si>
    <t>для работников медпункта</t>
  </si>
  <si>
    <t>пластиковое круглое</t>
  </si>
  <si>
    <t>Пластикалық дөңгелек</t>
  </si>
  <si>
    <t>22.29.23.00.00.00.11.42.1</t>
  </si>
  <si>
    <t>адреналин гидрохлорид безцветная жидкостьв амп по 1мл</t>
  </si>
  <si>
    <t>21.20.13.00.00.03.12.30.1</t>
  </si>
  <si>
    <t xml:space="preserve">ампула по 10мл </t>
  </si>
  <si>
    <t xml:space="preserve">ампула по 0,5 мл </t>
  </si>
  <si>
    <t>Оказание работ с даты заключения договора по декабрь 2015 г</t>
  </si>
  <si>
    <t>Оказание работ с даты заключения договора по 31 декабря 2015 г</t>
  </si>
  <si>
    <t>Оплата за фактически оказанный Исполнителем объем работ</t>
  </si>
  <si>
    <t>22.29.23.00.00.00.32.13.2</t>
  </si>
  <si>
    <t>Щетка</t>
  </si>
  <si>
    <t>Щетка пластиковая для ковровых покрытий с ручкой</t>
  </si>
  <si>
    <t>Кілем төсеніштерге арналған сабы бар пластик щетка</t>
  </si>
  <si>
    <t>Компьютерлік құрал-жабдықтар немесе ақпараттық желілер арқылы жекеменшік өкімдергі қолда бар дрекетерді өңдеу бойынша қызметтер</t>
  </si>
  <si>
    <t>22.22.13.10.00.00.00.54.1</t>
  </si>
  <si>
    <t>Ящик</t>
  </si>
  <si>
    <t>Складной пластиковый ящик</t>
  </si>
  <si>
    <t>361 Т</t>
  </si>
  <si>
    <t>Мерзімді басылымдарға жазылу бойынша қызметтер</t>
  </si>
  <si>
    <t>Услуги по подписке на периодические издания</t>
  </si>
  <si>
    <t>53.10.11.30.12.00.00</t>
  </si>
  <si>
    <t>128-1 Т</t>
  </si>
  <si>
    <t>18,20,21</t>
  </si>
  <si>
    <t>102-1 У</t>
  </si>
  <si>
    <t>101-1 У</t>
  </si>
  <si>
    <t>104-1 У</t>
  </si>
  <si>
    <t>105-1 У</t>
  </si>
  <si>
    <t>159-1 Т</t>
  </si>
  <si>
    <t>108-1 У</t>
  </si>
  <si>
    <t>24-1 У</t>
  </si>
  <si>
    <t xml:space="preserve">Аренда нежилых помещений (АТМА),аренда нежилых помещений для размешения работников САБ </t>
  </si>
  <si>
    <t>Приказом от 22 января 2015 года</t>
  </si>
  <si>
    <t>65-1 У</t>
  </si>
  <si>
    <t>7-1 Р</t>
  </si>
  <si>
    <t>Январь-февраль</t>
  </si>
  <si>
    <t>30-1 У</t>
  </si>
  <si>
    <t>83-1 У</t>
  </si>
  <si>
    <t>6-1 Р</t>
  </si>
  <si>
    <t>84-1 У</t>
  </si>
  <si>
    <t>99-1 У</t>
  </si>
  <si>
    <t>Керей Е.К.______________________</t>
  </si>
  <si>
    <t>внесены изменения и дополнения</t>
  </si>
  <si>
    <t>Предоставление телефонного соединения международной, междугородней и городской связи и интернета</t>
  </si>
  <si>
    <t>107-1 У</t>
  </si>
  <si>
    <t>14-1 У</t>
  </si>
  <si>
    <t>361-1 Т</t>
  </si>
  <si>
    <t>Услуги по выпуску отчета об ежегодной инвентаризации парниковых газов</t>
  </si>
  <si>
    <t>39.00.23.16.25.00.00</t>
  </si>
  <si>
    <t>Парникті газдарды жыл сайынғы түгендеу туралы есепті шығару бойынша қызметтер</t>
  </si>
  <si>
    <t>101-2 У</t>
  </si>
  <si>
    <t>110 У</t>
  </si>
  <si>
    <t>111 У</t>
  </si>
  <si>
    <t>Авиационно-орнитологический аудит на предмет соответствия требованиям ИКАО по вопросам, создаваемой птицами, опасности и методом ее снижения</t>
  </si>
  <si>
    <t xml:space="preserve">Эколого - орнитологическое  обследование аэродрома и приаэродромной территории </t>
  </si>
  <si>
    <t>6, 11, 20, 21</t>
  </si>
  <si>
    <t>51-1 У</t>
  </si>
  <si>
    <t>55-1 У</t>
  </si>
  <si>
    <t>61-1 У</t>
  </si>
  <si>
    <t>20, 21</t>
  </si>
  <si>
    <t>207-1 Т</t>
  </si>
  <si>
    <t>208-1 Т</t>
  </si>
  <si>
    <t>129-1 Т</t>
  </si>
  <si>
    <t>Пластиковые корзины, 20х30х5 см, полиэтилен высокой плотности, перфорированные</t>
  </si>
  <si>
    <t>6, 11</t>
  </si>
  <si>
    <t>123-1 Т</t>
  </si>
  <si>
    <t>130-1 Т</t>
  </si>
  <si>
    <t>76-1 У</t>
  </si>
  <si>
    <t>27-1 У</t>
  </si>
  <si>
    <t>124-1 Т</t>
  </si>
  <si>
    <t>127-1 Т</t>
  </si>
  <si>
    <t>125-1 Т</t>
  </si>
  <si>
    <t>126-1 Т</t>
  </si>
  <si>
    <t>120-1 Т</t>
  </si>
  <si>
    <t>Техническое содержание шлагбаумов. Комплекс услуг по техническому обслуживанию машин (диагностика всех систем, прочие услуги не трубующие замены запасных частей)</t>
  </si>
  <si>
    <t>Система бронирования авиабилетов и пользование экраном амадеус</t>
  </si>
  <si>
    <t>160-1 Т</t>
  </si>
  <si>
    <t>336-1 Т</t>
  </si>
  <si>
    <t xml:space="preserve">мыло хозяйственное твердое, 3 группы, вес  200 гр., 65%, ГОСТ 20266-95 </t>
  </si>
  <si>
    <t>337-1 Т</t>
  </si>
  <si>
    <t>4-1 Т</t>
  </si>
  <si>
    <t>15-1 Т</t>
  </si>
  <si>
    <t>248-1 Т</t>
  </si>
  <si>
    <t>58-1 У</t>
  </si>
  <si>
    <t>Оплата за товар по факту поставки</t>
  </si>
  <si>
    <t>28.25.12.00.00.00.14.11.1</t>
  </si>
  <si>
    <t xml:space="preserve">оборудование для кондиционирования </t>
  </si>
  <si>
    <t>салқындату үшін жабдық</t>
  </si>
  <si>
    <t>Оборудование для кондиционирования воздуха оконного или настенного типа в виде отдельных блоков («сплит-система»)</t>
  </si>
  <si>
    <t>жеке блок түріндегі терезелік  немесе қабырғалық типі  ауаны салқындату үшін жабдық («сплит-система»)</t>
  </si>
  <si>
    <t xml:space="preserve">Сплит-система настенная, 09 с установкой </t>
  </si>
  <si>
    <t>28.29.31.00.00.00.14.14.1</t>
  </si>
  <si>
    <t>дозаторы весы дискретного действия</t>
  </si>
  <si>
    <t>дискретті әрекеттегі дозаторлы таразы</t>
  </si>
  <si>
    <t>дозаторы весовые дискретного действия для дозирования и фасовки жидких материалов</t>
  </si>
  <si>
    <t>сұйық материалдарды мөлшерлеп және бөлшектеп өлшеу үшін дискретті әрекеттегі дозаторлы таразы</t>
  </si>
  <si>
    <t>Дозатор противоводокристализационной жидкости  (ПВК) с фильтром</t>
  </si>
  <si>
    <t>26.51.66.17.11.11.11.50.1</t>
  </si>
  <si>
    <t>Прибор</t>
  </si>
  <si>
    <t>Аспап</t>
  </si>
  <si>
    <t>для измерения и контроля уровня давления</t>
  </si>
  <si>
    <t>қысым деңгейін өлшеуге және бақылауға арналған</t>
  </si>
  <si>
    <t>26.60.12.00.00.01.11.10.2</t>
  </si>
  <si>
    <t>Электрокардиограф</t>
  </si>
  <si>
    <t>Применяемый в медицине</t>
  </si>
  <si>
    <t>Медицинада қолданылатын</t>
  </si>
  <si>
    <t>ЭКГ аппарат шестиканальный</t>
  </si>
  <si>
    <t>31.01.12.00.00.02.01.02.1</t>
  </si>
  <si>
    <t>стол</t>
  </si>
  <si>
    <t>үстел</t>
  </si>
  <si>
    <t>Стол ЛДСП рабочий. Габариты (ширина/длина) до 600/1200мм. Толщина столешницы 15-30мм, ПВХ 2-4мм.</t>
  </si>
  <si>
    <t>ЛАЖТ-дан жасалған жұмыс үстелі. (Ұзындығы/ені) 1200/600 мм. Дейінгі габаритті. Үстелдің үстіңгі тақтайының қалыңдығы 15-30мм, ПВХ 2-4 мм</t>
  </si>
  <si>
    <t>Стол одно тумбовый</t>
  </si>
  <si>
    <t>26.20.18.00.03.13.12.11.1</t>
  </si>
  <si>
    <t>Многофункциональное устройство</t>
  </si>
  <si>
    <t>Көп функциялы құрылғы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</si>
  <si>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- 1200 х 600 dpi.</t>
  </si>
  <si>
    <t>Принтер. Алынатын баспа өнімінің сапасы жоғары. Басып шығару функциясы басты роль, сканерлеу екінші кезектегі роль атқарады (принтерде 2-3 есе сирек пайдаланылады). Ағынды басып шығару. Принтердің ажыратымдылығы - 1200 х 600 dpi.</t>
  </si>
  <si>
    <t>30.99.10.00.00.00.19.01.1</t>
  </si>
  <si>
    <t>Водило</t>
  </si>
  <si>
    <t>Жетектеуіш</t>
  </si>
  <si>
    <t>для буксировки воздушных судов</t>
  </si>
  <si>
    <t>әуе кемелерін сүйреуге арналған</t>
  </si>
  <si>
    <t>26.60.11.11.11.20.00.02.1</t>
  </si>
  <si>
    <t>Рентгенотелевизионный комплекс</t>
  </si>
  <si>
    <t>Рентгендітелевизиялық кешен</t>
  </si>
  <si>
    <t>стационарный, состав - рентгеновский генератор непрерывного излучения, приемник излучения и система отображения информации</t>
  </si>
  <si>
    <t>Үздіксіз сәулеленудің стационарлық, құрама – рентгенді генераторы, сәулеленуді қабылдағыш және ақпаратты көрсету жүйесі</t>
  </si>
  <si>
    <t>Поставка с даты подписания договора по 31.12.2015 г.</t>
  </si>
  <si>
    <t>27.90.70.00.00.20.10.10.1</t>
  </si>
  <si>
    <t>Шлагбаум</t>
  </si>
  <si>
    <t>автоматический, с дистанционным управлением</t>
  </si>
  <si>
    <t>автоматты, қашықтан басқарумен</t>
  </si>
  <si>
    <t>26.40.33.00.00.00.10.01.1</t>
  </si>
  <si>
    <t>Система видеонаблюдения</t>
  </si>
  <si>
    <t>Бейнебақылау жүйесі</t>
  </si>
  <si>
    <t>комплекс оборудования для видеонаблюдения</t>
  </si>
  <si>
    <t>бейнебақылауға арналған жабдықтар кешені</t>
  </si>
  <si>
    <t>26.40.52.00.00.00.11.30.1</t>
  </si>
  <si>
    <t>Детектор</t>
  </si>
  <si>
    <t>26.70.22.11.11.11.17.10.1</t>
  </si>
  <si>
    <t>Бинокль</t>
  </si>
  <si>
    <t>дүрбілер</t>
  </si>
  <si>
    <t>Ночного видения.</t>
  </si>
  <si>
    <t>Түнде көретін</t>
  </si>
  <si>
    <t>Автомобиль легковой</t>
  </si>
  <si>
    <t>Жеңіл автокөлік</t>
  </si>
  <si>
    <t>26.51.41.00.00.00.10.04.1</t>
  </si>
  <si>
    <t>Металлоискатель</t>
  </si>
  <si>
    <t>Металл іздеуіш</t>
  </si>
  <si>
    <t>Металлоискатель арочный (рамочный)</t>
  </si>
  <si>
    <t>Аркалы (рамалы) металл іздеуіш</t>
  </si>
  <si>
    <t>арочный металлодетектор</t>
  </si>
  <si>
    <t>26.51.41.00.00.00.10.03.1</t>
  </si>
  <si>
    <t>Металлоискатель (металлодетектор) досмотровый ручной</t>
  </si>
  <si>
    <t>Тексеріс қол металл іздеуіші (металл детектор)</t>
  </si>
  <si>
    <t>25.99.29.00.10.12.05.10.1</t>
  </si>
  <si>
    <t>Ворота</t>
  </si>
  <si>
    <t>Қақпалар</t>
  </si>
  <si>
    <t>автоматические откатные</t>
  </si>
  <si>
    <t>автоматты шегінуші</t>
  </si>
  <si>
    <t>Ворота автоматические на подкатной балке</t>
  </si>
  <si>
    <t>Ворота автоматические сдвижные на рельсах</t>
  </si>
  <si>
    <t>32.99.61.00.00.00.30.78.1</t>
  </si>
  <si>
    <t>Программное обеспечение</t>
  </si>
  <si>
    <t>антивирусное</t>
  </si>
  <si>
    <t>вирусқа қарсы</t>
  </si>
  <si>
    <t>декабрь</t>
  </si>
  <si>
    <t>26.20.16.01.12.13.14.10.1</t>
  </si>
  <si>
    <t>Принтер</t>
  </si>
  <si>
    <t>Лазерный, Цветность - цветной, формат - А4, скорость печати (ч/б) - 41-50 стр/м, разрешение -  600 х 600 dpi</t>
  </si>
  <si>
    <t>Лазерлік, Түстілігі – түсті, форматы – А4, басып шығару жылдамдығы – 41-50 пар/м, ажыратымдылығы - 600 х 600 dpi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</si>
  <si>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</si>
  <si>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</si>
  <si>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</si>
  <si>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</si>
  <si>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</si>
  <si>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</si>
  <si>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</si>
  <si>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</si>
  <si>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</si>
  <si>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</si>
  <si>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</si>
  <si>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</si>
  <si>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</si>
  <si>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</si>
  <si>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</si>
  <si>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</si>
  <si>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</si>
  <si>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</si>
  <si>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</si>
  <si>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</si>
  <si>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Молоко питьевое, в тетрапакетах, стерилизованное, емкостью- 1 литр, жирность 3,2%, СТ РК 1760-2008</t>
  </si>
  <si>
    <t>10.51.11.00.00.00.13.20.1</t>
  </si>
  <si>
    <t>Консистенциясы - сұйық, біркелкі созылмалы емес, сәл жабысқақ. Аққуыз қауыссыздарсыз және майдың былғау кесектерсіз. Дәмі және иісі - сүтке тән,бөтен дәмдерсіз және иістерсіз. Түсі- ақ, барлық массасы бойынша біркелкі. 3 % бірақ 6% майлылықтан аспайтын, тазартылгған. ҚР СТ 1760-2008.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</si>
  <si>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более 3%, но не более 6% жирности стерилизованное. СТ РК 1760-2008</t>
  </si>
  <si>
    <t>3, 5, 5К, 6, 11</t>
  </si>
  <si>
    <t>11, 15</t>
  </si>
  <si>
    <t xml:space="preserve">Детектор обнаружения взрывчатых веществ </t>
  </si>
  <si>
    <t xml:space="preserve">Прибор ночного видения </t>
  </si>
  <si>
    <t>антивирусная программа Касперского защита от вирусов троянских программ,руткитов и т.д. вид лецензии-комерческая, продление (1 шт на 2 устройства)</t>
  </si>
  <si>
    <t>Приказом от 17 февраля 2015 года</t>
  </si>
  <si>
    <t>системный блок состоящий из корпуса, процессора, материнской платы, оперативной памяти, жёсткого диска, видеокарты, звуковой карты, сетевой карты, блока питания, разъемов, оптического привода</t>
  </si>
  <si>
    <t>корпустан, процессордан, негіздік тақтадан, жедел жадыдан, қатты дискіден, бейнекартадан, дыбыс картасынан, желілік картадан, қоректендіру блогынан, ағытпалардан, оптикалық жетектен тұратын жүйелік блок</t>
  </si>
  <si>
    <t>Жүйелік блок</t>
  </si>
  <si>
    <t>Системный блок</t>
  </si>
  <si>
    <t>26.20.40.00.00.00.30.10.1</t>
  </si>
  <si>
    <t>ЭОТТ</t>
  </si>
  <si>
    <t>62-1 Т</t>
  </si>
  <si>
    <t>199-1 Т</t>
  </si>
  <si>
    <t>110-1 У</t>
  </si>
  <si>
    <t>160-2 Т</t>
  </si>
  <si>
    <t>Оказание услуги с даты заключения договора по 31.03.2015 г.</t>
  </si>
  <si>
    <t>7,14,20,21</t>
  </si>
  <si>
    <t>370-1 Т</t>
  </si>
  <si>
    <t xml:space="preserve"> Поставка в течение 120 календарных дней с даты подписания договора</t>
  </si>
  <si>
    <t>203-1 Т</t>
  </si>
  <si>
    <t>204-1 Т</t>
  </si>
  <si>
    <t>207-2 Т</t>
  </si>
  <si>
    <t>208-2 Т</t>
  </si>
  <si>
    <t>1-1 Р</t>
  </si>
  <si>
    <t>срок выполнения работ с даты заключения договора по 30.04.2015</t>
  </si>
  <si>
    <t>14, 15, 22</t>
  </si>
  <si>
    <t>Приказом от 3 марта 2015 года</t>
  </si>
  <si>
    <t>248-2 Т</t>
  </si>
  <si>
    <t>74-1 У</t>
  </si>
  <si>
    <t>32.99.61.00.00.00.30.10.1</t>
  </si>
  <si>
    <t>Программный  продукт для введения бухгалтерского учета</t>
  </si>
  <si>
    <t>Бухгалтерлік есепті енгізуге арналған бағдарламалық өнім</t>
  </si>
  <si>
    <t>257-1 Т</t>
  </si>
  <si>
    <t>259-1 Т</t>
  </si>
  <si>
    <t>273-1 Т</t>
  </si>
  <si>
    <t>280-1 Т</t>
  </si>
  <si>
    <t>282-1Т</t>
  </si>
  <si>
    <t>283-1 Т</t>
  </si>
  <si>
    <t>284-1 Т</t>
  </si>
  <si>
    <t>286-1 Т</t>
  </si>
  <si>
    <t>287-1 Т</t>
  </si>
  <si>
    <t>288-1 Т</t>
  </si>
  <si>
    <t>289-1 Т</t>
  </si>
  <si>
    <t>290-1 Т</t>
  </si>
  <si>
    <t>291-1 Т</t>
  </si>
  <si>
    <t>292-1 Т</t>
  </si>
  <si>
    <t>294-1 Т</t>
  </si>
  <si>
    <t>295-1 Т</t>
  </si>
  <si>
    <t>298-1 Т</t>
  </si>
  <si>
    <t>299-1 Т</t>
  </si>
  <si>
    <t>300-1 Т</t>
  </si>
  <si>
    <t>302-1 Т</t>
  </si>
  <si>
    <t>303-1 Т</t>
  </si>
  <si>
    <t>304-1 Т</t>
  </si>
  <si>
    <t>306-1 Т</t>
  </si>
  <si>
    <t>305-1 Т</t>
  </si>
  <si>
    <t>114-1 Т</t>
  </si>
  <si>
    <t>115-1 Т</t>
  </si>
  <si>
    <t>207-3 Т</t>
  </si>
  <si>
    <t>208-3 Т</t>
  </si>
  <si>
    <t>33.17.19.12.00.00.00</t>
  </si>
  <si>
    <t>Ремонт автотранспортной техники, узлов и агрегатов</t>
  </si>
  <si>
    <t>50% авансовый платеж, остальное по факту, оказанного Исполнителем объема Работ</t>
  </si>
  <si>
    <t>8 Р</t>
  </si>
  <si>
    <t>222-1 Т</t>
  </si>
  <si>
    <t>203-2 Т</t>
  </si>
  <si>
    <t>204-2 Т</t>
  </si>
  <si>
    <t>27.20.11.00.00.00.11.10.1</t>
  </si>
  <si>
    <t>Крон батарейкасы</t>
  </si>
  <si>
    <t>Батарейка Крона</t>
  </si>
  <si>
    <t>сілті тәрізді</t>
  </si>
  <si>
    <t>щелочного типа</t>
  </si>
  <si>
    <t>382 Т</t>
  </si>
  <si>
    <t>383 Т</t>
  </si>
  <si>
    <t>199-2 Т</t>
  </si>
  <si>
    <t>Полноцветная лента Zebra 800017-240 не менее 200 кадров</t>
  </si>
  <si>
    <t>11,18,19,20,21</t>
  </si>
  <si>
    <t>3, 3 К, 4, 4 К, 11, 18,19,20,21</t>
  </si>
  <si>
    <t>57-1 Т</t>
  </si>
  <si>
    <t>58-1 Т</t>
  </si>
  <si>
    <t>59-1 Т</t>
  </si>
  <si>
    <t>60-1 Т</t>
  </si>
  <si>
    <t>65-1 Т</t>
  </si>
  <si>
    <t>2-1 Т</t>
  </si>
  <si>
    <t>118-1 Т</t>
  </si>
  <si>
    <t>167-1 Т</t>
  </si>
  <si>
    <t>184-1 Т</t>
  </si>
  <si>
    <t>186-1 Т</t>
  </si>
  <si>
    <t>350-1 Т</t>
  </si>
  <si>
    <t>75-1 У</t>
  </si>
  <si>
    <t>81-1 У</t>
  </si>
  <si>
    <t>227-1 Т</t>
  </si>
  <si>
    <t>Приказом от 18 марта 2015 года</t>
  </si>
  <si>
    <t>Поставка партиями по мере необходимостис даты подписания договора, до  31.05.2015 г.</t>
  </si>
  <si>
    <t>Поставка партиями по мере необходимостис даты подписания договора, до  15.04.2015 г.</t>
  </si>
  <si>
    <t>исключено</t>
  </si>
  <si>
    <t>124-2 Т</t>
  </si>
  <si>
    <t>76-2 У</t>
  </si>
  <si>
    <t>120-2 Т</t>
  </si>
  <si>
    <t>125-2 Т</t>
  </si>
  <si>
    <t>126-2 Т</t>
  </si>
  <si>
    <t>127-2 Т</t>
  </si>
  <si>
    <t>6-1 У</t>
  </si>
  <si>
    <t>Обрабатываемая площадь - 1960 кв.м</t>
  </si>
  <si>
    <t xml:space="preserve"> ремонт двигателя автомобиля Тойота</t>
  </si>
  <si>
    <t>1С-Рейтинг:Комплексное управление финансами и бюджетирование для Казахстана, настройка раздельного учета доходов, затрат и др.</t>
  </si>
  <si>
    <t>362-1 Т</t>
  </si>
  <si>
    <t>338-1 Т</t>
  </si>
  <si>
    <t>368-1 Т</t>
  </si>
  <si>
    <t xml:space="preserve">Оказание услуги с даты заключения договора по 30 июня 2015 г. </t>
  </si>
  <si>
    <t>срок выполнения работ с даты заключения договора до 31 декабря 2015 года</t>
  </si>
  <si>
    <t>222-2 Т</t>
  </si>
  <si>
    <t>337-2 Т</t>
  </si>
  <si>
    <t>377-1 Т</t>
  </si>
  <si>
    <t>9 Р</t>
  </si>
  <si>
    <t xml:space="preserve"> ремонт автомашины ВАЗ 2114 ЕО 012 ВХ и Санг Йонг 626 АЕ06</t>
  </si>
  <si>
    <t>Карточки для пропусков размер 85х55 мм,толщина - 1 мм, цвет-белый</t>
  </si>
  <si>
    <t>345-1 Т</t>
  </si>
  <si>
    <t>14.12.11.00.00.60.10.10.1</t>
  </si>
  <si>
    <t>Комплекты мужские, летние. Могут состоять из двух или трех предметов одежды.</t>
  </si>
  <si>
    <t>Ер кісілік топтама</t>
  </si>
  <si>
    <t>Ер кісілік топтама. Екі немесе үш киімнен құралуы мүмкін.</t>
  </si>
  <si>
    <t>3, 4 К, 5, 5 К, 6 К</t>
  </si>
  <si>
    <t>340-1 Т</t>
  </si>
  <si>
    <t>342-1 Т</t>
  </si>
  <si>
    <t>343-1 Т</t>
  </si>
  <si>
    <t>344-1 Т</t>
  </si>
  <si>
    <t>43.22.11.15.00.00.00</t>
  </si>
  <si>
    <t>Услуги по техническому обслуживанию действующей системы водоснабжения</t>
  </si>
  <si>
    <t>Қолданыстағы сумен жабдықтау жүйесіне техникалық қызмет көрсету бойынша қызметтер</t>
  </si>
  <si>
    <t>Услуги вспомогательные по техническому обслуживанию действующей системы водоснабжения и водоотведения</t>
  </si>
  <si>
    <t>Қолданыстағы сумен жабдықтау және су бұру жүйесіне техникалық қызмет көрсету бойынша қосалқы қызметтер</t>
  </si>
  <si>
    <t>112 У</t>
  </si>
  <si>
    <t xml:space="preserve">снятия и принятия пломбы счетчиков ГХВС </t>
  </si>
  <si>
    <t>6 К, 11</t>
  </si>
  <si>
    <t>199-3 Т</t>
  </si>
  <si>
    <t>155-1 Т</t>
  </si>
  <si>
    <t>19,20,21</t>
  </si>
  <si>
    <t>156-1 Т</t>
  </si>
  <si>
    <t>27-2 У</t>
  </si>
  <si>
    <t>184-2 Т</t>
  </si>
  <si>
    <t>186-2 Т</t>
  </si>
  <si>
    <t>74-2 У</t>
  </si>
  <si>
    <t>75-2 У</t>
  </si>
  <si>
    <t>62.02.30.46.20.00.00</t>
  </si>
  <si>
    <t>Услуги по техническому обслуживанию системы ограничения контроля доступа</t>
  </si>
  <si>
    <t>Қолжетімділік бақылауды шектеу жүйесіне техникалық қызмет көрсету бойынша қызметтер</t>
  </si>
  <si>
    <t>3,4,4К,5,5К</t>
  </si>
  <si>
    <t>57-1 У</t>
  </si>
  <si>
    <t>159-2 Т</t>
  </si>
  <si>
    <t>49-1 У</t>
  </si>
  <si>
    <t>г. Астана</t>
  </si>
  <si>
    <t>355-1 Т</t>
  </si>
  <si>
    <t>7,18,19,20,21</t>
  </si>
  <si>
    <t>7,18,20,21</t>
  </si>
  <si>
    <t>359-1 Т</t>
  </si>
  <si>
    <t>113 У</t>
  </si>
  <si>
    <t>Повышение квалификации работников ОБУФ</t>
  </si>
  <si>
    <t>231010001</t>
  </si>
  <si>
    <t>қонышы күдеріден немесе су өткізбейтін былғарыдан жасалған, мұнайдан, мұнай өнімдерінен, қышқылдан, сілтіден, уландырмайтын және жарылыс қаупі бар шаңнан қорғайды, МСТ 12.4.137-2001</t>
  </si>
  <si>
    <t>верх - юфтевая или водостойкая кожа, для защиты от нефти, нефтепродуктов, кислот, щелочей, нетоксичной и взрывоопасной пыли, ГОСТ 12.4.137-2001</t>
  </si>
  <si>
    <t>Ер кісілік қонышсыз бәтеңке</t>
  </si>
  <si>
    <t>4К,5,5К,11</t>
  </si>
  <si>
    <t>11, 22</t>
  </si>
  <si>
    <t>284-2 Т</t>
  </si>
  <si>
    <t>286-2 Т</t>
  </si>
  <si>
    <t>289-2 Т</t>
  </si>
  <si>
    <t>291-2 Т</t>
  </si>
  <si>
    <t>290-2 Т</t>
  </si>
  <si>
    <t>11,19,20,21</t>
  </si>
  <si>
    <t>28.13.21.00.00.00.25.42.1</t>
  </si>
  <si>
    <t>Насос вакуумный КО-503</t>
  </si>
  <si>
    <t>насос вакуумный пластинчато-роторный</t>
  </si>
  <si>
    <t>қатпарлы-роторлық вакуумдық сорғы</t>
  </si>
  <si>
    <t>насос вакуумный пластинчато-роторный сухой производительностью до 250 м3/час</t>
  </si>
  <si>
    <t>өнімділігі 250 м3/сағ дейін құрғақ иелімді-роторлы вакуумдық сорғы</t>
  </si>
  <si>
    <t>384 Т</t>
  </si>
  <si>
    <t>11,15,22</t>
  </si>
  <si>
    <t>34-1 У</t>
  </si>
  <si>
    <t>26.51.52.13.11.11.11.11.1</t>
  </si>
  <si>
    <t>385 Т</t>
  </si>
  <si>
    <t>Устройство для измерения и неавтоматического регулирования давления в шинах</t>
  </si>
  <si>
    <t>Шиналардағы қысымды өлшеуге және автоматты емес реттеуге арналған құрылғы</t>
  </si>
  <si>
    <t>Неэлектронное.</t>
  </si>
  <si>
    <t>Приспособление для зарядки шин азотом в сборе для воздушных судов. Максимальное давление на рукав 300 кгс/см2</t>
  </si>
  <si>
    <t>386 Т</t>
  </si>
  <si>
    <t>Манометр</t>
  </si>
  <si>
    <t>шинный</t>
  </si>
  <si>
    <t>26.51.52.14.11.11.19.13.1</t>
  </si>
  <si>
    <t>Приспособление для проверки давления в шинах воздушных судов. Максимальное давление на рукав 300 кгс/см2</t>
  </si>
  <si>
    <t>387 Т</t>
  </si>
  <si>
    <t>Балка передней оси</t>
  </si>
  <si>
    <t>Алдыңғы осьтің белдемі</t>
  </si>
  <si>
    <t>Ось передняя с тормозами в сборе ПАЗ-3205 3205-3000012</t>
  </si>
  <si>
    <t>305-2 Т</t>
  </si>
  <si>
    <t>29.32.30.00.08.00.01.02.1</t>
  </si>
  <si>
    <t>Приказом от 10 апреля 2015 года</t>
  </si>
  <si>
    <t>162-1 Т</t>
  </si>
  <si>
    <t>232-1 Т</t>
  </si>
  <si>
    <t>233-1 Т</t>
  </si>
  <si>
    <t>234-1 Т</t>
  </si>
  <si>
    <t>235-1 Т</t>
  </si>
  <si>
    <t>236-1 Т</t>
  </si>
  <si>
    <t>237-1 Т</t>
  </si>
  <si>
    <t>238-1 Т</t>
  </si>
  <si>
    <t>163-1 Т</t>
  </si>
  <si>
    <t>195-1 Т</t>
  </si>
  <si>
    <t>196-1 Т</t>
  </si>
  <si>
    <t xml:space="preserve"> Поставка в течение 90 календарных дней с даты подписания договора</t>
  </si>
  <si>
    <t>388 Т</t>
  </si>
  <si>
    <t>31.00.11.00.00.01.01.03.1</t>
  </si>
  <si>
    <t>Стул</t>
  </si>
  <si>
    <t>Орындық</t>
  </si>
  <si>
    <t>Мягкое сидение из искусственной кожи; Каркас металлический хромированный.</t>
  </si>
  <si>
    <t>Жұмсақ отырғышы жасанды теріден жасалған; қаңқасы металдан хромдалған</t>
  </si>
  <si>
    <t>ННЗ-6М (Рига) диаметр 63 мм</t>
  </si>
  <si>
    <t>6,11,19,20,21</t>
  </si>
  <si>
    <t>370-2 Т</t>
  </si>
  <si>
    <t>114 У</t>
  </si>
  <si>
    <t>207-4 Т</t>
  </si>
  <si>
    <t>208-4 Т</t>
  </si>
  <si>
    <t>Поставка партиями по мере необходимостис даты подписания договора, до  20.05.2015 г.</t>
  </si>
  <si>
    <t>76-3 У</t>
  </si>
  <si>
    <t>7,11,20,21</t>
  </si>
  <si>
    <t>Услуги по разработке проекта и утверждение размера санитарного разрыва аэродрома вдоль санитарных маршрутов полетов в зоне взлета и посадки воздушных судов на основании расчетов физического воздействия на атмосферный воздух (шум,вибрация,неонизирующие излучения)</t>
  </si>
  <si>
    <t>200-1 Т</t>
  </si>
  <si>
    <t>163-2 Т</t>
  </si>
  <si>
    <t>81-2 У</t>
  </si>
  <si>
    <t>7,20,21</t>
  </si>
  <si>
    <t>389 Т</t>
  </si>
  <si>
    <t>390 Т</t>
  </si>
  <si>
    <t>391 Т</t>
  </si>
  <si>
    <t>392 Т</t>
  </si>
  <si>
    <t>27.32.13.00.02.01.37.10.1</t>
  </si>
  <si>
    <t>кабель-канал</t>
  </si>
  <si>
    <t>22.23.14.00.00.82.10.13.2</t>
  </si>
  <si>
    <t>кабель-канал бір құлыппен, өлшемі 20х10</t>
  </si>
  <si>
    <t>кабель-канал с одним замком, размеры 20х10</t>
  </si>
  <si>
    <t>по 2 метра</t>
  </si>
  <si>
    <t>25.94.12.00.00.11.10.11.1</t>
  </si>
  <si>
    <t>Саморез</t>
  </si>
  <si>
    <t>Өздігінен кескіш</t>
  </si>
  <si>
    <t>Улитка с пластиковым креплением</t>
  </si>
  <si>
    <t>жасырын бастиегі бар өздігінен кескіш</t>
  </si>
  <si>
    <t>Саморез с потайной головкой</t>
  </si>
  <si>
    <t>ВВГ 3*2.5</t>
  </si>
  <si>
    <t>Метр погонный</t>
  </si>
  <si>
    <t>22.21.29.00.00.10.00.30.1</t>
  </si>
  <si>
    <t>Арматура для бачка унитаза</t>
  </si>
  <si>
    <t>Унитаз бачогiне арналған арматура</t>
  </si>
  <si>
    <t>с нижним подводом</t>
  </si>
  <si>
    <t>төменгі жеткізіп салуы бар</t>
  </si>
  <si>
    <t>74.90.21.98.20.15.00</t>
  </si>
  <si>
    <t>Услуги по разработке проектно-сметной документации</t>
  </si>
  <si>
    <t>Приказом от 23 апреля 2015 года</t>
  </si>
  <si>
    <t>382-1 Т</t>
  </si>
  <si>
    <t>115 У</t>
  </si>
  <si>
    <t>231-1 Т</t>
  </si>
  <si>
    <t>25.73.30.00.00.32.85.01.4</t>
  </si>
  <si>
    <t>пломбаланған</t>
  </si>
  <si>
    <t>пломбировочная</t>
  </si>
  <si>
    <t>889</t>
  </si>
  <si>
    <t>Катушка условная</t>
  </si>
  <si>
    <t>Стальная, холоднотянутая, из углеродистой стали, номинальный диаметр - 0,50 катушка условная</t>
  </si>
  <si>
    <t>Проведение сметного расчета для текущего ремонта поврежденных участков железобетонных плит на стоянках № 1,2,3,4,5,6</t>
  </si>
  <si>
    <t>3,5,5 К,6,11,16,17,18,20,21</t>
  </si>
  <si>
    <t>Оказание услуги 30 календарных дней с даты подписания договора</t>
  </si>
  <si>
    <t xml:space="preserve"> Объём флакона 28 мл., цвет фиолетовый
</t>
  </si>
  <si>
    <t>49-2 У</t>
  </si>
  <si>
    <t>37-1 У</t>
  </si>
  <si>
    <t>43-1 У</t>
  </si>
  <si>
    <t>173-1 Т</t>
  </si>
  <si>
    <t>174-1 Т</t>
  </si>
  <si>
    <t>175-1 Т</t>
  </si>
  <si>
    <t>176-1 Т</t>
  </si>
  <si>
    <t>177-1 Т</t>
  </si>
  <si>
    <t>178-1 Т</t>
  </si>
  <si>
    <t>179-1 Т</t>
  </si>
  <si>
    <t>180-1 Т</t>
  </si>
  <si>
    <t>189-1 Т</t>
  </si>
  <si>
    <t>25-1 У</t>
  </si>
  <si>
    <t>28-1 У</t>
  </si>
  <si>
    <t>362-2 Т</t>
  </si>
  <si>
    <t>169-1 Т</t>
  </si>
  <si>
    <t>171-1 Т</t>
  </si>
  <si>
    <t>172-1 Т</t>
  </si>
  <si>
    <t>50% предоплата</t>
  </si>
  <si>
    <t>393 Т</t>
  </si>
  <si>
    <t>26.20.18.00.02.11.11.10.1</t>
  </si>
  <si>
    <t>Факсимильді аппарат</t>
  </si>
  <si>
    <t>Факсимильный аппарат</t>
  </si>
  <si>
    <t>Струйная печать. Используется как телекоммуникационная технология передачи изображений электрическими сигналами.</t>
  </si>
  <si>
    <t>Ағынды басып шығару. Бейнені электр сигналдармен берудің телекоммуникациялық технологиясы ретінде пайдаланылады.</t>
  </si>
  <si>
    <t>161-1 Т</t>
  </si>
  <si>
    <t>182-1 Т</t>
  </si>
  <si>
    <t>197-1 Т</t>
  </si>
  <si>
    <t>198-1 Т</t>
  </si>
  <si>
    <t>119-1 Т</t>
  </si>
  <si>
    <t>131-1 Т</t>
  </si>
  <si>
    <t>117-1 Т</t>
  </si>
  <si>
    <t>247-1 Т</t>
  </si>
  <si>
    <t>5-1 Т</t>
  </si>
  <si>
    <t>7-1 Т</t>
  </si>
  <si>
    <t>8-1 Т</t>
  </si>
  <si>
    <t>9-1 Т</t>
  </si>
  <si>
    <t>10-1 Т</t>
  </si>
  <si>
    <t>11-1 Т</t>
  </si>
  <si>
    <t>12-1 Т</t>
  </si>
  <si>
    <t>14-1 Т</t>
  </si>
  <si>
    <t>118-2 Т</t>
  </si>
  <si>
    <t>100 % предоплата</t>
  </si>
  <si>
    <t>7,11,15</t>
  </si>
  <si>
    <t>7,15,18,19,20,21</t>
  </si>
  <si>
    <t>384-1 Т</t>
  </si>
  <si>
    <t>39-1 Т</t>
  </si>
  <si>
    <t>Размер (тип) АА, напряжение 1,5 вольт</t>
  </si>
  <si>
    <t>6,7,11,15,18,19,20,21</t>
  </si>
  <si>
    <t>20.41.32.00.00.00.30.30.1</t>
  </si>
  <si>
    <t>394 Т</t>
  </si>
  <si>
    <t>334-1 Т</t>
  </si>
  <si>
    <t>335-1 Т</t>
  </si>
  <si>
    <t>331-1 Т</t>
  </si>
  <si>
    <t>332-1 Т</t>
  </si>
  <si>
    <t>333-1 Т</t>
  </si>
  <si>
    <t>67-1 Т</t>
  </si>
  <si>
    <t>68-1 Т</t>
  </si>
  <si>
    <t>69-1 Т</t>
  </si>
  <si>
    <t>70-1 Т</t>
  </si>
  <si>
    <t>71-1 Т</t>
  </si>
  <si>
    <t>72-1 Т</t>
  </si>
  <si>
    <t>73-1 Т</t>
  </si>
  <si>
    <t>74-1 Т</t>
  </si>
  <si>
    <t>75-1 Т</t>
  </si>
  <si>
    <t>76-1 Т</t>
  </si>
  <si>
    <t>77-1 Т</t>
  </si>
  <si>
    <t>78-1 Т</t>
  </si>
  <si>
    <t>79-1 Т</t>
  </si>
  <si>
    <t>80-1 Т</t>
  </si>
  <si>
    <t>81-1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</si>
  <si>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</si>
  <si>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</si>
  <si>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</si>
  <si>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</si>
  <si>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</si>
  <si>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</si>
  <si>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</si>
  <si>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</si>
  <si>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90-1 Т</t>
  </si>
  <si>
    <t>91-1 Т</t>
  </si>
  <si>
    <t>92-1 Т</t>
  </si>
  <si>
    <t>93-1 Т</t>
  </si>
  <si>
    <t>94-1 Т</t>
  </si>
  <si>
    <t>95-1 Т</t>
  </si>
  <si>
    <t>96-1 Т</t>
  </si>
  <si>
    <t>97-1 Т</t>
  </si>
  <si>
    <t>98-1 Т</t>
  </si>
  <si>
    <t>99-1 Т</t>
  </si>
  <si>
    <t>100-1 Т</t>
  </si>
  <si>
    <t>102-1 Т</t>
  </si>
  <si>
    <t>103-1 Т</t>
  </si>
  <si>
    <t>104-1 Т</t>
  </si>
  <si>
    <t>106-1 Т</t>
  </si>
  <si>
    <t>107-1 Т</t>
  </si>
  <si>
    <t>108-1 Т</t>
  </si>
  <si>
    <t>109-1 Т</t>
  </si>
  <si>
    <t>112-1 Т</t>
  </si>
  <si>
    <t>113-1 Т</t>
  </si>
  <si>
    <t>141-1 Т</t>
  </si>
  <si>
    <t>142-1 Т</t>
  </si>
  <si>
    <t>143-1 Т</t>
  </si>
  <si>
    <t>144-1 Т</t>
  </si>
  <si>
    <t>145-1 Т</t>
  </si>
  <si>
    <t>146-1 Т</t>
  </si>
  <si>
    <t>147-1 Т</t>
  </si>
  <si>
    <t>148-1 Т</t>
  </si>
  <si>
    <t>149-1 Т</t>
  </si>
  <si>
    <t>151-1 Т</t>
  </si>
  <si>
    <t>152-1 Т</t>
  </si>
  <si>
    <t>153-1 Т</t>
  </si>
  <si>
    <t>187-1 Т</t>
  </si>
  <si>
    <t>188-1 Т</t>
  </si>
  <si>
    <t>368-2 Т</t>
  </si>
  <si>
    <t>116 У</t>
  </si>
  <si>
    <t>Газеттер мен журналдарға жазылу бойынша қызметтер</t>
  </si>
  <si>
    <t>Электронный журнал "Генеральный директор"</t>
  </si>
  <si>
    <t>117 У</t>
  </si>
  <si>
    <t>Электронный журнал "Финансовый директор"</t>
  </si>
  <si>
    <t>395 Т</t>
  </si>
  <si>
    <t>SAE 10W-40 бойынша мәндермен бірге бензин қозғалтқышына арналған, 25 ... +30°С температура кезде қолданылады.</t>
  </si>
  <si>
    <t>түйіршікті сөндірілмеген, кальцилік, 1 сұрып, тез сөнетін. МСТ 9179-77</t>
  </si>
  <si>
    <t>Қар күрейтін күректер</t>
  </si>
  <si>
    <t>түрпiлi кеспелтек және түрпiлi кесiлген жерға арналған қырғыш шеңбер</t>
  </si>
  <si>
    <t>С1а- екі полюсты, жерлендіруші контактісіз, 10/16 А артық емес ток күшіне есептелген, кернеуі - 250 В. МСТ 7396.1-89</t>
  </si>
  <si>
    <t>Ашалардың әр түрлі түрлерін қолдайтын розетка (жерлендірумен, жерлендірусіз)</t>
  </si>
  <si>
    <t>МСТ 2239-79, шамдардың типі (биспиралды аргон) Б220-230-100-1, қуаттылығы 100 Вт</t>
  </si>
  <si>
    <t>Жарықтандыруға арналған</t>
  </si>
  <si>
    <t>Доғалық сынап шам, ДРЛ-250</t>
  </si>
  <si>
    <t>Түтікшелі люминесцентті шамдарға арналған, тип – 20С-127-1, МЕМСТ 8799-90</t>
  </si>
  <si>
    <t>Түтікшелі люминесцентті шамдарға арналған, тип – 20С-220-1, МЕМСТ 8799-90</t>
  </si>
  <si>
    <t>номиналды ток 100 А., жабдықты жоғары кернеу мен қысқаша тұйықталудан қорғау үшін</t>
  </si>
  <si>
    <t>қосатын, бір тармақты және көп тармақты кабельдерді (1 кВ- дан 10 кВ-ға дейін) оларды электр станциялары мен қондырғыларға, құрылыстар мен электр тарату желілеріне әрі қарай қосу үшін бір желіге қосу үшін қолданылады</t>
  </si>
  <si>
    <t>соединительная, применяется для соединения одножильных и многожильных кабелей (от 1 кВ до 10 кВ) в одну линию для дальнейшего подключения их к электростанциям и установкам, сооружениям и линиям электропередач</t>
  </si>
  <si>
    <t>396 Т</t>
  </si>
  <si>
    <t>397 Т</t>
  </si>
  <si>
    <t>398 Т</t>
  </si>
  <si>
    <t>29.32.30.00.03.01.02.02.1</t>
  </si>
  <si>
    <t>Нажимной диск (корзина сцепления)</t>
  </si>
  <si>
    <t>Қысқыш диск (ілініспе себеті)</t>
  </si>
  <si>
    <t>29.32.30.00.03.01.23.10.1</t>
  </si>
  <si>
    <t>Ілінісу жалғастырғышы</t>
  </si>
  <si>
    <t>Муфта сцепления</t>
  </si>
  <si>
    <t>автокөлік құралдарына арналған, жинақта</t>
  </si>
  <si>
    <t>для автотранспортных средств, в сборе</t>
  </si>
  <si>
    <t>Қырғыш шеңбер</t>
  </si>
  <si>
    <t>Жиынтықтағы бәрбі</t>
  </si>
  <si>
    <t>Бәрбі</t>
  </si>
  <si>
    <t>асфальтті бетон жабындыларындағы белгі қою желілеріне орнату үшін</t>
  </si>
  <si>
    <t>енді, 3 см артық</t>
  </si>
  <si>
    <t>399 Т</t>
  </si>
  <si>
    <t>29.32.30.00.15.00.34.01.1</t>
  </si>
  <si>
    <t>Башмак</t>
  </si>
  <si>
    <t>тірек</t>
  </si>
  <si>
    <t>натяжителя цепи</t>
  </si>
  <si>
    <t>шынжыр кергішінің</t>
  </si>
  <si>
    <t xml:space="preserve">в банках по 800 гр. </t>
  </si>
  <si>
    <t>в банках по 800 гр.</t>
  </si>
  <si>
    <t>в банках по 800 гр. белый</t>
  </si>
  <si>
    <t>Моторное масло для двухконтактных двигателей STIHL 1 л.</t>
  </si>
  <si>
    <t>400 Т</t>
  </si>
  <si>
    <t>29.32.30.00.15.00.06.12.1</t>
  </si>
  <si>
    <t>Төлке</t>
  </si>
  <si>
    <t>башмақтың</t>
  </si>
  <si>
    <t>башмака</t>
  </si>
  <si>
    <t>401 Т</t>
  </si>
  <si>
    <t>30.20.31.00.00.00.05.04.1</t>
  </si>
  <si>
    <t>Машина для уничтожения растительности</t>
  </si>
  <si>
    <t>Өсімдіктерді жоюға арналған машина</t>
  </si>
  <si>
    <t>косилка роторная-кусторез предназначена для скашивания трав, срезания грубостебельной и кустарниковой растительности диаметром до 150 мм. в полосе отвода железных дорог способ агрегатирования - навесной на механизме задней подвески. управление гидравлическое</t>
  </si>
  <si>
    <t>роторлы-бұтақ кескіш шөп шабуға, шалғы диаметрі 150 мм дейінгі сабағы қалың және бұтақты өсімдіктерді кесуге арналған. Теміржол жолағындағы агрегаттау тәсілі - артқы аспа тетігіндегі аспалы, басқару гидравликалық</t>
  </si>
  <si>
    <t>7,11,14</t>
  </si>
  <si>
    <t>Өсімдіктерден алынған материалдардан жасалған</t>
  </si>
  <si>
    <t>Сабы бар күрекше</t>
  </si>
  <si>
    <t>Қазу күректері өткір соңды (найзалы)</t>
  </si>
  <si>
    <t>С маркалы жалпы мақсаттағы жағын, қышқыл-сілті майлары (70%) мен іріктеме тазартылған майлардың (30%) қосындысы, СЖК (С20 және одан жоғары) мен СЖК С5-С6 төмен жасушалы кубтық калдықтардың кальций сабындарымен қоюланған жағын, МСТ 4366-76</t>
  </si>
  <si>
    <t>смазка общего назначения марка С,  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</si>
  <si>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Полиэтиленді қап</t>
  </si>
  <si>
    <t>Сұйықтықтардың жабысқақтығы</t>
  </si>
  <si>
    <t>Мұнай өнімдерінің жабысқақтығы</t>
  </si>
  <si>
    <t>жабық тигледегі көмірсутектердің тұтану және майлардың температурасы, 29-35 °С</t>
  </si>
  <si>
    <t>ашық тигледегі көмірсутектердің тұтану және майлардың температурасы, 78-88 °С</t>
  </si>
  <si>
    <t>мұнайдың және мұнай өнімдерінің фракционды құрамы, 37,5-193,5 °С</t>
  </si>
  <si>
    <t>Кристализациялау басының температурасы, -53,6С</t>
  </si>
  <si>
    <t>сұйықтықтар тығыздығы, диапазон 808,0-812,0</t>
  </si>
  <si>
    <t>жеңіл автомобильдер үшін</t>
  </si>
  <si>
    <t>7,11,18</t>
  </si>
  <si>
    <t>Адреналин (эпинифрин)</t>
  </si>
  <si>
    <t>Эпинефрин</t>
  </si>
  <si>
    <t>Ампула</t>
  </si>
  <si>
    <t>Менадиона натрия бисульфит</t>
  </si>
  <si>
    <t>Менадион натрий бисульфиты</t>
  </si>
  <si>
    <t>раствор</t>
  </si>
  <si>
    <t>Бендазол</t>
  </si>
  <si>
    <t>раствор для инъекций</t>
  </si>
  <si>
    <t>инъекцияға арналған ерітінді</t>
  </si>
  <si>
    <t>Натрий метамизол, питофенон гидрохлориді, фенпиверин бромиды</t>
  </si>
  <si>
    <t>Натрия метамизол, питофенона гидрохлорид, фенпивериния бромид</t>
  </si>
  <si>
    <t>таблеткалар</t>
  </si>
  <si>
    <t>таблетки</t>
  </si>
  <si>
    <t>Аминофиллин</t>
  </si>
  <si>
    <t>Хлоропирамин</t>
  </si>
  <si>
    <t>Натрий ацетат тригидраты, Натрий хлориді</t>
  </si>
  <si>
    <t>Натрия ацетата тригидрат, Натрия хлорид</t>
  </si>
  <si>
    <t>инфузияға арналған ерітінді</t>
  </si>
  <si>
    <t>раствор для инфузий</t>
  </si>
  <si>
    <t>Натрий хлориді, калий хлориді, натрий гидрокарбонаты</t>
  </si>
  <si>
    <t>Натрия хлорид, калия хлорид, натрия гидрокарбонат</t>
  </si>
  <si>
    <t>383-1 Т</t>
  </si>
  <si>
    <t>401-1 Т</t>
  </si>
  <si>
    <t>Валериан тамырсабағы тұнба тамырлармен</t>
  </si>
  <si>
    <t>21.20.13.00.00.03.14.10.1</t>
  </si>
  <si>
    <t>аэрозоль</t>
  </si>
  <si>
    <t>Декспантенол</t>
  </si>
  <si>
    <t>Резерпин, дигидралазин, гидрохлоротиазид</t>
  </si>
  <si>
    <t>Папаверин</t>
  </si>
  <si>
    <t>Ативтенген көмір</t>
  </si>
  <si>
    <t>Уголь активированный</t>
  </si>
  <si>
    <t>мазь</t>
  </si>
  <si>
    <t>Прокаин</t>
  </si>
  <si>
    <t>Платифиллин гидротартраты</t>
  </si>
  <si>
    <t>21.20.13.00.00.03.12.61.1</t>
  </si>
  <si>
    <t>Анальгин, фенобарбитал, дибазол, папаверин гидрохлориді</t>
  </si>
  <si>
    <t>Анальгин, фенобарбитал, дибазол, папаверина гидрохлорид</t>
  </si>
  <si>
    <t>Панкреатин</t>
  </si>
  <si>
    <t>21.20.13.00.00.04.01.15.1</t>
  </si>
  <si>
    <t>21.20.13.00.00.03.33.45.2</t>
  </si>
  <si>
    <t>199-4 Т</t>
  </si>
  <si>
    <t>21.20.13.00.00.03.06.13.1</t>
  </si>
  <si>
    <t>Ацетилсалициловая кислота</t>
  </si>
  <si>
    <t>Ацетилсалицил қышқылы</t>
  </si>
  <si>
    <t>402 Т</t>
  </si>
  <si>
    <t>18,19,20,21</t>
  </si>
  <si>
    <t>21.20.13.00.00.03.60.10.1</t>
  </si>
  <si>
    <t>Поставка партиями по мере необходимостис даты подписания договора, до  31.07.2015 г.</t>
  </si>
  <si>
    <t>Қоймалы пластикалық жәшік.</t>
  </si>
  <si>
    <t>Жәшік</t>
  </si>
  <si>
    <t>ауыспалы өрт сөндіргіш</t>
  </si>
  <si>
    <t>ұнтақты ауыспалы өрт сөндіргіш</t>
  </si>
  <si>
    <t>340-2 Т</t>
  </si>
  <si>
    <t>343-2 Т</t>
  </si>
  <si>
    <t>344-2 Т</t>
  </si>
  <si>
    <t>345-2 Т</t>
  </si>
  <si>
    <t>156-2 Т</t>
  </si>
  <si>
    <t>342-2 Т</t>
  </si>
  <si>
    <t>Поставка партиями по мере необходимости с даты подписания договора, до 15.06.2015 г.</t>
  </si>
  <si>
    <t>белгі беретін арнайы киім, түсі қызыл, сары немесе қызғылт сары фондық мата қосылып тігілген. Жарық қайтаратын материалдан.</t>
  </si>
  <si>
    <t>Пластмассадан жасалған қорғаныш көзілдіріктері (күннен қорғайтынынан басқа) және соған ұқсас оптикалық аспаптар</t>
  </si>
  <si>
    <t>Суыту сұйықтығы (антифриз, тосол)</t>
  </si>
  <si>
    <t>Қату температурасының басталуы -40 °С жоғары емес, мөлдір, біртекті механикалық қоспалары жоқ боялған сұйықтық</t>
  </si>
  <si>
    <t>Ағартатын және иіс жоятын зат</t>
  </si>
  <si>
    <t>Дезинфекция жасауға арналған иіс жоятын заттар</t>
  </si>
  <si>
    <t>Белбеу</t>
  </si>
  <si>
    <t>Танапты жетекті белбеу қимасы А-900. МСТ 1284-89.</t>
  </si>
  <si>
    <t>Ұшу қауіпсіздігі саласындағы қауіпсіздікті қамтамасыз ету бойынша кеңес беру қызметтері</t>
  </si>
  <si>
    <t>Ұшу қауіпсіздігі саласындағы қауіпсіздікті қамтамасыз ету бойынша жазбаша және ауызша кеңес беру</t>
  </si>
  <si>
    <t>Сыйымдылықтарды калибрлеу бойынша қызметтер</t>
  </si>
  <si>
    <t>Жанар-жағар материалдарды сақтауға арналған сыйымдылықтарды калибрлеу бойынша қызметтер (номиналды сыятын көлемнің дәлдігін тексеру)</t>
  </si>
  <si>
    <t>Ақ түсті бұйымдардағы дақтарды кетіруге және ағартуға арналған, әртүрлі залалсыздандырғыш заттар</t>
  </si>
  <si>
    <t>Ұзындықты өлшеуге арналған аспап. Белгіленген бөлінулері бар пластмассалық немесе металл лента, катушкаға оралған, лентаны орау механизмімен қамтылған корпусқа бекітілген.</t>
  </si>
  <si>
    <t>403 Т</t>
  </si>
  <si>
    <t>26.51.66.17.11.20.10.10.1</t>
  </si>
  <si>
    <t>контроля качества технических масел</t>
  </si>
  <si>
    <t>техникалық май сапасын бақылау</t>
  </si>
  <si>
    <t xml:space="preserve"> ПОС-77</t>
  </si>
  <si>
    <t>11,14,15,19,20,21,22</t>
  </si>
  <si>
    <t>Приказом от 01 июня 2015 года</t>
  </si>
  <si>
    <t>404 Т</t>
  </si>
  <si>
    <t>29.10.12.00.00.00.10.29.1</t>
  </si>
  <si>
    <t>Двигатель внутреннего сгорания</t>
  </si>
  <si>
    <t>Іштен жанатын қозғалтқыш</t>
  </si>
  <si>
    <t>с рабочим объемом цилиндров свыше 2900 см3 но не более 3000 см3, для легковых автомобилей, карбюраторный </t>
  </si>
  <si>
    <t>цилиндрлерінің жұмыс көлемі 2900 см³ артық, бірақ 3000 см³ артық емес, жеңіл автомобильдер үшін, карбюраторлық</t>
  </si>
  <si>
    <t>4 тактный, карбюраторный для автомобиля Газель Газ-32213</t>
  </si>
  <si>
    <t>361-2 Т</t>
  </si>
  <si>
    <t>Приказом от 10 июня 2015 года</t>
  </si>
  <si>
    <t>155-2 Т</t>
  </si>
  <si>
    <t>156-3 Т</t>
  </si>
  <si>
    <t>207-5 Т</t>
  </si>
  <si>
    <t>208-5 Т</t>
  </si>
  <si>
    <t>195-2 Т</t>
  </si>
  <si>
    <t>401-2 Т</t>
  </si>
  <si>
    <t>3,4,4К,5,5К,11</t>
  </si>
  <si>
    <t>33-1 У</t>
  </si>
  <si>
    <t>33.14.19.01.10.10.0</t>
  </si>
  <si>
    <t>Услуги по техническому обслуживанию промышленных источников бесперебойного питания</t>
  </si>
  <si>
    <t>Үздіксіз қуаттың өнеркәсіптік көздеріне техникалық қызмет көрсету бойыша қызметтер</t>
  </si>
  <si>
    <t>13-1 У</t>
  </si>
  <si>
    <t>72-1 У</t>
  </si>
  <si>
    <t>405 Т</t>
  </si>
  <si>
    <t>26.30.50.00.00.00.03.20.1</t>
  </si>
  <si>
    <t>Гидрант</t>
  </si>
  <si>
    <t>пожарный</t>
  </si>
  <si>
    <t>өрт сөндіретін</t>
  </si>
  <si>
    <t xml:space="preserve">июнь </t>
  </si>
  <si>
    <t>406 Т</t>
  </si>
  <si>
    <t>407 Т</t>
  </si>
  <si>
    <t>408 Т</t>
  </si>
  <si>
    <t>409 Т</t>
  </si>
  <si>
    <t>199-5 Т</t>
  </si>
  <si>
    <t>383-2 Т</t>
  </si>
  <si>
    <t>410 Т</t>
  </si>
  <si>
    <t>411 Т</t>
  </si>
  <si>
    <t>27.40.24.00.00.13.11.30.1</t>
  </si>
  <si>
    <t>Конус сигнальный</t>
  </si>
  <si>
    <t>Сигналды конус</t>
  </si>
  <si>
    <t>дорожный</t>
  </si>
  <si>
    <t>жол</t>
  </si>
  <si>
    <t>412 Т</t>
  </si>
  <si>
    <t>58.19.19.00.00.09.00.10.1</t>
  </si>
  <si>
    <t>Нормативная документация</t>
  </si>
  <si>
    <t>Нормативтік құжаттама</t>
  </si>
  <si>
    <t>50% предоплата, остаток по факту  поставленного Товара</t>
  </si>
  <si>
    <t>30.30.50.00.00.20.12.10.1</t>
  </si>
  <si>
    <t>413 Т</t>
  </si>
  <si>
    <t>Колодка парковочная</t>
  </si>
  <si>
    <t>Тұраққа қоюға арналған қалып</t>
  </si>
  <si>
    <t>клиньевой упор под колесо воздушного судна для торможения</t>
  </si>
  <si>
    <t>тежеуге арналған ауа кемесінің доңғалағының астына қойылатын сыналы тіреуіш</t>
  </si>
  <si>
    <t>414 Т</t>
  </si>
  <si>
    <t>25.40.12.90.01.01.01.01.1</t>
  </si>
  <si>
    <t>Пистолет для ловли животных</t>
  </si>
  <si>
    <t>неогнестрельный, два раструба, стреляет сеткой</t>
  </si>
  <si>
    <t>415 Т</t>
  </si>
  <si>
    <t>32.30.16.50.01.01.01.01.1</t>
  </si>
  <si>
    <t>Метатель</t>
  </si>
  <si>
    <t>духовой, с лазерным целеуказателем, дальность метания до 15 м, для отлова животных и птиц, в комплекте со шприцами</t>
  </si>
  <si>
    <t>"ССД-2су"с двумя раструбами с увеличенным размером сети, метательное устройство (МУ), два ствола-раструба, 50 патронов, 10 капр.сетей+2 сети большие, ЗИП</t>
  </si>
  <si>
    <t>Стандарты ИАТА - Руководство по Аэропортовому Обслуживанию. Книга и CD</t>
  </si>
  <si>
    <t>Поставка партиями по мере необходимостис даты подписания договора, до  10.07.2015 г.</t>
  </si>
  <si>
    <t xml:space="preserve">Клиньевой упор под колесо воздушного судна для торможения </t>
  </si>
  <si>
    <t>416 Т</t>
  </si>
  <si>
    <t>Оказание услуги с даты заключения договора по 31.12.2015 г</t>
  </si>
  <si>
    <t>118 У</t>
  </si>
  <si>
    <t>38.22.29.14.00.00.00</t>
  </si>
  <si>
    <t>Услуги по утилизации отработанных шин</t>
  </si>
  <si>
    <t>Қолданылған шиналарды кәделеу бойынша қызметтер</t>
  </si>
  <si>
    <t>Выполнение операций по сбору и утилизации использованных автомобильных шин</t>
  </si>
  <si>
    <t>Қолданылған автомобиль шиналарын жинау және кәделеу бойынша операциялар орындау</t>
  </si>
  <si>
    <t>404-1 Т</t>
  </si>
  <si>
    <t>335-2 Т</t>
  </si>
  <si>
    <t>20.59.59.00.19.10.10.10.1</t>
  </si>
  <si>
    <t>4,6,17,18,19,20,21</t>
  </si>
  <si>
    <t>28.49.11.00.00.00.11.16.1</t>
  </si>
  <si>
    <t>станок шлифовальный</t>
  </si>
  <si>
    <t>ажарлау станогы</t>
  </si>
  <si>
    <t>станок шлифовальный и полировальный для обработки бетона, асбестоцемента и аналогичных минеральных материалов прочие</t>
  </si>
  <si>
    <t>бетонды, асбестоцементті және басқа ұқсас минералды материалдарды өңдеу үшін тегістейтін және ысып жылтылдататын станок</t>
  </si>
  <si>
    <t>417 Т</t>
  </si>
  <si>
    <t>25.73.30.00.00.22.13.10.2</t>
  </si>
  <si>
    <t>Зубило</t>
  </si>
  <si>
    <t>Кескіш</t>
  </si>
  <si>
    <t>ГОСТ 7211-86, тип 1 с державкой плоскоовального сечения, конусной рабочей и ударной частью по ширине</t>
  </si>
  <si>
    <t>МСТ 7211-86, 1 түрі, тегіс сопақ кесігі бар,конусты жұмыс пен кеңдігі бойынша соққы бөлшегімен ұстағышы</t>
  </si>
  <si>
    <t>23.91.11.00.00.00.30.14.1</t>
  </si>
  <si>
    <t>Круг шлифовальный</t>
  </si>
  <si>
    <t>Круг шлифовальный скоростной, предназначен для скоростного шлифования</t>
  </si>
  <si>
    <t>шапшаң қайрауға арналған қырғыш шеңбер</t>
  </si>
  <si>
    <t>Двухрядная шлифовальная чашка для агрессивного шлифования поверхностей из различных материалов, таких как бетон, кирпич и другие строительные материалы</t>
  </si>
  <si>
    <t>производитель BOSCH</t>
  </si>
  <si>
    <t>418 Т</t>
  </si>
  <si>
    <t>419 Т</t>
  </si>
  <si>
    <t>420 Т</t>
  </si>
  <si>
    <t>421 Т</t>
  </si>
  <si>
    <t>32.50.42.00.00.00.13.09.1</t>
  </si>
  <si>
    <t>Қорғаныш көзілдіріктері</t>
  </si>
  <si>
    <t>Очки защитные для летчиков, автомобилистов, мотоциклистов, альпинистов, химиков, сварщиков, литейщиков, для использования под водой и т.д.</t>
  </si>
  <si>
    <t>Ұшқыштр, автомобилисттер, мотоциклисттер, альпинисттер, химиктер, дәнекерлеушілер, құюшыларға арналған, су астында пайдалануға арналған қорғаныш және т.б. көзілдіріктер</t>
  </si>
  <si>
    <t>28.93.13.00.00.00.07.02.1</t>
  </si>
  <si>
    <t>Машина шлифовальная и полировальная</t>
  </si>
  <si>
    <t>қыратын және жылтырататын машина</t>
  </si>
  <si>
    <t>422 Т</t>
  </si>
  <si>
    <t>423 Т</t>
  </si>
  <si>
    <t>424 Т</t>
  </si>
  <si>
    <t>425 Т</t>
  </si>
  <si>
    <t>27.33.13.00.00.00.07.00.1</t>
  </si>
  <si>
    <t>Удлинитель</t>
  </si>
  <si>
    <t>электрический</t>
  </si>
  <si>
    <t>25.73.30.00.00.31.10.10.1</t>
  </si>
  <si>
    <t>металлическая ручная</t>
  </si>
  <si>
    <t>металл қолдық</t>
  </si>
  <si>
    <t>23.91.11.00.00.10.02.01.1</t>
  </si>
  <si>
    <t>Диск алмазный</t>
  </si>
  <si>
    <t>Алмаз дискісі</t>
  </si>
  <si>
    <t>по бетону, диаметр 230 мм, содержание алмаза 35%</t>
  </si>
  <si>
    <t>бетон бойынша, диаметрі 230 мм, алмаз құрамы 35%</t>
  </si>
  <si>
    <t>25.94.13.00.00.10.15.10.1</t>
  </si>
  <si>
    <t>Перфоратор</t>
  </si>
  <si>
    <t>Электрлік желілік</t>
  </si>
  <si>
    <t>электрический сетевой</t>
  </si>
  <si>
    <t>25.73.30.00.00.30.11.01.1</t>
  </si>
  <si>
    <t>426 Т</t>
  </si>
  <si>
    <t>427 Т</t>
  </si>
  <si>
    <t>428 Т</t>
  </si>
  <si>
    <t>Кельма (мастерок штукатурный)</t>
  </si>
  <si>
    <t>Кельма (сылақ әндеме)</t>
  </si>
  <si>
    <t>металлический</t>
  </si>
  <si>
    <t>Металл</t>
  </si>
  <si>
    <t>Шпатель</t>
  </si>
  <si>
    <t>Қалақша</t>
  </si>
  <si>
    <t>13.96.16.00.00.00.60.20.1</t>
  </si>
  <si>
    <t>Брезент (парусина)</t>
  </si>
  <si>
    <t>Брезент (кенеп)</t>
  </si>
  <si>
    <t>Брезент. Плотная льняная, полульняная или хлопчатобумажная ткань, вырабатываемая из толстой пряжи. Часто пропитывается огнеупорными или водоотталкивающими и противогнилостными составами. Плотность не менее 400г/м</t>
  </si>
  <si>
    <t>Брезент. Қалың иірілген жіптен өндірілген тығыз зығыр, жартылай зығыр немесе мақта-маталы мата. Отқа төзімді немесе су жұқпайтын және шіруге қарсы құрамымен жиі шылқиды.Тығыздылығы 400г/м кем емес.</t>
  </si>
  <si>
    <t>ширина 1,5 м. 20 м.п.</t>
  </si>
  <si>
    <t>429 Т</t>
  </si>
  <si>
    <t>430 Т</t>
  </si>
  <si>
    <t>431 Т</t>
  </si>
  <si>
    <t>Приказом от 22 июня 2015 года</t>
  </si>
  <si>
    <t>23.99.14.00.00.00.41.23.1</t>
  </si>
  <si>
    <t>Гидропрокладка Пенебар</t>
  </si>
  <si>
    <t>Гидроаралық Пенебар</t>
  </si>
  <si>
    <t>шнур гидроизоляционный, уплотнительный, бетонитовый</t>
  </si>
  <si>
    <t>гидрооқшаулайтын, тығыздайтын, бетонитті бау</t>
  </si>
  <si>
    <t>Уплотнительный шнур д-20 мм</t>
  </si>
  <si>
    <t xml:space="preserve">Герметик битумно-полимерный </t>
  </si>
  <si>
    <t>Метр</t>
  </si>
  <si>
    <t>432 Т</t>
  </si>
  <si>
    <t>23.99.13.00.00.31.10.10.1</t>
  </si>
  <si>
    <t>Мастика</t>
  </si>
  <si>
    <t>битумды-каучукты</t>
  </si>
  <si>
    <t>битумно-каучуковая</t>
  </si>
  <si>
    <t>119 У</t>
  </si>
  <si>
    <t>69.20.24.10.00.00.00</t>
  </si>
  <si>
    <t>Услуги бухгалтерские по заработной платы</t>
  </si>
  <si>
    <t>Жалақы бойынша бухгалтерлік қызметтер</t>
  </si>
  <si>
    <t>Услуги бухгалтерские по выплате, расчету заработной платы</t>
  </si>
  <si>
    <t>Жалақыны төлеу, есептеу бойынша бухгалтерлік қызметтер</t>
  </si>
  <si>
    <t>Оказание услуги с даты заключения договора по 31.08.2015 г</t>
  </si>
  <si>
    <t>Настройка нестандартных видов расчета с применением собственных показателей и переноса данных справочников и остатков в конфигурацию 1С: Предприятия 8.</t>
  </si>
  <si>
    <t>УВЫШ-1 м</t>
  </si>
  <si>
    <t>Зубило плоские 20/50 (для перфоратора) производитель BOSCH</t>
  </si>
  <si>
    <t>Болгарка. Производитель BOSCH</t>
  </si>
  <si>
    <t>Удлинитель электрического провода 50 м двухжильный  сечение не менее 1.5мм</t>
  </si>
  <si>
    <t xml:space="preserve"> производитель BOSCH</t>
  </si>
  <si>
    <t xml:space="preserve">Мощность 850 Вт. Номинальный оборот 0-900 об/мин. Число ударов при ном. числе оборотов. </t>
  </si>
  <si>
    <t>Мастерок каменщика</t>
  </si>
  <si>
    <t>23.64.10.00.20.40.00.04.1</t>
  </si>
  <si>
    <t>Смесь сухая строительная</t>
  </si>
  <si>
    <t>Құрылыстық құрғақ қоспа</t>
  </si>
  <si>
    <t>самонивелирующаяся для стяжек, цементная, легкая, СТ РК 1168-2006</t>
  </si>
  <si>
    <t>жиыстырмаға арналған өзіндігінен тегістелетін, цементтік, жеңіл, ҚР СТ 1168-2006</t>
  </si>
  <si>
    <t>Ремонтный состав Master EMACO T1400PG, в мешках по 30 кг.</t>
  </si>
  <si>
    <t>Насадка для шлифовальной машинки</t>
  </si>
  <si>
    <t>433 Т</t>
  </si>
  <si>
    <t>25.73.30.00.00.30.10.17.1</t>
  </si>
  <si>
    <t>металлический, 100 мм</t>
  </si>
  <si>
    <t>Металл, 100 мм</t>
  </si>
  <si>
    <t>434 Т</t>
  </si>
  <si>
    <t>22.11.17.00.11.15.11.47.1</t>
  </si>
  <si>
    <t>Размер:225/75R16.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Летняя шина.</t>
  </si>
  <si>
    <t>Өлшемі:225/75R16.Жеңіл автокөліктерге арналған жаңа дауыссыз резеңкелі шина. Шина конструкциясы: тарамдалған. Жинақтылығы: камерасыз шина. Шеңбердің номинальды диаметрі: 16.Жазғы шина.</t>
  </si>
  <si>
    <t>Приказом от 01 июля 2015 года</t>
  </si>
  <si>
    <t>69.20.22.10.00.00.00</t>
  </si>
  <si>
    <t>Услуги по составлению финансовых отчетов</t>
  </si>
  <si>
    <t>Қаржы есептерін құру бойынша қызметтер</t>
  </si>
  <si>
    <t>Услуги по составлению финансовых отчетов (балансов)</t>
  </si>
  <si>
    <t>Қаржы есептерін (баланстарды) құру бойынша қызметтер</t>
  </si>
  <si>
    <t xml:space="preserve">Оказание услуги с даты заключения договора 30 календарных дней </t>
  </si>
  <si>
    <t>120 У</t>
  </si>
  <si>
    <t>74.90.21.50.00.00.00</t>
  </si>
  <si>
    <t>Разработка презентационных материалов</t>
  </si>
  <si>
    <t>Разработка и изготовление презентационных материалов</t>
  </si>
  <si>
    <t>Презентациялық материалдарды әзірлеу</t>
  </si>
  <si>
    <t>10 Р</t>
  </si>
  <si>
    <t>Работы по разработке оформления Годового отчета, профессиональной верстке, подготовке файлов к публикации на сайт Казахстанской фондовой бирже</t>
  </si>
  <si>
    <t>435 Т</t>
  </si>
  <si>
    <t>64-1 Т</t>
  </si>
  <si>
    <t>432-1 Т</t>
  </si>
  <si>
    <t>433-1 Т</t>
  </si>
  <si>
    <t>32.99.16.00.00.00.12.32.1</t>
  </si>
  <si>
    <t>Штамп</t>
  </si>
  <si>
    <t>Штамп для нанесения оттиска, содержащего текст определенной профессиональной деятельности</t>
  </si>
  <si>
    <t>Мөртабан</t>
  </si>
  <si>
    <t>Белгілі бір кәсіби қызметтің мәтінінен тұратын оттискті басуға арналған мөртабан</t>
  </si>
  <si>
    <t>Приказом от 16 июля 2015 года</t>
  </si>
  <si>
    <t>26-1 У</t>
  </si>
  <si>
    <t>11,20,21</t>
  </si>
  <si>
    <t>121 У</t>
  </si>
  <si>
    <t>74.90.14.20.13.00.00</t>
  </si>
  <si>
    <t>Услуги по долгосрочному авиационному прогнозу погоды</t>
  </si>
  <si>
    <t>Ұзақ мерзімді авиациялық ауа-райын болжау бойынша қызметтер</t>
  </si>
  <si>
    <t>Долгосрочные (от 10 суток до 3 месяцев) авиационные прогнозы погоды содержат детальную характеристику ветра, видимости, атмосферных явлений, облачности, температуры воздуха</t>
  </si>
  <si>
    <t>Ұзақ мерзімді (10 тәуліктен 3 айға дейін) авиациялық ауа-райы болжамдары желдің толық сипаттамасынан, көрінушіліктен, атмосфералық құбылыстардан, бұлттылықтан, ауа температурасынан тұрады</t>
  </si>
  <si>
    <t>436 Т</t>
  </si>
  <si>
    <t>25.99.23.00.00.10.11.10.2</t>
  </si>
  <si>
    <t>Скоба</t>
  </si>
  <si>
    <t xml:space="preserve">тоғындар </t>
  </si>
  <si>
    <t>Скобы проволочные для канцелярских целей</t>
  </si>
  <si>
    <t>кеңселік мақсаттағы сым тоғындар</t>
  </si>
  <si>
    <t>30 календарных дней с момента подписания договора</t>
  </si>
  <si>
    <t>одна пачка</t>
  </si>
  <si>
    <t>Металлические размером 24/6</t>
  </si>
  <si>
    <t>437 Т</t>
  </si>
  <si>
    <t>438 Т</t>
  </si>
  <si>
    <t>25.73.40.10.60.10.10.10.1</t>
  </si>
  <si>
    <t>Миксер малярный</t>
  </si>
  <si>
    <t>Сырлау миксері</t>
  </si>
  <si>
    <t>дрели электрической</t>
  </si>
  <si>
    <t>электрлі тескіш</t>
  </si>
  <si>
    <t>Миксер строительный мощностью от 1300 В</t>
  </si>
  <si>
    <t>29.10.20.00.00.00.20.18.1</t>
  </si>
  <si>
    <t>Класса С, средний класс, автоматическая трансмиссия, усилитель руля, подушки безопасности, кондиционер, объем двигателя до 2000 куб.см</t>
  </si>
  <si>
    <t>С класты, орташа класс, автоматты трансмиссия, меңгерік күшейткіші, қауіпсіздік жастықтары, салқындатқыш, қозғалтқыш көлемі 2000 текше см дейін</t>
  </si>
  <si>
    <t>439 Т</t>
  </si>
  <si>
    <t>440 Т</t>
  </si>
  <si>
    <t>441 Т</t>
  </si>
  <si>
    <t>14-2 Т</t>
  </si>
  <si>
    <t>409-1 Т</t>
  </si>
  <si>
    <t>407-1 Т</t>
  </si>
  <si>
    <t>118-1 У</t>
  </si>
  <si>
    <t>11 Р</t>
  </si>
  <si>
    <t>установка двигателя на Газель</t>
  </si>
  <si>
    <t>12 Р</t>
  </si>
  <si>
    <t>срок выполнения работ в течение 30 календарных дней с даты подписания договора</t>
  </si>
  <si>
    <t>13 Р</t>
  </si>
  <si>
    <t xml:space="preserve"> ремонт автомашины Iveco Е346 АЕ</t>
  </si>
  <si>
    <t>Приказом от 30 июля 2015 года</t>
  </si>
  <si>
    <t>42.11.20.20.13.00.00</t>
  </si>
  <si>
    <t>Работы строительные по ремонту полос взлетно-посадочных</t>
  </si>
  <si>
    <t>Ұшу-қону жолдарын жөндеу бойынша құрылыс жұмыстары</t>
  </si>
  <si>
    <t>Ұшу-қону жолдарының негізін, жабынын жөндеу бойынша құрылыс жұмыстары</t>
  </si>
  <si>
    <t>Работы строительные по ремонту основания, покрытия  полос взлетно-посадочных</t>
  </si>
  <si>
    <t>Работы по ремонту асфальтобетонного покрытия (места стоянок ВС, дороги РД "Браво")</t>
  </si>
  <si>
    <t>404-2 Т</t>
  </si>
  <si>
    <t>35-1 У</t>
  </si>
  <si>
    <t>Приказом от 10 августа 2015 года</t>
  </si>
  <si>
    <t>340-3 Т</t>
  </si>
  <si>
    <t>Бес саусақты, ақ түсті тоқыма мақта-матадан жасалған қолғап</t>
  </si>
  <si>
    <t>438-1 Т</t>
  </si>
  <si>
    <t>Миксер строительный мощностью не менее 1800 В</t>
  </si>
  <si>
    <t>6,19,20,21</t>
  </si>
  <si>
    <t>38.12.30.11.00.00.00</t>
  </si>
  <si>
    <t>Услуги по вывозу опасных твердых отходов прочих</t>
  </si>
  <si>
    <t>Выполнение операций по сбору, утилизации, размещению или удалению твердых опасных отходов</t>
  </si>
  <si>
    <t>Утилизация ртутных ламп</t>
  </si>
  <si>
    <t>Қауіпті қатты қалдықтарды жинау, кәделеу, орналастыру немесе жою бойынша операцияларды орындау</t>
  </si>
  <si>
    <t>Қауіпті өзге де қатты қалдықтарды шығару бойынша қызметтер</t>
  </si>
  <si>
    <t>122 У</t>
  </si>
  <si>
    <t>25.99.29.00.10.01.00.10.1</t>
  </si>
  <si>
    <t>22.23.12.00.00.40.01.80.1</t>
  </si>
  <si>
    <t>Әжетхана кабинкасы</t>
  </si>
  <si>
    <t>Биоәжетхана, пластикалық материалдардан жасалған, металл қаңқа. Жинақтау багының көлемі 270 л</t>
  </si>
  <si>
    <t>Туалетная кабинка</t>
  </si>
  <si>
    <t>Биотуалет, из пластиковых материалов, металлический каркас. Объем накопительного бака 270 л</t>
  </si>
  <si>
    <t> Контейнер</t>
  </si>
  <si>
    <t>металлический, для мусора</t>
  </si>
  <si>
    <t>Металл, қоқысқа арналған</t>
  </si>
  <si>
    <t>62-2 Т</t>
  </si>
  <si>
    <t>7-2 Т</t>
  </si>
  <si>
    <t>7,11,18,20,21</t>
  </si>
  <si>
    <t>Зубило плоские 20/250 мм (для перфоратора) производитель BOSCH</t>
  </si>
  <si>
    <t>442 Т</t>
  </si>
  <si>
    <t>443 Т</t>
  </si>
  <si>
    <t>444 Т</t>
  </si>
  <si>
    <t>123 У</t>
  </si>
  <si>
    <t>Автоматическое определение номера вызывающего абонента</t>
  </si>
  <si>
    <t>413-1 Т</t>
  </si>
  <si>
    <t>445 Т</t>
  </si>
  <si>
    <t>Аппарат телефонный</t>
  </si>
  <si>
    <t>Телефон аппараты</t>
  </si>
  <si>
    <t>26.30.21.00.01.12.21.20.1</t>
  </si>
  <si>
    <t>Стационарный. Кнопочный. С АОН. Без автоответчика. Со спикерфоном.</t>
  </si>
  <si>
    <t>Стационарлық. Батырмалы. НАА-мен. Автожауапбергішсіз. Спикерфонмен.</t>
  </si>
  <si>
    <t>446 Т</t>
  </si>
  <si>
    <t>11,14,19,20,21</t>
  </si>
  <si>
    <t>407-2 Т</t>
  </si>
  <si>
    <t>440-1 Т</t>
  </si>
  <si>
    <t>Подготовка и переподготовка работников ОБУиФ</t>
  </si>
  <si>
    <t>Металлический контейнер  с крышкой, размеры: верхняя часть 900*900 мм, нижняя часть 700*700 мм, высота 1000 мм</t>
  </si>
  <si>
    <t>124 У</t>
  </si>
  <si>
    <t>441-1 Т</t>
  </si>
  <si>
    <t>447 Т</t>
  </si>
  <si>
    <t>448 Т</t>
  </si>
  <si>
    <t>19.20.29.00.00.11.20.19.1</t>
  </si>
  <si>
    <t>для бензиновых двигателей с обозначением по SAE 40, летнее к использованию при диапазоне температур от +15 до +40°С</t>
  </si>
  <si>
    <t>SAE 40W бойынша мәндермен бірге бензин қозғалтқышына арналған, +15 дан +40°С дейінгі температуралық диапазон кезінде жазда пайдалануы</t>
  </si>
  <si>
    <t>25.94.11.00.00.16.10.13.1</t>
  </si>
  <si>
    <t>Хомут</t>
  </si>
  <si>
    <t>Қамыт</t>
  </si>
  <si>
    <t>ГОСТ 24137-80, диаметр 20, высота 45 мм</t>
  </si>
  <si>
    <t>МСТ 24137-80, диаметрі 20, биіктігі 45 мм</t>
  </si>
  <si>
    <t>449 Т</t>
  </si>
  <si>
    <t>450 Т</t>
  </si>
  <si>
    <t>22.19.34.00.00.00.45.20.1</t>
  </si>
  <si>
    <t>Шланг от радиатора к коллектору подводного патрубка</t>
  </si>
  <si>
    <t>Су асты түтiгiнiң коллекторына радиатордан болған шланг</t>
  </si>
  <si>
    <t>Шланг от радиатора к коллектору подводного патрубка для грузопассажирских автомобилей</t>
  </si>
  <si>
    <t>Жүк-жолаушы автомобильдеріне арналған су асты түтiгiнiң коллекторына радиатордан болған шланг</t>
  </si>
  <si>
    <t>29.32.30.00.15.00.51.01.1</t>
  </si>
  <si>
    <t>Прокладка коллектора</t>
  </si>
  <si>
    <t>Жинағыш төсемі</t>
  </si>
  <si>
    <t>к грузовому автотранспорту</t>
  </si>
  <si>
    <t>Жүк автокөлігіне арналған иінді біліктің шкиві</t>
  </si>
  <si>
    <t>23-1 Т</t>
  </si>
  <si>
    <t>24-1 Т</t>
  </si>
  <si>
    <t>25-1 Т</t>
  </si>
  <si>
    <t>26-1 Т</t>
  </si>
  <si>
    <t>41-1 Т</t>
  </si>
  <si>
    <t>42-1 Т</t>
  </si>
  <si>
    <t>43-1 Т</t>
  </si>
  <si>
    <t>44-1 Т</t>
  </si>
  <si>
    <t>19-1 У</t>
  </si>
  <si>
    <t>325-1 Т</t>
  </si>
  <si>
    <t>327-1 Т</t>
  </si>
  <si>
    <t>328-1 Т</t>
  </si>
  <si>
    <t>322-1 Т</t>
  </si>
  <si>
    <t>27.32.13.00.02.01.62.18.1</t>
  </si>
  <si>
    <t>КГ 2*4</t>
  </si>
  <si>
    <t>27.33.13.00.00.00.01.07.1</t>
  </si>
  <si>
    <t>Вилка</t>
  </si>
  <si>
    <t>Аша</t>
  </si>
  <si>
    <t>Силовая вилка, трехполюсная, расчитана на напряжение более 250 В и силу тока свыше 16 А.</t>
  </si>
  <si>
    <t>Күш беретін үш полюсты аша, 250 В артық кернеуге және 16 А жоғары ток күшіне есептелген</t>
  </si>
  <si>
    <t>451 Т</t>
  </si>
  <si>
    <t>452 Т</t>
  </si>
  <si>
    <t>453 Т</t>
  </si>
  <si>
    <t>228-1 Т</t>
  </si>
  <si>
    <t>229-1 Т</t>
  </si>
  <si>
    <t>7,11,18,19,20,21</t>
  </si>
  <si>
    <t>255-1 Т</t>
  </si>
  <si>
    <t>91-1 У</t>
  </si>
  <si>
    <t>454 Т</t>
  </si>
  <si>
    <t>253-1 Т</t>
  </si>
  <si>
    <t>254-1 Т</t>
  </si>
  <si>
    <t>455 Т</t>
  </si>
  <si>
    <t>Рукав напорно-всасывающий Б-2-65 ГОСТ 5398-76.  Внутренний диаметр рукова 65(предельное отклонение ±1,5).</t>
  </si>
  <si>
    <t>Қысымды-соратын жең Б-2-65 МСТ 5398-76. Жеңнің ішкі диаметрі 65 (шектік ауытқуы ±1,5).</t>
  </si>
  <si>
    <t>Рукав напорно-всасывающий Б-2-50 ГОСТ 5398-76.  Внутренний диаметр рукова 50(предельное отклонение ±1,5).</t>
  </si>
  <si>
    <t>Қысымды-соратын жең Б-2-50 МСТ 5398-76. Жеңнің ішкі диаметрі 50 (шектік ауытқуы ±1,5).</t>
  </si>
  <si>
    <t>Приказом от 25 августа 2015 года</t>
  </si>
  <si>
    <t>19-1 Т</t>
  </si>
  <si>
    <t>20-1 Т</t>
  </si>
  <si>
    <t>27-1 Т</t>
  </si>
  <si>
    <t>31-1 Т</t>
  </si>
  <si>
    <t>32-1 Т</t>
  </si>
  <si>
    <t>33-1 Т</t>
  </si>
  <si>
    <t>34-1 Т</t>
  </si>
  <si>
    <t>35-1 Т</t>
  </si>
  <si>
    <t>48-1 Т</t>
  </si>
  <si>
    <t>49-1 Т</t>
  </si>
  <si>
    <t>53-1 Т</t>
  </si>
  <si>
    <t>54-1 Т</t>
  </si>
  <si>
    <t>55-1 Т</t>
  </si>
  <si>
    <t>456 Т</t>
  </si>
  <si>
    <t>28.15.24.00.00.01.12.35.1</t>
  </si>
  <si>
    <t>зубчатое коническое прямозубое колесо</t>
  </si>
  <si>
    <t>зубчатое коническое прямозубое колесо, модуль 16 мм,  ГОСТ 9563-60</t>
  </si>
  <si>
    <t>тіке тісті конусты тісті доңғалақ</t>
  </si>
  <si>
    <t>МСТ 9563-60, модулі 16 мм тіке тісті конусты тісті доңғалақ</t>
  </si>
  <si>
    <t>40-1 Т</t>
  </si>
  <si>
    <t>50-1 Т</t>
  </si>
  <si>
    <t>51-1 Т</t>
  </si>
  <si>
    <t>52-1 Т</t>
  </si>
  <si>
    <t>56-1 Т</t>
  </si>
  <si>
    <t xml:space="preserve"> ремонт автомашины ДЭУ "Дамас"</t>
  </si>
  <si>
    <t xml:space="preserve"> ремонт автомашины Нива 013 ВО</t>
  </si>
  <si>
    <t>14 Р</t>
  </si>
  <si>
    <t>15 Р</t>
  </si>
  <si>
    <t>256-1 Т</t>
  </si>
  <si>
    <t>252-1 Т</t>
  </si>
  <si>
    <t>457 Т</t>
  </si>
  <si>
    <t>Привод вентилятора</t>
  </si>
  <si>
    <t>Желдеткіш жетегі</t>
  </si>
  <si>
    <t>29.32.30.00.01.01.14.01.1</t>
  </si>
  <si>
    <t>192-1 Т</t>
  </si>
  <si>
    <t>194-1 Т</t>
  </si>
  <si>
    <t xml:space="preserve"> Поставка в течение 20 календарных дней с даты подписания договора</t>
  </si>
  <si>
    <t>7,11,14,18,19,20,21</t>
  </si>
  <si>
    <t>183-1 Т</t>
  </si>
  <si>
    <t>168-1 Т</t>
  </si>
  <si>
    <t>150-1 Т</t>
  </si>
  <si>
    <t>154-1 Т</t>
  </si>
  <si>
    <t>66-1 У</t>
  </si>
  <si>
    <t>67-1 У</t>
  </si>
  <si>
    <t>68-1 У</t>
  </si>
  <si>
    <t>16 Р</t>
  </si>
  <si>
    <t>17 Р</t>
  </si>
  <si>
    <t xml:space="preserve"> ремонт автомашины ВАЗ 21144  012 ВХ </t>
  </si>
  <si>
    <t>Ремонтный состав Master EMACO T 1400 FR (Emaco Fast Fibre), в мешках по 30 кг.</t>
  </si>
  <si>
    <t>11,18,20,21</t>
  </si>
  <si>
    <t>7,11,14,15</t>
  </si>
  <si>
    <t>125 У</t>
  </si>
  <si>
    <t>26.51.41.00.00.00.08.12.1</t>
  </si>
  <si>
    <t>Дозиметр</t>
  </si>
  <si>
    <t>Ионизирующий.</t>
  </si>
  <si>
    <t>Иондаушы</t>
  </si>
  <si>
    <t>458 Т</t>
  </si>
  <si>
    <t>33.13.11.09.00.00.00</t>
  </si>
  <si>
    <t>Өлшеу құралдарын тексеру</t>
  </si>
  <si>
    <t>459 Т</t>
  </si>
  <si>
    <t>460 Т</t>
  </si>
  <si>
    <t>27.20.21.00.00.00.03.15.1</t>
  </si>
  <si>
    <t>Аккумулятор тяговый</t>
  </si>
  <si>
    <t>Тартымды аккумулятор</t>
  </si>
  <si>
    <t>Тяговая необслуживаемая герметизированная гелевая свинцовая аккумуляторная батарея</t>
  </si>
  <si>
    <t>Тартымды қызмет етілмейтін герметикаланған гельдік қорғасын аккумулятор батареясы</t>
  </si>
  <si>
    <t>461 Т</t>
  </si>
  <si>
    <t>462 Т</t>
  </si>
  <si>
    <t>Вкладыш шатунный для автобуса ПАЗ-32054</t>
  </si>
  <si>
    <t>Кольцо поршня для автобуса ПАЗ-32054</t>
  </si>
  <si>
    <t>463 Т</t>
  </si>
  <si>
    <t>Сальник к/в ГАЗ-53 в обойме 55*80-2,2</t>
  </si>
  <si>
    <t>464 Т</t>
  </si>
  <si>
    <t xml:space="preserve">Вкладыш коренной для для автобуса ПАЗ-32054 </t>
  </si>
  <si>
    <t>Поверка и колибровка приборка алкотеста</t>
  </si>
  <si>
    <t>465 Т</t>
  </si>
  <si>
    <t>28.15.24.00.00.01.12.37.1</t>
  </si>
  <si>
    <t>зубчатое коническое прямозубое колесо, модуль 25 мм,  ГОСТ 9563-60</t>
  </si>
  <si>
    <t>МСТ 9563-60, модулі 25 мм тіке тісті конусты тісті доңғалақ</t>
  </si>
  <si>
    <t>456-1 Т</t>
  </si>
  <si>
    <t>Приказом от 09 сентября 2015 года</t>
  </si>
  <si>
    <t>466 Т</t>
  </si>
  <si>
    <t>467 Т</t>
  </si>
  <si>
    <t>468 Т</t>
  </si>
  <si>
    <t>469 Т</t>
  </si>
  <si>
    <t>470 Т</t>
  </si>
  <si>
    <t>28.12.12.00.00.00.26.21.1</t>
  </si>
  <si>
    <t>пневмопривод</t>
  </si>
  <si>
    <t>пневможетек</t>
  </si>
  <si>
    <t>прикрепляемый пневмопривод, устанавливается на корпусе приспособления, соединяется с зажимными устройствами, ГОСТ 18460-91</t>
  </si>
  <si>
    <t>бекітілетін пневможетек құрылғының тұрқысына орнатылады, қысқыш құрылғылармен қосылады, МСТ 18460-91</t>
  </si>
  <si>
    <t>клапан механизма открывания дверей</t>
  </si>
  <si>
    <t>28.29.13.00.00.00.10.12.1</t>
  </si>
  <si>
    <t>фильтр масляный</t>
  </si>
  <si>
    <t>майлы сүзгі</t>
  </si>
  <si>
    <t>фильтр масляный, механический, бумажный</t>
  </si>
  <si>
    <t>майлы, механикалық, қағазды фильтр</t>
  </si>
  <si>
    <t>цилиндр бірікпесі бастиегінің төсемі</t>
  </si>
  <si>
    <t>Прокладка двигателя ЗМЗ-511,513,5234</t>
  </si>
  <si>
    <t>29.31.21.00.00.00.11.24.1</t>
  </si>
  <si>
    <t>Свеча зажигания</t>
  </si>
  <si>
    <t>Оталдыру білтесі</t>
  </si>
  <si>
    <t>на грузовые автомобили, длинные, рузьба - М18</t>
  </si>
  <si>
    <t>жүк автомобильдеріне, ұзын, М18 бұрандасы</t>
  </si>
  <si>
    <t>Свечи WEEN ГАЗ двигателя ЗМЗ 402</t>
  </si>
  <si>
    <t>471 Т</t>
  </si>
  <si>
    <t>29.32.30.00.15.00.33.14.1</t>
  </si>
  <si>
    <t>коренной</t>
  </si>
  <si>
    <t>түбегейлі</t>
  </si>
  <si>
    <t>29.32.30.00.04.21.12.00.2</t>
  </si>
  <si>
    <t>Прокладка коробки передач</t>
  </si>
  <si>
    <t>Берілістер қорабының төсемі</t>
  </si>
  <si>
    <t>жүк автомобильдеріне арналған</t>
  </si>
  <si>
    <t>Прокладка уплотнителя держателя зад сальника 13-1005162-Г</t>
  </si>
  <si>
    <t>28.15.24.00.00.01.12.34.1</t>
  </si>
  <si>
    <t>зубчатое коническое прямозубое колесо, модуль 12 мм,  ГОСТ 9563-60</t>
  </si>
  <si>
    <t>МСТ 9563-60, модулі 12 мм тіке тісті конусты тісті доңғалақ</t>
  </si>
  <si>
    <t>Зубчатое колесо д. 22 мм от счетчика-расходомера топлива, марки Alfons Haar</t>
  </si>
  <si>
    <t>Зубчатое колесо  от счетчика-расходомера топлива, марки Alfons Haar</t>
  </si>
  <si>
    <t>3,5,5К,6,19,20,21</t>
  </si>
  <si>
    <t>472 Т</t>
  </si>
  <si>
    <t>29.32.30.00.15.00.93.10.1</t>
  </si>
  <si>
    <t>Колпачок маслосъемный</t>
  </si>
  <si>
    <t>Май ажыратқыш қалпақша</t>
  </si>
  <si>
    <t>Для легковых автомобилей</t>
  </si>
  <si>
    <t>Жеңіл автомобильдеріне арналған</t>
  </si>
  <si>
    <t>473 Т</t>
  </si>
  <si>
    <t>23.99.14.00.00.00.40.22.1</t>
  </si>
  <si>
    <t>Набивка</t>
  </si>
  <si>
    <t>Тығыздау</t>
  </si>
  <si>
    <t>фторопластовая</t>
  </si>
  <si>
    <t>фторопластты</t>
  </si>
  <si>
    <t xml:space="preserve"> Набивка сальника для автобуса ПАЗ 32054</t>
  </si>
  <si>
    <t>474 Т</t>
  </si>
  <si>
    <t xml:space="preserve"> Муфта выкл.сцепл. для автобуса ПАЗ 32054</t>
  </si>
  <si>
    <t>штука-комплект (8 шт) для автобуса ПАЗ 32054</t>
  </si>
  <si>
    <t>475 Т</t>
  </si>
  <si>
    <t>476 Т</t>
  </si>
  <si>
    <t>477 Т</t>
  </si>
  <si>
    <t>7-3 Т</t>
  </si>
  <si>
    <t>15,19,20,21</t>
  </si>
  <si>
    <t>126 У</t>
  </si>
  <si>
    <t>478 Т</t>
  </si>
  <si>
    <t>78-1 У</t>
  </si>
  <si>
    <t>22.21.29.00.37.00.40.02.1</t>
  </si>
  <si>
    <t>Клапан обратный</t>
  </si>
  <si>
    <t>Қайтарма клапан</t>
  </si>
  <si>
    <t>Клапан обратный прямоточный фланцевый, КДО пластмассы, Т -5 до 100°С, Ру 1 МПа, Ду 25 мм</t>
  </si>
  <si>
    <t>Қайтарма тура ағысты ернемектік клапан, КДО пластмассаның, Т -5 бастап 100°С дейін, Ру 1 МПа, Ду 25 мм</t>
  </si>
  <si>
    <t>2014 г.</t>
  </si>
  <si>
    <t>479 Т</t>
  </si>
  <si>
    <t>480 Т</t>
  </si>
  <si>
    <t>22.21.29.00.00.29.10.10.1</t>
  </si>
  <si>
    <t>муфта</t>
  </si>
  <si>
    <t xml:space="preserve">муфта полиэтиленовая переходная разборная с ВР </t>
  </si>
  <si>
    <t>3, 4К, 5,5К, 6,7,11,15</t>
  </si>
  <si>
    <t>481 Т</t>
  </si>
  <si>
    <t>полиэтиленді муфта ауыспалы жинамалы ВР</t>
  </si>
  <si>
    <t>Клапан обратный  д. 15</t>
  </si>
  <si>
    <t>Клапан обратный  д. 20</t>
  </si>
  <si>
    <t>американка с наружной резьбой, д20</t>
  </si>
  <si>
    <t>25.30.12.00.00.22.10.01.1</t>
  </si>
  <si>
    <t>Группа безопасности котла</t>
  </si>
  <si>
    <t>Қазанның қауіпсіздік тобы</t>
  </si>
  <si>
    <t>комплект предохранительных элементов для защиты систем отопления от превышения максимально допустимого рабочего давления и отвода воздуха из них, в комплект входит предохранительный клапан, автоматический воздухоотводчик, манометр</t>
  </si>
  <si>
    <t>жылыту жүйелерін ең үлкен рұқсат етілген жұмыс қысымының артуынан және олардан ауаның бұрылуынан қорғау үшін сақтандырғыш элементтер жиынтығы, Жиынтыққа сақтандырғыш клапан, автоматты ауа бөлгіш, манометр жатады</t>
  </si>
  <si>
    <t>группа безопасности котла (комплект - штука)</t>
  </si>
  <si>
    <t>482 Т</t>
  </si>
  <si>
    <t>483 Т</t>
  </si>
  <si>
    <t>Диск сцепления нажимной в сборе ЯМЗ для автомашины Краз-6443</t>
  </si>
  <si>
    <t>484 Т</t>
  </si>
  <si>
    <t>18.12.19.23.00.00.00</t>
  </si>
  <si>
    <t>Услуги полиграфические</t>
  </si>
  <si>
    <t>Полиграфиялық қызметтер</t>
  </si>
  <si>
    <t>Услуги по изготовлению и печатанию баннера</t>
  </si>
  <si>
    <t>Баннерді дайындау және басып шығару бойынша қызметтер</t>
  </si>
  <si>
    <t xml:space="preserve"> размер 11,3м х10,8 м.   с установкой</t>
  </si>
  <si>
    <t>485 Т</t>
  </si>
  <si>
    <t>127 У</t>
  </si>
  <si>
    <t xml:space="preserve"> Муфта выкл.сцепл. В сборе ЯМЗ для АТЗ-40 Краз-6443</t>
  </si>
  <si>
    <t>486 Т</t>
  </si>
  <si>
    <t>487 Т</t>
  </si>
  <si>
    <t>29.32.30.00.15.00.90.04.1</t>
  </si>
  <si>
    <t>Воздухоочиститель</t>
  </si>
  <si>
    <t>Ауатазартқыш</t>
  </si>
  <si>
    <t>автомобильный</t>
  </si>
  <si>
    <t>автомобильдік</t>
  </si>
  <si>
    <t>488 Т</t>
  </si>
  <si>
    <t>Диск ТА 181-1601130</t>
  </si>
  <si>
    <t>489 Т</t>
  </si>
  <si>
    <t>27.90.20.00.02.02.05.10.1</t>
  </si>
  <si>
    <t>Маяк</t>
  </si>
  <si>
    <t>Шамшырақ</t>
  </si>
  <si>
    <t>проблесковый, автомобильный</t>
  </si>
  <si>
    <t>жарқыл, автомобильді</t>
  </si>
  <si>
    <t>Проблесковые огни с магнитами (мигалки) 24 В</t>
  </si>
  <si>
    <t>490 Т</t>
  </si>
  <si>
    <t>Проблесковые огни с магнитами (мигалки) 12 В</t>
  </si>
  <si>
    <t>491 Т</t>
  </si>
  <si>
    <t>Салқындату жүйесінің радиаторы</t>
  </si>
  <si>
    <t>Радиатор масляный для гидросистемы снегоуборочной машины</t>
  </si>
  <si>
    <t>492 Т</t>
  </si>
  <si>
    <t>29.32.30.00.04.34.15.10.1</t>
  </si>
  <si>
    <t>Кольцо стопорное</t>
  </si>
  <si>
    <t>Тоқтатқыш шығыршық</t>
  </si>
  <si>
    <t>стопорное кольцо коробки передач грузового автомобиля</t>
  </si>
  <si>
    <t>жүк автомобилі беріліс қорабының тоқтатқыш шығыршығы</t>
  </si>
  <si>
    <t>Кольцо упорное (ЯМЗ)</t>
  </si>
  <si>
    <t>493 Т</t>
  </si>
  <si>
    <t>Ремонтные комплекты сцепл. 182-184</t>
  </si>
  <si>
    <t>Оказание услуги в течение 30 календарных дней с даты подписания договора</t>
  </si>
  <si>
    <t>Сальник коленвала задн. в сборе</t>
  </si>
  <si>
    <t>для автобуса ПАЗ-32054</t>
  </si>
  <si>
    <t>114-1 У</t>
  </si>
  <si>
    <t>Приказом от 07 октября 2015 года</t>
  </si>
  <si>
    <t>Километр (тысяча метров)</t>
  </si>
  <si>
    <t>008</t>
  </si>
  <si>
    <t>79-1 У</t>
  </si>
  <si>
    <t>128 У</t>
  </si>
  <si>
    <t>Услуги юридические консультационные</t>
  </si>
  <si>
    <t>Заң кеңес беруі қызметтері</t>
  </si>
  <si>
    <t>Оказание услуги с даты заключения договора по 31.12.2015 г.</t>
  </si>
  <si>
    <t>383-3 Т</t>
  </si>
  <si>
    <t>494 Т</t>
  </si>
  <si>
    <t>495 Т</t>
  </si>
  <si>
    <t>ноябрь-декабрь</t>
  </si>
  <si>
    <t>Поставка партиями по мере необходимости с даты подписания договора, до  30.11.2015 г.</t>
  </si>
  <si>
    <t>494-1 Т</t>
  </si>
  <si>
    <t>Поставка в течение 15 календарных дней с момента заключения договора</t>
  </si>
  <si>
    <t>69.10.14.10.00.00.00</t>
  </si>
  <si>
    <t>Услуги  юридические консультационные и услуги представительские в связи с гражданским правом</t>
  </si>
  <si>
    <t>Заң кеңес беруі қызметтері және азаматтық құқыққа байланысты өкілдік қызметтер</t>
  </si>
  <si>
    <t>Поставка с даты подписания договора до 10.11.2015 г.</t>
  </si>
  <si>
    <t>Приказом от 15 октября 2015 года</t>
  </si>
  <si>
    <t>129 У</t>
  </si>
  <si>
    <t>для работников ИАС</t>
  </si>
  <si>
    <t>8,14,15,18,20,21,22</t>
  </si>
  <si>
    <t>310-1 Т</t>
  </si>
  <si>
    <t>312-1 Т</t>
  </si>
  <si>
    <t>313-1 Т</t>
  </si>
  <si>
    <t>314-1 Т</t>
  </si>
  <si>
    <t>315-1 Т</t>
  </si>
  <si>
    <t>316-1 Т</t>
  </si>
  <si>
    <t>317-1 Т</t>
  </si>
  <si>
    <t>318-1 Т</t>
  </si>
  <si>
    <t>319-1 Т</t>
  </si>
  <si>
    <t>320-1 Т</t>
  </si>
  <si>
    <t>321-1 Т</t>
  </si>
  <si>
    <t>Приказом от 21 октября 2015 года</t>
  </si>
  <si>
    <t>Повышение квалификации работников САБ</t>
  </si>
  <si>
    <t>130 У</t>
  </si>
  <si>
    <t>496 Т</t>
  </si>
  <si>
    <t>497 Т</t>
  </si>
  <si>
    <t>498 Т</t>
  </si>
  <si>
    <t>499 Т</t>
  </si>
  <si>
    <t>500 Т</t>
  </si>
  <si>
    <t>Герметик силиконовый</t>
  </si>
  <si>
    <t>501 Т</t>
  </si>
  <si>
    <t>Герметик силиконовый красный</t>
  </si>
  <si>
    <t>502 Т</t>
  </si>
  <si>
    <t>29.10.19.00.00.30.25.11.1</t>
  </si>
  <si>
    <t>Водяной насос (помпа)</t>
  </si>
  <si>
    <t>Су сорғысы (помпа)</t>
  </si>
  <si>
    <t>шт.</t>
  </si>
  <si>
    <t>503 Т</t>
  </si>
  <si>
    <t>Насос водяной ГАЗ 52-1307010</t>
  </si>
  <si>
    <t>504 Т</t>
  </si>
  <si>
    <t>жүк автомобильдеріне</t>
  </si>
  <si>
    <t>22.19.34.00.00.00.55.20.1</t>
  </si>
  <si>
    <t>Шланг подводящий радиатора</t>
  </si>
  <si>
    <t>Радиаторды ұштастырушы шланг</t>
  </si>
  <si>
    <t>Шланг подводящий радиатора для грузопассажирских автомобилей</t>
  </si>
  <si>
    <t>Жүк-жолаушы автомобильдеріне арналған радиаторды ұштастырушы шланг</t>
  </si>
  <si>
    <t>506 Т</t>
  </si>
  <si>
    <t>507 Т</t>
  </si>
  <si>
    <t>Наконечник свечной экранированный</t>
  </si>
  <si>
    <t>Қалқаланған шырағдан ұштығы</t>
  </si>
  <si>
    <t>29.31.23.00.00.00.75.03.1</t>
  </si>
  <si>
    <t>509 Т</t>
  </si>
  <si>
    <t>510 Т</t>
  </si>
  <si>
    <t>511 Т</t>
  </si>
  <si>
    <t>512 Т</t>
  </si>
  <si>
    <t>шланг рад. нижний 50-1303062-Б2</t>
  </si>
  <si>
    <t>513 Т</t>
  </si>
  <si>
    <t>шланг рад. верхний 70-1303001</t>
  </si>
  <si>
    <t>514 Т</t>
  </si>
  <si>
    <t>515 Т</t>
  </si>
  <si>
    <t>рукав напорный III-9-2.0 - 10 пог.метр</t>
  </si>
  <si>
    <t>516 Т</t>
  </si>
  <si>
    <t>рукава резин. Напорные 14,0*23,0-1,6 - 5 пог.метр</t>
  </si>
  <si>
    <t>29.31.21.00.00.00.50.03.1</t>
  </si>
  <si>
    <t>Крышка распределителя</t>
  </si>
  <si>
    <t>Тарату қақпағы</t>
  </si>
  <si>
    <t>крышка распределителя зажигания (трамблера)</t>
  </si>
  <si>
    <t>13.99.19.00.00.00.20.15.1</t>
  </si>
  <si>
    <t>из нетканого материала, ГОСТ 28018-89</t>
  </si>
  <si>
    <t>мата емес материалынан, МСТ 28018-89</t>
  </si>
  <si>
    <t>изолента черная</t>
  </si>
  <si>
    <t>Наконечник свечной (фенопласт) СЭ-11002</t>
  </si>
  <si>
    <t>Свечи WEEN ГАЗ двигателя ЗМЗ 402 (компл. 4 шт) 40 WEEN 382</t>
  </si>
  <si>
    <t>20.52.10.00.00.00.09.16.1</t>
  </si>
  <si>
    <t>на силикатной основе, кремнийорганический</t>
  </si>
  <si>
    <t>сликонды негізде, кремнийорганикалық</t>
  </si>
  <si>
    <t>Герметиктік силиконды</t>
  </si>
  <si>
    <t>24.20.40.00.21.12.10.11.1</t>
  </si>
  <si>
    <t>Односторонний, ГОСТ 24139-80</t>
  </si>
  <si>
    <t>Бір жақты, МСТ 24139-80</t>
  </si>
  <si>
    <t>Хомут Torro S 12-18/9 C7 W1 (01263565017) Norma</t>
  </si>
  <si>
    <t>Хомут Torro S 10-16/9 C7 W1 (0126 3565 013) Norma</t>
  </si>
  <si>
    <t>Хомут Torro S 12-22/9 C7 W1 (0126 3565 017) Norma</t>
  </si>
  <si>
    <t>Хомут Torro S 60-80/9 C7 W1 (0126 3565 070) Norma</t>
  </si>
  <si>
    <t>Хомут Torro S 40-60/9 C7 W1 (0126 3565 050) Norma</t>
  </si>
  <si>
    <t>Комплект патрубков радиатора ЗИЛ ВПТ прокладочный 1303-4331</t>
  </si>
  <si>
    <t>Комплект патрубков радиатора ПАЗ, 3205/672, ВПТ прокладочный 1303</t>
  </si>
  <si>
    <t>рукав-деталь 42-51-470, 4320Я-1303010-10</t>
  </si>
  <si>
    <t>рукав 42-51-540-0,2,  4320Я4-1303057</t>
  </si>
  <si>
    <t>рукав нижний на радиатор (70*150) 700-40-3503</t>
  </si>
  <si>
    <t>патрубки УАЗ</t>
  </si>
  <si>
    <t>505 Т</t>
  </si>
  <si>
    <t>508 Т</t>
  </si>
  <si>
    <t>517 Т</t>
  </si>
  <si>
    <t>Тормозные колодки</t>
  </si>
  <si>
    <t>Тежегіш қалыптар</t>
  </si>
  <si>
    <t>для легковых автомобилей, передние</t>
  </si>
  <si>
    <t>жеңіл автомобильдер үшін, алдыңғы</t>
  </si>
  <si>
    <t>29.32.30.00.07.00.04.01.1</t>
  </si>
  <si>
    <t>518 Т</t>
  </si>
  <si>
    <t>29.32.30.00.07.00.04.04.1</t>
  </si>
  <si>
    <t>для легковых автомобилей, задние</t>
  </si>
  <si>
    <t>жеңіл автомобильдер үшін, артқы</t>
  </si>
  <si>
    <t>519 Т</t>
  </si>
  <si>
    <t>29.32.30.00.07.00.06.04.1</t>
  </si>
  <si>
    <t>Колесный цилиндр</t>
  </si>
  <si>
    <t>Дөңгелек цилиндрі</t>
  </si>
  <si>
    <t>для легковых автомобилей, задний</t>
  </si>
  <si>
    <t>520 Т</t>
  </si>
  <si>
    <t>Подшипник ступицы</t>
  </si>
  <si>
    <t>Күпшек мойынтірегі</t>
  </si>
  <si>
    <t>29.32.30.00.10.10.00.16.1</t>
  </si>
  <si>
    <t>для легковых автомобилей, передний. Комплект 4 штуки</t>
  </si>
  <si>
    <t>жеңіл автомобильдер үшін, алдыңғы. Жинақта 4 дана</t>
  </si>
  <si>
    <t>521 Т</t>
  </si>
  <si>
    <t>29.31.22.00.00.00.71.10.1</t>
  </si>
  <si>
    <t>ремень</t>
  </si>
  <si>
    <t>к генератору и водяному насосу</t>
  </si>
  <si>
    <t>генераторға және су сорғысына</t>
  </si>
  <si>
    <t>522 Т</t>
  </si>
  <si>
    <t>29.10.19.00.00.20.25.12.1</t>
  </si>
  <si>
    <t>для двигателей с непосредственным впрыском (инжекторные)</t>
  </si>
  <si>
    <t>тікелей бүріккіші бар (инжекторлық) қозғалтқыш үшін</t>
  </si>
  <si>
    <t>523 Т</t>
  </si>
  <si>
    <t>524 Т</t>
  </si>
  <si>
    <t>радиатор печки для автомобиля ВАЗ - 21230915</t>
  </si>
  <si>
    <t>радиатор печки для автомобиля ВАЗ - 2329</t>
  </si>
  <si>
    <t>525 Т</t>
  </si>
  <si>
    <t>29.32.30.00.01.01.04.01.1</t>
  </si>
  <si>
    <t>Расширительный бачок</t>
  </si>
  <si>
    <t>Кеңейткіш күбіше</t>
  </si>
  <si>
    <t>526 Т</t>
  </si>
  <si>
    <t>22.29.23.00.00.00.17.85.1</t>
  </si>
  <si>
    <t>Крышка</t>
  </si>
  <si>
    <t>Қақпақ</t>
  </si>
  <si>
    <t>пластиковая</t>
  </si>
  <si>
    <t>пластик</t>
  </si>
  <si>
    <t>Крышка расширительного бочка</t>
  </si>
  <si>
    <t>527 Т</t>
  </si>
  <si>
    <t>29.32.30.00.09.00.15.01.1</t>
  </si>
  <si>
    <t>Шарлы тіреу</t>
  </si>
  <si>
    <t>528 Т</t>
  </si>
  <si>
    <t>29.32.30.00.06.04.01.01.1</t>
  </si>
  <si>
    <t>Рулевая тяга</t>
  </si>
  <si>
    <t>Рульдік тартқыш</t>
  </si>
  <si>
    <t>529 Т</t>
  </si>
  <si>
    <t>29.32.30.00.06.20.01.01.1</t>
  </si>
  <si>
    <t>Шаровая опора</t>
  </si>
  <si>
    <t>Маятник</t>
  </si>
  <si>
    <t>маятник рулевой, к легковому автомобилю</t>
  </si>
  <si>
    <t>жеңіл автокөлікке арналған рульдік маятник</t>
  </si>
  <si>
    <t>маятник на подшипниках</t>
  </si>
  <si>
    <t>530 Т</t>
  </si>
  <si>
    <t>29.31.21.00.00.00.10.10.2</t>
  </si>
  <si>
    <t>на легковые автомобили, короткие, резьба - М10</t>
  </si>
  <si>
    <t>жеңіл автомобильдерге, қысқа, М10 бұрандасы</t>
  </si>
  <si>
    <t>531 Т</t>
  </si>
  <si>
    <t>29.32.30.00.15.00.42.02.1</t>
  </si>
  <si>
    <t>Шарнир регулировки угловых скоростей (граната)</t>
  </si>
  <si>
    <t>Бұрыштық жылдамдықты реттеу топсасы (граната)</t>
  </si>
  <si>
    <t>ішкі</t>
  </si>
  <si>
    <t>внутренняя</t>
  </si>
  <si>
    <t>граната внутренняя в комплекте</t>
  </si>
  <si>
    <t>532 Т</t>
  </si>
  <si>
    <t>наружная</t>
  </si>
  <si>
    <t>сыртқы</t>
  </si>
  <si>
    <t>граната наружная в комплекте</t>
  </si>
  <si>
    <t>533 Т</t>
  </si>
  <si>
    <t>29.32.30.00.15.00.33.15.1</t>
  </si>
  <si>
    <t>карданного вала</t>
  </si>
  <si>
    <t>карданды біліктің</t>
  </si>
  <si>
    <t>сальник хвоставика</t>
  </si>
  <si>
    <t>534 Т</t>
  </si>
  <si>
    <t>29.32.30.00.15.00.33.13.1</t>
  </si>
  <si>
    <t>редуктора</t>
  </si>
  <si>
    <t>редуктордың</t>
  </si>
  <si>
    <t>535 Т</t>
  </si>
  <si>
    <t>Тяга рулевой трапеции ВАЗ в комплекте</t>
  </si>
  <si>
    <t>536 Т</t>
  </si>
  <si>
    <t>537 Т</t>
  </si>
  <si>
    <t>29.32.30.00.15.00.06.13.1</t>
  </si>
  <si>
    <t>рычага подвески</t>
  </si>
  <si>
    <t>аспа тұтқышының</t>
  </si>
  <si>
    <t>сайлентблоки верх-низ в комплекте</t>
  </si>
  <si>
    <t>538 Т</t>
  </si>
  <si>
    <t>539 Т</t>
  </si>
  <si>
    <t>19.20.29.00.00.00.16.28.1</t>
  </si>
  <si>
    <t>Трансмиссия майы</t>
  </si>
  <si>
    <t>ТМ-5-18 (обозначение по SAE 80W-90 API GL-5), универсальное всесезонное, с противозадирными присадками высокой эффективности и многофункционального действия, вязкость кинематическая при 100°С не выше 15,05 мм2/с</t>
  </si>
  <si>
    <t>ТМ-5-18 ( SAE 80W-90 API GL-5 бойынша мәні), барлық мезгілдерге арналған әмбебап, қиындықтарға қарсы жоғары тиімді орнатулар мен көп функционалды әрекеттер, 100°С-жоғары кинематикалық тұтқырлығы 15,05 мм2/с артық емес</t>
  </si>
  <si>
    <t>Масло Лукойл 80/90</t>
  </si>
  <si>
    <t>540 Т</t>
  </si>
  <si>
    <t>29.32.30.00.06.03.02.07.1</t>
  </si>
  <si>
    <t>Рулевой механизм</t>
  </si>
  <si>
    <t>Рульдік тетік</t>
  </si>
  <si>
    <t>в сборе с усилителем, с  червяком и зубчатым сектором</t>
  </si>
  <si>
    <t>жинақталған күшейткішпен, бұраммен және тісті сектормен</t>
  </si>
  <si>
    <t>Ремень 2123/1888/без кондиционера</t>
  </si>
  <si>
    <t>В комплекте 4 шт.</t>
  </si>
  <si>
    <t>радиатор печки для автомобиля ВАЗ 2114</t>
  </si>
  <si>
    <t>310-2 Т</t>
  </si>
  <si>
    <t>312-2 Т</t>
  </si>
  <si>
    <t>313-2 Т</t>
  </si>
  <si>
    <t>314-2 Т</t>
  </si>
  <si>
    <t>315-2 Т</t>
  </si>
  <si>
    <t>316-2 Т</t>
  </si>
  <si>
    <t>317-2 Т</t>
  </si>
  <si>
    <t>318-2 Т</t>
  </si>
  <si>
    <t>319-2 Т</t>
  </si>
  <si>
    <t>320-2 Т</t>
  </si>
  <si>
    <t>321-2 Т</t>
  </si>
  <si>
    <t>339-1 Т</t>
  </si>
  <si>
    <t>342-3 Т</t>
  </si>
  <si>
    <t xml:space="preserve">Футболка с отложенным воротником с застежкой на пуговицах. Материал х/б. </t>
  </si>
  <si>
    <t>343-3 Т</t>
  </si>
  <si>
    <t>15.20.32.00.00.00.12.46.1</t>
  </si>
  <si>
    <t>Ботинки мужские</t>
  </si>
  <si>
    <t>Ер кісілік бәтеңке</t>
  </si>
  <si>
    <t>верх - юфтевая или водостойкая кожа, для защиты от нефти, нефтепродуктов, кислот, щелочей, нетоксичной и взрывоопасной пыли, утепленные, ГОСТ 12.4.137-2001</t>
  </si>
  <si>
    <t>қонышы күдеріден немесе су өткізбейтін былғарыдан жасалған, мұнайдан, мұнай өнімдерінен, қышқылдан, сілтіден, уландырмайтын және жарылыс қаупі бар шаңнан қорғайды, жылытылған МСТ 12.4.137-2001қаупі бар шаңнан қорғайды, жылытылған МСТ 12.4.137-2001</t>
  </si>
  <si>
    <t>Зимние мужские ботинки. Кожаные на прокладке с мягким кантом в берцах, с глухим клапаном из искусственной кожи, с жестким подноском, двухслойная полиуретановая подошва, маслобензостойкая, износоустойчивая, кислотощелочестойкая.</t>
  </si>
  <si>
    <t>346-1 Т</t>
  </si>
  <si>
    <t>Комплект зимний куртка с логотипом с капюшоном, брюки. Ткань: Полиэфир 65%, х/б 35% .</t>
  </si>
  <si>
    <t>347-1 Т</t>
  </si>
  <si>
    <t>Комплект зимний куртка  с логотипом с капишоном и полукомбинезон Ткань: Полиэфир 65%, х/б 35%.</t>
  </si>
  <si>
    <t>30</t>
  </si>
  <si>
    <t>3,4,4К,5,5К,6,8,11,15,19,20,21,22</t>
  </si>
  <si>
    <t>6,8,11,14,19,20,21</t>
  </si>
  <si>
    <t>6,8,11,15,22</t>
  </si>
  <si>
    <t xml:space="preserve">Рабочие зимние перчатки. Из х/б материала, безвредные для кожи рук. </t>
  </si>
  <si>
    <t>541 Т</t>
  </si>
  <si>
    <t>26.30.50.00.00.00.03.15.1</t>
  </si>
  <si>
    <t>Катушка</t>
  </si>
  <si>
    <t>Орауыш</t>
  </si>
  <si>
    <t>с направляющим тросом</t>
  </si>
  <si>
    <t>бағыттаушы сымарқаны бар</t>
  </si>
  <si>
    <t>Приказом от 04 ноября 2015 года</t>
  </si>
  <si>
    <t>Барабан заземления для снятия статического напряжения на топливозаправщиках. Длина троса 25 м.</t>
  </si>
  <si>
    <t>383-4 Т</t>
  </si>
  <si>
    <t>Приказом от 06 ноября 2015 года</t>
  </si>
  <si>
    <t>383-5 Т</t>
  </si>
  <si>
    <t>ОВХ</t>
  </si>
  <si>
    <t>АВБбШв 4*25</t>
  </si>
  <si>
    <t>542 Т</t>
  </si>
  <si>
    <t>543 Т</t>
  </si>
  <si>
    <t>544 Т</t>
  </si>
  <si>
    <t>28.23.13.00.00.00.11.13.1</t>
  </si>
  <si>
    <t>аппарат кассовый автономный</t>
  </si>
  <si>
    <t>автономды кассалық аппарат</t>
  </si>
  <si>
    <t>контрольно-кассовая машина предназначена для осуществления денежных расчетов с населением в сфере торговли и в сфере услуг. Выполняет кассовые операции учёта и контроля, печати чека, контрольной ленты (электронного журнала покупок), отчётных документов. ККМ имеет два 10-разрядных жидкокристаллических дисплея: покупателя и кассира, термопринтер, встроенный аккумулятор 6В 1,2 Ач, порт RS232 для подключения сканера штрих-кода или для подключения к PC (может не устанавливаться). при подключении к PC возможно программирование базы цен, а также считывание и обработка данных из электронного журнала. при использовании программируемых цен идентификация товара производится по внутреннему коду или с помощью сканера по штрих-коду</t>
  </si>
  <si>
    <t>сауда және қызмет көрсету орталығында тұрғындармен ақша есептерін жүзеге асыру үшін арналған бақылау-кассалық машина. Кассалық операцияның есебін және бақылауын, чекті басу, сызық бақылауды (электронды журналды сатып алу), құжаттар мәліметтерді орындайды. КММ екі 10-дәрежелі сұйықкристал дисплейі бар: сатып алушымен және кассир, термопринтер, 6В 1,2 Ач қосылған аккумулятор, РС қосылу (қосылмауы да мүмкіндігі бар) үшін немесе штрих-код сканерге қосылу үшін RS 232 порты. РС қосылу кезінде баға базасы программалау мүмкін, сонымен қатар электронды журналынан мәліметтерді есептеу және қайта өндеу.</t>
  </si>
  <si>
    <t>545 Т</t>
  </si>
  <si>
    <t>546 Т</t>
  </si>
  <si>
    <t>Насос водяной ЯМЗ-236-1307010</t>
  </si>
  <si>
    <t>ККМ Миника ФКZ версия Online KZ</t>
  </si>
  <si>
    <t>Для АТЗ-40 КРАЗ-6443</t>
  </si>
  <si>
    <t>491-1 Т</t>
  </si>
  <si>
    <t>185-1 Т</t>
  </si>
  <si>
    <t>Поставка в течение 15 календарных дней с даты заключения договора</t>
  </si>
  <si>
    <t>27.32.13.00.02.01.82.26.1</t>
  </si>
  <si>
    <t>7-1 У</t>
  </si>
  <si>
    <t>93.11.10.16.00.00.00</t>
  </si>
  <si>
    <t>Услуги по эксплуатации стадионов и арен для зимних видов спорта, ледовых арен для хоккея</t>
  </si>
  <si>
    <t>Қысқы спорт түрлеріне арналған стадиондар мен ареналарды, хоккейге арналған мұз ареналарын пайдалану бойынша қызметтер</t>
  </si>
  <si>
    <t>93.11.10.14.00.00.00</t>
  </si>
  <si>
    <t>Услуги по эксплуатации плавательных бассейнов</t>
  </si>
  <si>
    <t>Жүзу бассейндерін пайдалану бойынша қызметтер</t>
  </si>
  <si>
    <t xml:space="preserve">Услуги по предоставлению легкого атлетического комплекса (аренда дорожки)
</t>
  </si>
  <si>
    <t>услуга по аренде дорожки бассейна</t>
  </si>
  <si>
    <t>131 У</t>
  </si>
  <si>
    <t>132 У</t>
  </si>
  <si>
    <t>Приказом от 18 ноября 2015 года</t>
  </si>
  <si>
    <t>27.90.70.00.00.20.10.30.1</t>
  </si>
  <si>
    <t>Планка преграждающая</t>
  </si>
  <si>
    <t>Бөгет жасайтын планка</t>
  </si>
  <si>
    <t>к турникету</t>
  </si>
  <si>
    <t>турникетке арналған</t>
  </si>
  <si>
    <t>27.90.70.00.00.20.10.20.2</t>
  </si>
  <si>
    <t>Турникет</t>
  </si>
  <si>
    <t>автоматты,қашықтықтан басқарылатын</t>
  </si>
  <si>
    <t>Электронная проходная PERCo-KT02.3 для карт формата ЕММ и HID</t>
  </si>
  <si>
    <t>547 Т</t>
  </si>
  <si>
    <t>548 Т</t>
  </si>
  <si>
    <t>549 Т</t>
  </si>
  <si>
    <t>378-1 Т</t>
  </si>
  <si>
    <t>Поставка в течение 15 календарных дней с даты подписания договора</t>
  </si>
  <si>
    <t>133 У</t>
  </si>
  <si>
    <t>Повышение квалификации работников ПЭО</t>
  </si>
  <si>
    <t>г. Алматы</t>
  </si>
  <si>
    <t>Блок электронного управления</t>
  </si>
  <si>
    <t>Электрондық басқару блогы</t>
  </si>
  <si>
    <t xml:space="preserve">Блок питания 12 В, 5 А, 4 вых. </t>
  </si>
  <si>
    <t>Комплект преграждающих планок PERCo-As-01 (нерж.)</t>
  </si>
  <si>
    <t>550 Т</t>
  </si>
  <si>
    <t>27.90.70.00.00.20.10.48.2</t>
  </si>
  <si>
    <t>22.19.72.00.00.00.30.50.3</t>
  </si>
  <si>
    <t>Коврик</t>
  </si>
  <si>
    <t>Резеңкелі еденжапқыштар</t>
  </si>
  <si>
    <t>Резиновый коврик для бытовых помещений</t>
  </si>
  <si>
    <t>Тұрмыс бөлмелеріне арналған резеңкелі кілемше</t>
  </si>
  <si>
    <t>551 Т</t>
  </si>
  <si>
    <t>552 Т</t>
  </si>
  <si>
    <t>15.20.14.00.00.00.19.10.1</t>
  </si>
  <si>
    <t>Бахила</t>
  </si>
  <si>
    <t>Бахилы</t>
  </si>
  <si>
    <t>одноразовые</t>
  </si>
  <si>
    <t>бір рет киіледі</t>
  </si>
  <si>
    <t>18 Р</t>
  </si>
  <si>
    <t>Поставка в течение 10 календарных дней с даты подписания договора</t>
  </si>
  <si>
    <t>10 пакетов по 1000 шт.</t>
  </si>
  <si>
    <t>Размер: не менее 40 см х 60 см</t>
  </si>
  <si>
    <t>Размер: не менее 70 см х 3 м</t>
  </si>
  <si>
    <t>553 Т</t>
  </si>
  <si>
    <t>18.12.19.35.00.00.00</t>
  </si>
  <si>
    <t>Работы полиграфические</t>
  </si>
  <si>
    <t>Полиграфиялық жұмыстар</t>
  </si>
  <si>
    <t>Работы по изготовлению и печатанию полиграфической продукции</t>
  </si>
  <si>
    <t>Полиграфиялық өнімдерді дайындау және басып шығару бойынша жұмыстар</t>
  </si>
  <si>
    <t>работы по изготовлению наклеек (бирок для багажа) 6х3 см</t>
  </si>
  <si>
    <t>срок выполнения работ с даты заключения договора 10 календарных дней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</si>
</sst>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_-* #,##0_-;\-* #,##0_-;_-* &quot;-&quot;??_-;_-@_-"/>
    <numFmt numFmtId="182" formatCode="_-* #,##0_р_._-;\-* #,##0_р_._-;_-* &quot;-&quot;??_р_._-;_-@_-"/>
    <numFmt numFmtId="183" formatCode="#,##0.000"/>
    <numFmt numFmtId="184" formatCode="_-* #,##0.00_-;\-* #,##0.00_-;_-* &quot;-&quot;??_-;_-@_-"/>
    <numFmt numFmtId="185" formatCode="0.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#,##0_ ;\-#,##0\ "/>
    <numFmt numFmtId="196" formatCode="_-* #,##0.0_р_._-;\-* #,##0.0_р_._-;_-* &quot;-&quot;??_р_._-;_-@_-"/>
    <numFmt numFmtId="197" formatCode="#,##0.0"/>
    <numFmt numFmtId="198" formatCode="0.00000"/>
    <numFmt numFmtId="199" formatCode="0.000000"/>
    <numFmt numFmtId="200" formatCode="[$-FC19]d\ mmmm\ yyyy\ &quot;г.&quot;"/>
    <numFmt numFmtId="201" formatCode="#,##0.00&quot;р.&quot;"/>
    <numFmt numFmtId="202" formatCode="0000"/>
    <numFmt numFmtId="203" formatCode="00000\-0000"/>
    <numFmt numFmtId="204" formatCode="#,##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color indexed="5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Calibri"/>
      <family val="2"/>
    </font>
    <font>
      <sz val="8"/>
      <color indexed="8"/>
      <name val="Tahoma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 tint="-0.8999800086021423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ahoma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0">
      <alignment/>
      <protection/>
    </xf>
    <xf numFmtId="43" fontId="6" fillId="0" borderId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6" fillId="0" borderId="0">
      <alignment/>
      <protection/>
    </xf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1" xfId="537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1" fontId="2" fillId="0" borderId="11" xfId="537" applyNumberFormat="1" applyFont="1" applyFill="1" applyBorder="1" applyAlignment="1">
      <alignment horizontal="center" vertical="top" wrapText="1"/>
      <protection/>
    </xf>
    <xf numFmtId="0" fontId="2" fillId="0" borderId="11" xfId="533" applyFont="1" applyFill="1" applyBorder="1" applyAlignment="1">
      <alignment horizontal="center" vertical="top" wrapText="1"/>
      <protection/>
    </xf>
    <xf numFmtId="0" fontId="2" fillId="0" borderId="11" xfId="76" applyFont="1" applyFill="1" applyBorder="1" applyAlignment="1">
      <alignment horizontal="center" vertical="top" wrapText="1"/>
      <protection/>
    </xf>
    <xf numFmtId="2" fontId="2" fillId="0" borderId="11" xfId="534" applyNumberFormat="1" applyFont="1" applyFill="1" applyBorder="1" applyAlignment="1">
      <alignment horizontal="center" vertical="top" wrapText="1"/>
      <protection/>
    </xf>
    <xf numFmtId="0" fontId="2" fillId="0" borderId="11" xfId="534" applyFont="1" applyFill="1" applyBorder="1" applyAlignment="1">
      <alignment horizontal="center" vertical="top" wrapText="1"/>
      <protection/>
    </xf>
    <xf numFmtId="0" fontId="2" fillId="0" borderId="11" xfId="536" applyFont="1" applyFill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1" xfId="532" applyNumberFormat="1" applyFont="1" applyFill="1" applyBorder="1" applyAlignment="1">
      <alignment horizontal="center" vertical="top" wrapText="1"/>
      <protection/>
    </xf>
    <xf numFmtId="0" fontId="2" fillId="0" borderId="11" xfId="532" applyFont="1" applyFill="1" applyBorder="1" applyAlignment="1">
      <alignment horizontal="center" vertical="top" wrapText="1"/>
      <protection/>
    </xf>
    <xf numFmtId="49" fontId="2" fillId="0" borderId="11" xfId="533" applyNumberFormat="1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>
      <alignment horizontal="center" vertical="top" wrapText="1"/>
    </xf>
    <xf numFmtId="49" fontId="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537" applyNumberFormat="1" applyFont="1" applyFill="1" applyBorder="1" applyAlignment="1">
      <alignment horizontal="center" vertical="top" wrapText="1"/>
      <protection/>
    </xf>
    <xf numFmtId="1" fontId="2" fillId="0" borderId="11" xfId="53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537" applyFont="1" applyFill="1" applyBorder="1" applyAlignment="1">
      <alignment horizontal="center" vertical="top" wrapText="1"/>
      <protection/>
    </xf>
    <xf numFmtId="0" fontId="2" fillId="0" borderId="11" xfId="149" applyFont="1" applyFill="1" applyBorder="1" applyAlignment="1">
      <alignment horizontal="center" vertical="top" wrapText="1"/>
      <protection/>
    </xf>
    <xf numFmtId="0" fontId="2" fillId="0" borderId="11" xfId="426" applyFont="1" applyFill="1" applyBorder="1" applyAlignment="1">
      <alignment horizontal="center" vertical="top" wrapText="1"/>
      <protection/>
    </xf>
    <xf numFmtId="49" fontId="2" fillId="0" borderId="11" xfId="426" applyNumberFormat="1" applyFont="1" applyFill="1" applyBorder="1" applyAlignment="1">
      <alignment horizontal="center" vertical="top" wrapText="1"/>
      <protection/>
    </xf>
    <xf numFmtId="2" fontId="2" fillId="0" borderId="11" xfId="426" applyNumberFormat="1" applyFont="1" applyFill="1" applyBorder="1" applyAlignment="1">
      <alignment horizontal="center" vertical="top" wrapText="1"/>
      <protection/>
    </xf>
    <xf numFmtId="0" fontId="11" fillId="0" borderId="0" xfId="0" applyFont="1" applyFill="1" applyBorder="1" applyAlignment="1">
      <alignment/>
    </xf>
    <xf numFmtId="182" fontId="2" fillId="0" borderId="11" xfId="605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/>
    </xf>
    <xf numFmtId="182" fontId="2" fillId="0" borderId="11" xfId="605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center" vertical="top" wrapText="1"/>
    </xf>
    <xf numFmtId="3" fontId="2" fillId="0" borderId="11" xfId="553" applyNumberFormat="1" applyFont="1" applyFill="1" applyBorder="1" applyAlignment="1">
      <alignment horizontal="center" vertical="top" wrapText="1"/>
    </xf>
    <xf numFmtId="3" fontId="2" fillId="0" borderId="11" xfId="537" applyNumberFormat="1" applyFont="1" applyFill="1" applyBorder="1" applyAlignment="1">
      <alignment horizontal="center" vertical="top"/>
      <protection/>
    </xf>
    <xf numFmtId="1" fontId="2" fillId="0" borderId="11" xfId="537" applyNumberFormat="1" applyFont="1" applyFill="1" applyBorder="1" applyAlignment="1">
      <alignment horizontal="center" vertical="top"/>
      <protection/>
    </xf>
    <xf numFmtId="49" fontId="2" fillId="0" borderId="11" xfId="537" applyNumberFormat="1" applyFont="1" applyFill="1" applyBorder="1" applyAlignment="1">
      <alignment horizontal="center" vertical="top"/>
      <protection/>
    </xf>
    <xf numFmtId="0" fontId="2" fillId="0" borderId="11" xfId="537" applyFont="1" applyFill="1" applyBorder="1" applyAlignment="1">
      <alignment horizontal="center" vertical="top"/>
      <protection/>
    </xf>
    <xf numFmtId="44" fontId="2" fillId="0" borderId="11" xfId="51" applyFont="1" applyFill="1" applyBorder="1" applyAlignment="1">
      <alignment horizontal="center" vertical="top" wrapText="1"/>
    </xf>
    <xf numFmtId="3" fontId="2" fillId="0" borderId="11" xfId="605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54" fillId="0" borderId="11" xfId="537" applyFont="1" applyFill="1" applyBorder="1" applyAlignment="1">
      <alignment horizontal="center" vertical="top" wrapText="1"/>
      <protection/>
    </xf>
    <xf numFmtId="49" fontId="54" fillId="0" borderId="11" xfId="0" applyNumberFormat="1" applyFont="1" applyFill="1" applyBorder="1" applyAlignment="1">
      <alignment horizontal="center" vertical="top" wrapText="1"/>
    </xf>
    <xf numFmtId="9" fontId="2" fillId="0" borderId="11" xfId="76" applyNumberFormat="1" applyFont="1" applyFill="1" applyBorder="1" applyAlignment="1">
      <alignment horizontal="center" vertical="top" wrapText="1"/>
      <protection/>
    </xf>
    <xf numFmtId="0" fontId="54" fillId="0" borderId="11" xfId="0" applyFont="1" applyFill="1" applyBorder="1" applyAlignment="1">
      <alignment horizontal="center" vertical="top" wrapText="1"/>
    </xf>
    <xf numFmtId="3" fontId="54" fillId="0" borderId="11" xfId="537" applyNumberFormat="1" applyFont="1" applyFill="1" applyBorder="1" applyAlignment="1">
      <alignment horizontal="center" vertical="top" wrapText="1"/>
      <protection/>
    </xf>
    <xf numFmtId="3" fontId="54" fillId="0" borderId="11" xfId="0" applyNumberFormat="1" applyFont="1" applyFill="1" applyBorder="1" applyAlignment="1">
      <alignment horizontal="center" vertical="top" wrapText="1"/>
    </xf>
    <xf numFmtId="0" fontId="54" fillId="0" borderId="11" xfId="0" applyNumberFormat="1" applyFont="1" applyFill="1" applyBorder="1" applyAlignment="1">
      <alignment horizontal="center" vertical="top" wrapText="1"/>
    </xf>
    <xf numFmtId="49" fontId="2" fillId="0" borderId="11" xfId="538" applyNumberFormat="1" applyFont="1" applyFill="1" applyBorder="1" applyAlignment="1" quotePrefix="1">
      <alignment horizontal="center" vertical="top" wrapText="1"/>
      <protection/>
    </xf>
    <xf numFmtId="0" fontId="2" fillId="0" borderId="11" xfId="538" applyNumberFormat="1" applyFont="1" applyFill="1" applyBorder="1" applyAlignment="1" quotePrefix="1">
      <alignment horizontal="center" vertical="top" wrapText="1"/>
      <protection/>
    </xf>
    <xf numFmtId="0" fontId="2" fillId="0" borderId="11" xfId="538" applyFont="1" applyFill="1" applyBorder="1" applyAlignment="1">
      <alignment horizontal="center" vertical="top" wrapText="1"/>
      <protection/>
    </xf>
    <xf numFmtId="0" fontId="2" fillId="0" borderId="11" xfId="538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49" fontId="2" fillId="0" borderId="11" xfId="534" applyNumberFormat="1" applyFont="1" applyFill="1" applyBorder="1" applyAlignment="1">
      <alignment horizontal="center" vertical="top" wrapText="1"/>
      <protection/>
    </xf>
    <xf numFmtId="0" fontId="10" fillId="0" borderId="11" xfId="0" applyFont="1" applyFill="1" applyBorder="1" applyAlignment="1" applyProtection="1">
      <alignment horizontal="center" vertical="top" wrapText="1"/>
      <protection/>
    </xf>
    <xf numFmtId="0" fontId="10" fillId="0" borderId="11" xfId="534" applyFont="1" applyFill="1" applyBorder="1" applyAlignment="1">
      <alignment horizontal="center" vertical="top" wrapText="1"/>
      <protection/>
    </xf>
    <xf numFmtId="3" fontId="2" fillId="0" borderId="11" xfId="605" applyNumberFormat="1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56" fillId="0" borderId="11" xfId="0" applyFont="1" applyFill="1" applyBorder="1" applyAlignment="1">
      <alignment horizontal="center" vertical="top"/>
    </xf>
    <xf numFmtId="182" fontId="55" fillId="0" borderId="11" xfId="605" applyNumberFormat="1" applyFont="1" applyFill="1" applyBorder="1" applyAlignment="1">
      <alignment horizontal="center" vertical="top"/>
    </xf>
    <xf numFmtId="0" fontId="2" fillId="0" borderId="11" xfId="537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/>
    </xf>
    <xf numFmtId="1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Font="1" applyFill="1" applyBorder="1" applyAlignment="1" applyProtection="1">
      <alignment horizontal="center" vertical="top"/>
      <protection locked="0"/>
    </xf>
    <xf numFmtId="183" fontId="2" fillId="0" borderId="11" xfId="76" applyNumberFormat="1" applyFont="1" applyFill="1" applyBorder="1" applyAlignment="1">
      <alignment horizontal="center" vertical="top" wrapText="1"/>
      <protection/>
    </xf>
    <xf numFmtId="49" fontId="2" fillId="0" borderId="11" xfId="400" applyNumberFormat="1" applyFont="1" applyFill="1" applyBorder="1" applyAlignment="1" applyProtection="1">
      <alignment horizontal="center" vertical="top" wrapText="1"/>
      <protection/>
    </xf>
    <xf numFmtId="0" fontId="2" fillId="0" borderId="11" xfId="400" applyFont="1" applyFill="1" applyBorder="1" applyAlignment="1">
      <alignment horizontal="center" vertical="top" wrapText="1"/>
      <protection/>
    </xf>
    <xf numFmtId="0" fontId="2" fillId="0" borderId="11" xfId="400" applyFont="1" applyFill="1" applyBorder="1" applyAlignment="1" applyProtection="1">
      <alignment horizontal="center" vertical="top" wrapText="1"/>
      <protection/>
    </xf>
    <xf numFmtId="181" fontId="2" fillId="0" borderId="11" xfId="537" applyNumberFormat="1" applyFont="1" applyFill="1" applyBorder="1" applyAlignment="1">
      <alignment horizontal="center" vertical="top" wrapText="1"/>
      <protection/>
    </xf>
    <xf numFmtId="1" fontId="2" fillId="0" borderId="11" xfId="400" applyNumberFormat="1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 horizontal="center" vertical="top" wrapText="1"/>
    </xf>
    <xf numFmtId="0" fontId="2" fillId="0" borderId="11" xfId="473" applyFont="1" applyFill="1" applyBorder="1" applyAlignment="1">
      <alignment horizontal="center" vertical="top" wrapText="1"/>
      <protection/>
    </xf>
    <xf numFmtId="0" fontId="2" fillId="0" borderId="10" xfId="537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197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57" fillId="0" borderId="0" xfId="0" applyFont="1" applyFill="1" applyAlignment="1">
      <alignment/>
    </xf>
    <xf numFmtId="0" fontId="2" fillId="0" borderId="11" xfId="535" applyFont="1" applyFill="1" applyBorder="1" applyAlignment="1">
      <alignment horizontal="center" vertical="top" wrapText="1"/>
      <protection/>
    </xf>
    <xf numFmtId="0" fontId="58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1" xfId="536" applyNumberFormat="1" applyFont="1" applyFill="1" applyBorder="1" applyAlignment="1">
      <alignment horizontal="center" vertical="top" wrapText="1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1" xfId="73" applyFont="1" applyFill="1" applyBorder="1" applyAlignment="1">
      <alignment horizontal="center" vertical="top" wrapText="1"/>
      <protection/>
    </xf>
    <xf numFmtId="0" fontId="2" fillId="0" borderId="11" xfId="75" applyFont="1" applyFill="1" applyBorder="1" applyAlignment="1">
      <alignment horizontal="center" vertical="top" wrapText="1"/>
      <protection/>
    </xf>
    <xf numFmtId="0" fontId="2" fillId="0" borderId="11" xfId="89" applyFont="1" applyFill="1" applyBorder="1" applyAlignment="1">
      <alignment horizontal="center" vertical="top" wrapText="1"/>
      <protection/>
    </xf>
    <xf numFmtId="0" fontId="2" fillId="0" borderId="11" xfId="413" applyFont="1" applyFill="1" applyBorder="1" applyAlignment="1">
      <alignment horizontal="center" vertical="top" wrapText="1"/>
      <protection/>
    </xf>
    <xf numFmtId="49" fontId="2" fillId="0" borderId="11" xfId="473" applyNumberFormat="1" applyFont="1" applyFill="1" applyBorder="1" applyAlignment="1">
      <alignment horizontal="center" vertical="top" wrapText="1"/>
      <protection/>
    </xf>
    <xf numFmtId="0" fontId="2" fillId="0" borderId="14" xfId="537" applyFont="1" applyFill="1" applyBorder="1" applyAlignment="1">
      <alignment horizontal="center" vertical="top" wrapText="1"/>
      <protection/>
    </xf>
    <xf numFmtId="3" fontId="1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76" applyNumberFormat="1" applyFont="1" applyFill="1" applyBorder="1" applyAlignment="1">
      <alignment horizontal="center" vertical="top"/>
      <protection/>
    </xf>
    <xf numFmtId="3" fontId="56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3" fontId="56" fillId="0" borderId="11" xfId="0" applyNumberFormat="1" applyFont="1" applyFill="1" applyBorder="1" applyAlignment="1">
      <alignment horizontal="center" vertical="top" wrapText="1"/>
    </xf>
    <xf numFmtId="3" fontId="2" fillId="0" borderId="11" xfId="426" applyNumberFormat="1" applyFont="1" applyFill="1" applyBorder="1" applyAlignment="1">
      <alignment horizontal="center" vertical="top" wrapText="1"/>
      <protection/>
    </xf>
    <xf numFmtId="3" fontId="10" fillId="0" borderId="11" xfId="0" applyNumberFormat="1" applyFont="1" applyFill="1" applyBorder="1" applyAlignment="1">
      <alignment horizontal="center" vertical="top"/>
    </xf>
    <xf numFmtId="3" fontId="10" fillId="0" borderId="0" xfId="0" applyNumberFormat="1" applyFont="1" applyFill="1" applyAlignment="1">
      <alignment horizontal="center" vertical="top"/>
    </xf>
    <xf numFmtId="3" fontId="56" fillId="0" borderId="11" xfId="605" applyNumberFormat="1" applyFont="1" applyFill="1" applyBorder="1" applyAlignment="1">
      <alignment horizontal="center" vertical="top"/>
    </xf>
    <xf numFmtId="0" fontId="56" fillId="0" borderId="11" xfId="0" applyFont="1" applyFill="1" applyBorder="1" applyAlignment="1" applyProtection="1">
      <alignment horizontal="center" vertical="top" wrapText="1"/>
      <protection/>
    </xf>
    <xf numFmtId="0" fontId="56" fillId="0" borderId="11" xfId="0" applyFont="1" applyFill="1" applyBorder="1" applyAlignment="1">
      <alignment horizontal="center" vertical="top" wrapText="1"/>
    </xf>
    <xf numFmtId="0" fontId="55" fillId="0" borderId="11" xfId="537" applyFont="1" applyFill="1" applyBorder="1" applyAlignment="1">
      <alignment horizontal="center" vertical="top" wrapText="1"/>
      <protection/>
    </xf>
    <xf numFmtId="0" fontId="56" fillId="0" borderId="11" xfId="537" applyFont="1" applyFill="1" applyBorder="1" applyAlignment="1">
      <alignment horizontal="center" vertical="top" wrapText="1"/>
      <protection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textRotation="90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55" fillId="0" borderId="0" xfId="537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56" fillId="0" borderId="11" xfId="533" applyFont="1" applyFill="1" applyBorder="1" applyAlignment="1">
      <alignment horizontal="center" vertical="top" wrapText="1"/>
      <protection/>
    </xf>
    <xf numFmtId="0" fontId="56" fillId="0" borderId="11" xfId="0" applyNumberFormat="1" applyFont="1" applyFill="1" applyBorder="1" applyAlignment="1">
      <alignment horizontal="center" vertical="top" wrapText="1"/>
    </xf>
    <xf numFmtId="49" fontId="56" fillId="0" borderId="11" xfId="0" applyNumberFormat="1" applyFont="1" applyFill="1" applyBorder="1" applyAlignment="1">
      <alignment horizontal="center" vertical="top" wrapText="1"/>
    </xf>
    <xf numFmtId="3" fontId="56" fillId="0" borderId="11" xfId="537" applyNumberFormat="1" applyFont="1" applyFill="1" applyBorder="1" applyAlignment="1">
      <alignment horizontal="center" vertical="top" wrapText="1"/>
      <protection/>
    </xf>
    <xf numFmtId="0" fontId="56" fillId="0" borderId="10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Alignment="1">
      <alignment horizontal="center" vertical="top" wrapText="1"/>
    </xf>
    <xf numFmtId="0" fontId="56" fillId="0" borderId="11" xfId="76" applyFont="1" applyFill="1" applyBorder="1" applyAlignment="1">
      <alignment horizontal="center" vertical="top" wrapText="1"/>
      <protection/>
    </xf>
    <xf numFmtId="9" fontId="56" fillId="0" borderId="11" xfId="76" applyNumberFormat="1" applyFont="1" applyFill="1" applyBorder="1" applyAlignment="1">
      <alignment horizontal="center" vertical="top" wrapText="1"/>
      <protection/>
    </xf>
    <xf numFmtId="1" fontId="56" fillId="0" borderId="11" xfId="0" applyNumberFormat="1" applyFont="1" applyFill="1" applyBorder="1" applyAlignment="1">
      <alignment horizontal="center" vertical="top" wrapText="1"/>
    </xf>
    <xf numFmtId="1" fontId="56" fillId="0" borderId="11" xfId="537" applyNumberFormat="1" applyFont="1" applyFill="1" applyBorder="1" applyAlignment="1">
      <alignment horizontal="center" vertical="top" wrapText="1"/>
      <protection/>
    </xf>
    <xf numFmtId="0" fontId="56" fillId="0" borderId="0" xfId="0" applyFont="1" applyFill="1" applyBorder="1" applyAlignment="1">
      <alignment vertical="top" wrapText="1"/>
    </xf>
    <xf numFmtId="49" fontId="56" fillId="0" borderId="11" xfId="0" applyNumberFormat="1" applyFont="1" applyFill="1" applyBorder="1" applyAlignment="1">
      <alignment horizontal="center" vertical="top"/>
    </xf>
    <xf numFmtId="182" fontId="56" fillId="0" borderId="11" xfId="605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/>
    </xf>
    <xf numFmtId="49" fontId="56" fillId="0" borderId="11" xfId="149" applyNumberFormat="1" applyFont="1" applyFill="1" applyBorder="1" applyAlignment="1">
      <alignment horizontal="center" vertical="top" wrapText="1"/>
      <protection/>
    </xf>
    <xf numFmtId="1" fontId="56" fillId="0" borderId="11" xfId="149" applyNumberFormat="1" applyFont="1" applyFill="1" applyBorder="1" applyAlignment="1">
      <alignment horizontal="center" vertical="top" wrapText="1"/>
      <protection/>
    </xf>
    <xf numFmtId="0" fontId="56" fillId="0" borderId="11" xfId="149" applyFont="1" applyFill="1" applyBorder="1" applyAlignment="1">
      <alignment horizontal="center" vertical="top" wrapText="1"/>
      <protection/>
    </xf>
    <xf numFmtId="0" fontId="56" fillId="0" borderId="12" xfId="537" applyFont="1" applyFill="1" applyBorder="1" applyAlignment="1">
      <alignment horizontal="center" vertical="top" wrapText="1"/>
      <protection/>
    </xf>
    <xf numFmtId="0" fontId="56" fillId="0" borderId="0" xfId="0" applyFont="1" applyFill="1" applyBorder="1" applyAlignment="1">
      <alignment horizontal="center" vertical="top" wrapText="1"/>
    </xf>
    <xf numFmtId="3" fontId="2" fillId="0" borderId="10" xfId="537" applyNumberFormat="1" applyFont="1" applyFill="1" applyBorder="1" applyAlignment="1">
      <alignment horizontal="center" vertical="top" wrapText="1"/>
      <protection/>
    </xf>
    <xf numFmtId="3" fontId="2" fillId="0" borderId="0" xfId="76" applyNumberFormat="1" applyFont="1" applyFill="1" applyBorder="1" applyAlignment="1">
      <alignment vertical="top" wrapText="1"/>
      <protection/>
    </xf>
    <xf numFmtId="3" fontId="2" fillId="0" borderId="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10" fillId="0" borderId="11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56" fillId="0" borderId="11" xfId="537" applyNumberFormat="1" applyFont="1" applyFill="1" applyBorder="1" applyAlignment="1">
      <alignment horizontal="center" vertical="top"/>
      <protection/>
    </xf>
    <xf numFmtId="3" fontId="3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605" applyNumberFormat="1" applyFont="1" applyFill="1" applyBorder="1" applyAlignment="1">
      <alignment horizontal="left" vertical="top"/>
    </xf>
    <xf numFmtId="4" fontId="2" fillId="0" borderId="11" xfId="605" applyNumberFormat="1" applyFont="1" applyFill="1" applyBorder="1" applyAlignment="1">
      <alignment horizontal="center" vertical="top"/>
    </xf>
    <xf numFmtId="0" fontId="2" fillId="0" borderId="11" xfId="474" applyFont="1" applyFill="1" applyBorder="1" applyAlignment="1">
      <alignment horizontal="center" vertical="top" wrapText="1"/>
      <protection/>
    </xf>
    <xf numFmtId="49" fontId="2" fillId="0" borderId="11" xfId="474" applyNumberFormat="1" applyFont="1" applyFill="1" applyBorder="1" applyAlignment="1">
      <alignment horizontal="center" vertical="top" wrapText="1"/>
      <protection/>
    </xf>
    <xf numFmtId="3" fontId="2" fillId="0" borderId="11" xfId="474" applyNumberFormat="1" applyFont="1" applyFill="1" applyBorder="1" applyAlignment="1">
      <alignment horizontal="center" vertical="top" wrapText="1"/>
      <protection/>
    </xf>
    <xf numFmtId="0" fontId="2" fillId="0" borderId="11" xfId="537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537" applyNumberFormat="1" applyFont="1" applyFill="1" applyBorder="1" applyAlignment="1">
      <alignment horizontal="center" vertical="center" wrapText="1"/>
      <protection/>
    </xf>
    <xf numFmtId="1" fontId="1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 applyProtection="1">
      <alignment horizontal="center" vertical="top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400" applyNumberFormat="1" applyFont="1" applyFill="1" applyBorder="1" applyAlignment="1">
      <alignment horizontal="center" vertical="top" wrapText="1"/>
      <protection/>
    </xf>
    <xf numFmtId="1" fontId="2" fillId="0" borderId="11" xfId="605" applyNumberFormat="1" applyFont="1" applyFill="1" applyBorder="1" applyAlignment="1">
      <alignment horizontal="center" vertical="top"/>
    </xf>
    <xf numFmtId="1" fontId="2" fillId="0" borderId="11" xfId="474" applyNumberFormat="1" applyFont="1" applyFill="1" applyBorder="1" applyAlignment="1">
      <alignment horizontal="center" vertical="top" wrapText="1"/>
      <protection/>
    </xf>
    <xf numFmtId="1" fontId="56" fillId="0" borderId="11" xfId="605" applyNumberFormat="1" applyFont="1" applyFill="1" applyBorder="1" applyAlignment="1">
      <alignment horizontal="center" vertical="top"/>
    </xf>
    <xf numFmtId="0" fontId="59" fillId="0" borderId="0" xfId="0" applyFont="1" applyAlignment="1">
      <alignment/>
    </xf>
    <xf numFmtId="197" fontId="2" fillId="0" borderId="11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/>
    </xf>
    <xf numFmtId="0" fontId="59" fillId="0" borderId="0" xfId="0" applyFont="1" applyFill="1" applyAlignment="1">
      <alignment/>
    </xf>
    <xf numFmtId="0" fontId="2" fillId="0" borderId="16" xfId="0" applyFont="1" applyFill="1" applyBorder="1" applyAlignment="1">
      <alignment horizontal="center" vertical="top" wrapText="1"/>
    </xf>
    <xf numFmtId="0" fontId="60" fillId="0" borderId="0" xfId="0" applyFont="1" applyAlignment="1">
      <alignment/>
    </xf>
    <xf numFmtId="2" fontId="2" fillId="0" borderId="11" xfId="537" applyNumberFormat="1" applyFont="1" applyFill="1" applyBorder="1" applyAlignment="1">
      <alignment horizontal="center" vertical="top" wrapText="1"/>
      <protection/>
    </xf>
    <xf numFmtId="0" fontId="9" fillId="0" borderId="11" xfId="0" applyFont="1" applyFill="1" applyBorder="1" applyAlignment="1">
      <alignment/>
    </xf>
    <xf numFmtId="4" fontId="2" fillId="0" borderId="11" xfId="400" applyNumberFormat="1" applyFont="1" applyFill="1" applyBorder="1" applyAlignment="1">
      <alignment horizontal="center" vertical="top" wrapText="1"/>
      <protection/>
    </xf>
    <xf numFmtId="197" fontId="2" fillId="0" borderId="11" xfId="605" applyNumberFormat="1" applyFont="1" applyFill="1" applyBorder="1" applyAlignment="1">
      <alignment horizontal="center" vertical="top"/>
    </xf>
    <xf numFmtId="185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76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</cellXfs>
  <cellStyles count="597">
    <cellStyle name="Normal" xfId="0"/>
    <cellStyle name="_Расчетная потребность на 01.01.08" xfId="15"/>
    <cellStyle name="_Расчетная потребность на 01.01.09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Normal_RM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Денежный 2 2" xfId="50"/>
    <cellStyle name="Денежный 2 2 2" xfId="51"/>
    <cellStyle name="Денежный 2 3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АНДАГАЧ тел3-33-96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1" xfId="63"/>
    <cellStyle name="Обычный 11 2" xfId="64"/>
    <cellStyle name="Обычный 11 3" xfId="65"/>
    <cellStyle name="Обычный 11 4" xfId="66"/>
    <cellStyle name="Обычный 11 5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2" xfId="77"/>
    <cellStyle name="Обычный 2 2 2" xfId="78"/>
    <cellStyle name="Обычный 2 2 3" xfId="79"/>
    <cellStyle name="Обычный 2 2 4" xfId="80"/>
    <cellStyle name="Обычный 2 2 5" xfId="81"/>
    <cellStyle name="Обычный 2 3" xfId="82"/>
    <cellStyle name="Обычный 2 4" xfId="83"/>
    <cellStyle name="Обычный 2 5" xfId="84"/>
    <cellStyle name="Обычный 2 6" xfId="85"/>
    <cellStyle name="Обычный 2 7" xfId="86"/>
    <cellStyle name="Обычный 20" xfId="87"/>
    <cellStyle name="Обычный 21" xfId="88"/>
    <cellStyle name="Обычный 22" xfId="89"/>
    <cellStyle name="Обычный 22 10" xfId="90"/>
    <cellStyle name="Обычный 22 11" xfId="91"/>
    <cellStyle name="Обычный 22 12" xfId="92"/>
    <cellStyle name="Обычный 22 13" xfId="93"/>
    <cellStyle name="Обычный 22 14" xfId="94"/>
    <cellStyle name="Обычный 22 15" xfId="95"/>
    <cellStyle name="Обычный 22 16" xfId="96"/>
    <cellStyle name="Обычный 22 17" xfId="97"/>
    <cellStyle name="Обычный 22 18" xfId="98"/>
    <cellStyle name="Обычный 22 19" xfId="99"/>
    <cellStyle name="Обычный 22 2" xfId="100"/>
    <cellStyle name="Обычный 22 20" xfId="101"/>
    <cellStyle name="Обычный 22 21" xfId="102"/>
    <cellStyle name="Обычный 22 22" xfId="103"/>
    <cellStyle name="Обычный 22 23" xfId="104"/>
    <cellStyle name="Обычный 22 24" xfId="105"/>
    <cellStyle name="Обычный 22 25" xfId="106"/>
    <cellStyle name="Обычный 22 26" xfId="107"/>
    <cellStyle name="Обычный 22 27" xfId="108"/>
    <cellStyle name="Обычный 22 28" xfId="109"/>
    <cellStyle name="Обычный 22 29" xfId="110"/>
    <cellStyle name="Обычный 22 3" xfId="111"/>
    <cellStyle name="Обычный 22 30" xfId="112"/>
    <cellStyle name="Обычный 22 31" xfId="113"/>
    <cellStyle name="Обычный 22 32" xfId="114"/>
    <cellStyle name="Обычный 22 33" xfId="115"/>
    <cellStyle name="Обычный 22 34" xfId="116"/>
    <cellStyle name="Обычный 22 35" xfId="117"/>
    <cellStyle name="Обычный 22 36" xfId="118"/>
    <cellStyle name="Обычный 22 37" xfId="119"/>
    <cellStyle name="Обычный 22 38" xfId="120"/>
    <cellStyle name="Обычный 22 39" xfId="121"/>
    <cellStyle name="Обычный 22 4" xfId="122"/>
    <cellStyle name="Обычный 22 40" xfId="123"/>
    <cellStyle name="Обычный 22 41" xfId="124"/>
    <cellStyle name="Обычный 22 42" xfId="125"/>
    <cellStyle name="Обычный 22 43" xfId="126"/>
    <cellStyle name="Обычный 22 44" xfId="127"/>
    <cellStyle name="Обычный 22 45" xfId="128"/>
    <cellStyle name="Обычный 22 46" xfId="129"/>
    <cellStyle name="Обычный 22 47" xfId="130"/>
    <cellStyle name="Обычный 22 5" xfId="131"/>
    <cellStyle name="Обычный 22 6" xfId="132"/>
    <cellStyle name="Обычный 22 7" xfId="133"/>
    <cellStyle name="Обычный 22 8" xfId="134"/>
    <cellStyle name="Обычный 22 9" xfId="135"/>
    <cellStyle name="Обычный 24" xfId="136"/>
    <cellStyle name="Обычный 24 10" xfId="137"/>
    <cellStyle name="Обычный 24 11" xfId="138"/>
    <cellStyle name="Обычный 24 12" xfId="139"/>
    <cellStyle name="Обычный 24 13" xfId="140"/>
    <cellStyle name="Обычный 24 2" xfId="141"/>
    <cellStyle name="Обычный 24 3" xfId="142"/>
    <cellStyle name="Обычный 24 4" xfId="143"/>
    <cellStyle name="Обычный 24 5" xfId="144"/>
    <cellStyle name="Обычный 24 6" xfId="145"/>
    <cellStyle name="Обычный 24 7" xfId="146"/>
    <cellStyle name="Обычный 24 8" xfId="147"/>
    <cellStyle name="Обычный 24 9" xfId="148"/>
    <cellStyle name="Обычный 26" xfId="149"/>
    <cellStyle name="Обычный 26 10" xfId="150"/>
    <cellStyle name="Обычный 26 11" xfId="151"/>
    <cellStyle name="Обычный 26 12" xfId="152"/>
    <cellStyle name="Обычный 26 13" xfId="153"/>
    <cellStyle name="Обычный 26 2" xfId="154"/>
    <cellStyle name="Обычный 26 3" xfId="155"/>
    <cellStyle name="Обычный 26 4" xfId="156"/>
    <cellStyle name="Обычный 26 5" xfId="157"/>
    <cellStyle name="Обычный 26 6" xfId="158"/>
    <cellStyle name="Обычный 26 7" xfId="159"/>
    <cellStyle name="Обычный 26 8" xfId="160"/>
    <cellStyle name="Обычный 26 9" xfId="161"/>
    <cellStyle name="Обычный 28" xfId="162"/>
    <cellStyle name="Обычный 28 10" xfId="163"/>
    <cellStyle name="Обычный 28 11" xfId="164"/>
    <cellStyle name="Обычный 28 12" xfId="165"/>
    <cellStyle name="Обычный 28 13" xfId="166"/>
    <cellStyle name="Обычный 28 2" xfId="167"/>
    <cellStyle name="Обычный 28 3" xfId="168"/>
    <cellStyle name="Обычный 28 4" xfId="169"/>
    <cellStyle name="Обычный 28 5" xfId="170"/>
    <cellStyle name="Обычный 28 6" xfId="171"/>
    <cellStyle name="Обычный 28 7" xfId="172"/>
    <cellStyle name="Обычный 28 8" xfId="173"/>
    <cellStyle name="Обычный 28 9" xfId="174"/>
    <cellStyle name="Обычный 3" xfId="175"/>
    <cellStyle name="Обычный 3 10" xfId="176"/>
    <cellStyle name="Обычный 3 11" xfId="177"/>
    <cellStyle name="Обычный 3 12" xfId="178"/>
    <cellStyle name="Обычный 3 13" xfId="179"/>
    <cellStyle name="Обычный 3 14" xfId="180"/>
    <cellStyle name="Обычный 3 15" xfId="181"/>
    <cellStyle name="Обычный 3 16" xfId="182"/>
    <cellStyle name="Обычный 3 17" xfId="183"/>
    <cellStyle name="Обычный 3 18" xfId="184"/>
    <cellStyle name="Обычный 3 19" xfId="185"/>
    <cellStyle name="Обычный 3 2" xfId="186"/>
    <cellStyle name="Обычный 3 2 10" xfId="187"/>
    <cellStyle name="Обычный 3 2 11" xfId="188"/>
    <cellStyle name="Обычный 3 2 12" xfId="189"/>
    <cellStyle name="Обычный 3 2 13" xfId="190"/>
    <cellStyle name="Обычный 3 2 14" xfId="191"/>
    <cellStyle name="Обычный 3 2 15" xfId="192"/>
    <cellStyle name="Обычный 3 2 16" xfId="193"/>
    <cellStyle name="Обычный 3 2 17" xfId="194"/>
    <cellStyle name="Обычный 3 2 18" xfId="195"/>
    <cellStyle name="Обычный 3 2 19" xfId="196"/>
    <cellStyle name="Обычный 3 2 2" xfId="197"/>
    <cellStyle name="Обычный 3 2 20" xfId="198"/>
    <cellStyle name="Обычный 3 2 21" xfId="199"/>
    <cellStyle name="Обычный 3 2 22" xfId="200"/>
    <cellStyle name="Обычный 3 2 23" xfId="201"/>
    <cellStyle name="Обычный 3 2 24" xfId="202"/>
    <cellStyle name="Обычный 3 2 25" xfId="203"/>
    <cellStyle name="Обычный 3 2 26" xfId="204"/>
    <cellStyle name="Обычный 3 2 27" xfId="205"/>
    <cellStyle name="Обычный 3 2 28" xfId="206"/>
    <cellStyle name="Обычный 3 2 29" xfId="207"/>
    <cellStyle name="Обычный 3 2 3" xfId="208"/>
    <cellStyle name="Обычный 3 2 30" xfId="209"/>
    <cellStyle name="Обычный 3 2 31" xfId="210"/>
    <cellStyle name="Обычный 3 2 32" xfId="211"/>
    <cellStyle name="Обычный 3 2 33" xfId="212"/>
    <cellStyle name="Обычный 3 2 34" xfId="213"/>
    <cellStyle name="Обычный 3 2 35" xfId="214"/>
    <cellStyle name="Обычный 3 2 36" xfId="215"/>
    <cellStyle name="Обычный 3 2 37" xfId="216"/>
    <cellStyle name="Обычный 3 2 38" xfId="217"/>
    <cellStyle name="Обычный 3 2 39" xfId="218"/>
    <cellStyle name="Обычный 3 2 4" xfId="219"/>
    <cellStyle name="Обычный 3 2 40" xfId="220"/>
    <cellStyle name="Обычный 3 2 41" xfId="221"/>
    <cellStyle name="Обычный 3 2 42" xfId="222"/>
    <cellStyle name="Обычный 3 2 43" xfId="223"/>
    <cellStyle name="Обычный 3 2 44" xfId="224"/>
    <cellStyle name="Обычный 3 2 45" xfId="225"/>
    <cellStyle name="Обычный 3 2 46" xfId="226"/>
    <cellStyle name="Обычный 3 2 47" xfId="227"/>
    <cellStyle name="Обычный 3 2 48" xfId="228"/>
    <cellStyle name="Обычный 3 2 5" xfId="229"/>
    <cellStyle name="Обычный 3 2 6" xfId="230"/>
    <cellStyle name="Обычный 3 2 7" xfId="231"/>
    <cellStyle name="Обычный 3 2 8" xfId="232"/>
    <cellStyle name="Обычный 3 2 9" xfId="233"/>
    <cellStyle name="Обычный 3 20" xfId="234"/>
    <cellStyle name="Обычный 3 21" xfId="235"/>
    <cellStyle name="Обычный 3 22" xfId="236"/>
    <cellStyle name="Обычный 3 23" xfId="237"/>
    <cellStyle name="Обычный 3 24" xfId="238"/>
    <cellStyle name="Обычный 3 25" xfId="239"/>
    <cellStyle name="Обычный 3 26" xfId="240"/>
    <cellStyle name="Обычный 3 27" xfId="241"/>
    <cellStyle name="Обычный 3 28" xfId="242"/>
    <cellStyle name="Обычный 3 29" xfId="243"/>
    <cellStyle name="Обычный 3 3" xfId="244"/>
    <cellStyle name="Обычный 3 30" xfId="245"/>
    <cellStyle name="Обычный 3 31" xfId="246"/>
    <cellStyle name="Обычный 3 32" xfId="247"/>
    <cellStyle name="Обычный 3 33" xfId="248"/>
    <cellStyle name="Обычный 3 34" xfId="249"/>
    <cellStyle name="Обычный 3 35" xfId="250"/>
    <cellStyle name="Обычный 3 36" xfId="251"/>
    <cellStyle name="Обычный 3 37" xfId="252"/>
    <cellStyle name="Обычный 3 38" xfId="253"/>
    <cellStyle name="Обычный 3 39" xfId="254"/>
    <cellStyle name="Обычный 3 4" xfId="255"/>
    <cellStyle name="Обычный 3 40" xfId="256"/>
    <cellStyle name="Обычный 3 41" xfId="257"/>
    <cellStyle name="Обычный 3 42" xfId="258"/>
    <cellStyle name="Обычный 3 43" xfId="259"/>
    <cellStyle name="Обычный 3 44" xfId="260"/>
    <cellStyle name="Обычный 3 45" xfId="261"/>
    <cellStyle name="Обычный 3 46" xfId="262"/>
    <cellStyle name="Обычный 3 47" xfId="263"/>
    <cellStyle name="Обычный 3 48" xfId="264"/>
    <cellStyle name="Обычный 3 49" xfId="265"/>
    <cellStyle name="Обычный 3 5" xfId="266"/>
    <cellStyle name="Обычный 3 50" xfId="267"/>
    <cellStyle name="Обычный 3 6" xfId="268"/>
    <cellStyle name="Обычный 3 7" xfId="269"/>
    <cellStyle name="Обычный 3 8" xfId="270"/>
    <cellStyle name="Обычный 3 9" xfId="271"/>
    <cellStyle name="Обычный 36" xfId="272"/>
    <cellStyle name="Обычный 36 10" xfId="273"/>
    <cellStyle name="Обычный 36 11" xfId="274"/>
    <cellStyle name="Обычный 36 12" xfId="275"/>
    <cellStyle name="Обычный 36 13" xfId="276"/>
    <cellStyle name="Обычный 36 2" xfId="277"/>
    <cellStyle name="Обычный 36 3" xfId="278"/>
    <cellStyle name="Обычный 36 4" xfId="279"/>
    <cellStyle name="Обычный 36 5" xfId="280"/>
    <cellStyle name="Обычный 36 6" xfId="281"/>
    <cellStyle name="Обычный 36 7" xfId="282"/>
    <cellStyle name="Обычный 36 8" xfId="283"/>
    <cellStyle name="Обычный 36 9" xfId="284"/>
    <cellStyle name="Обычный 38" xfId="285"/>
    <cellStyle name="Обычный 38 10" xfId="286"/>
    <cellStyle name="Обычный 38 11" xfId="287"/>
    <cellStyle name="Обычный 38 12" xfId="288"/>
    <cellStyle name="Обычный 38 13" xfId="289"/>
    <cellStyle name="Обычный 38 2" xfId="290"/>
    <cellStyle name="Обычный 38 3" xfId="291"/>
    <cellStyle name="Обычный 38 4" xfId="292"/>
    <cellStyle name="Обычный 38 5" xfId="293"/>
    <cellStyle name="Обычный 38 6" xfId="294"/>
    <cellStyle name="Обычный 38 7" xfId="295"/>
    <cellStyle name="Обычный 38 8" xfId="296"/>
    <cellStyle name="Обычный 38 9" xfId="297"/>
    <cellStyle name="Обычный 4" xfId="298"/>
    <cellStyle name="Обычный 4 10" xfId="299"/>
    <cellStyle name="Обычный 4 11" xfId="300"/>
    <cellStyle name="Обычный 4 12" xfId="301"/>
    <cellStyle name="Обычный 4 13" xfId="302"/>
    <cellStyle name="Обычный 4 14" xfId="303"/>
    <cellStyle name="Обычный 4 15" xfId="304"/>
    <cellStyle name="Обычный 4 16" xfId="305"/>
    <cellStyle name="Обычный 4 17" xfId="306"/>
    <cellStyle name="Обычный 4 18" xfId="307"/>
    <cellStyle name="Обычный 4 19" xfId="308"/>
    <cellStyle name="Обычный 4 2" xfId="309"/>
    <cellStyle name="Обычный 4 20" xfId="310"/>
    <cellStyle name="Обычный 4 21" xfId="311"/>
    <cellStyle name="Обычный 4 22" xfId="312"/>
    <cellStyle name="Обычный 4 23" xfId="313"/>
    <cellStyle name="Обычный 4 24" xfId="314"/>
    <cellStyle name="Обычный 4 25" xfId="315"/>
    <cellStyle name="Обычный 4 26" xfId="316"/>
    <cellStyle name="Обычный 4 27" xfId="317"/>
    <cellStyle name="Обычный 4 28" xfId="318"/>
    <cellStyle name="Обычный 4 29" xfId="319"/>
    <cellStyle name="Обычный 4 3" xfId="320"/>
    <cellStyle name="Обычный 4 30" xfId="321"/>
    <cellStyle name="Обычный 4 31" xfId="322"/>
    <cellStyle name="Обычный 4 32" xfId="323"/>
    <cellStyle name="Обычный 4 33" xfId="324"/>
    <cellStyle name="Обычный 4 34" xfId="325"/>
    <cellStyle name="Обычный 4 35" xfId="326"/>
    <cellStyle name="Обычный 4 36" xfId="327"/>
    <cellStyle name="Обычный 4 37" xfId="328"/>
    <cellStyle name="Обычный 4 38" xfId="329"/>
    <cellStyle name="Обычный 4 39" xfId="330"/>
    <cellStyle name="Обычный 4 4" xfId="331"/>
    <cellStyle name="Обычный 4 40" xfId="332"/>
    <cellStyle name="Обычный 4 41" xfId="333"/>
    <cellStyle name="Обычный 4 42" xfId="334"/>
    <cellStyle name="Обычный 4 5" xfId="335"/>
    <cellStyle name="Обычный 4 6" xfId="336"/>
    <cellStyle name="Обычный 4 7" xfId="337"/>
    <cellStyle name="Обычный 4 8" xfId="338"/>
    <cellStyle name="Обычный 4 9" xfId="339"/>
    <cellStyle name="Обычный 40" xfId="340"/>
    <cellStyle name="Обычный 40 10" xfId="341"/>
    <cellStyle name="Обычный 40 11" xfId="342"/>
    <cellStyle name="Обычный 40 12" xfId="343"/>
    <cellStyle name="Обычный 40 13" xfId="344"/>
    <cellStyle name="Обычный 40 2" xfId="345"/>
    <cellStyle name="Обычный 40 3" xfId="346"/>
    <cellStyle name="Обычный 40 4" xfId="347"/>
    <cellStyle name="Обычный 40 5" xfId="348"/>
    <cellStyle name="Обычный 40 6" xfId="349"/>
    <cellStyle name="Обычный 40 7" xfId="350"/>
    <cellStyle name="Обычный 40 8" xfId="351"/>
    <cellStyle name="Обычный 40 9" xfId="352"/>
    <cellStyle name="Обычный 42" xfId="353"/>
    <cellStyle name="Обычный 42 10" xfId="354"/>
    <cellStyle name="Обычный 42 11" xfId="355"/>
    <cellStyle name="Обычный 42 12" xfId="356"/>
    <cellStyle name="Обычный 42 13" xfId="357"/>
    <cellStyle name="Обычный 42 2" xfId="358"/>
    <cellStyle name="Обычный 42 3" xfId="359"/>
    <cellStyle name="Обычный 42 4" xfId="360"/>
    <cellStyle name="Обычный 42 5" xfId="361"/>
    <cellStyle name="Обычный 42 6" xfId="362"/>
    <cellStyle name="Обычный 42 7" xfId="363"/>
    <cellStyle name="Обычный 42 8" xfId="364"/>
    <cellStyle name="Обычный 42 9" xfId="365"/>
    <cellStyle name="Обычный 44" xfId="366"/>
    <cellStyle name="Обычный 44 10" xfId="367"/>
    <cellStyle name="Обычный 44 11" xfId="368"/>
    <cellStyle name="Обычный 44 12" xfId="369"/>
    <cellStyle name="Обычный 44 13" xfId="370"/>
    <cellStyle name="Обычный 44 2" xfId="371"/>
    <cellStyle name="Обычный 44 3" xfId="372"/>
    <cellStyle name="Обычный 44 4" xfId="373"/>
    <cellStyle name="Обычный 44 5" xfId="374"/>
    <cellStyle name="Обычный 44 6" xfId="375"/>
    <cellStyle name="Обычный 44 7" xfId="376"/>
    <cellStyle name="Обычный 44 8" xfId="377"/>
    <cellStyle name="Обычный 44 9" xfId="378"/>
    <cellStyle name="Обычный 5 10" xfId="379"/>
    <cellStyle name="Обычный 5 11" xfId="380"/>
    <cellStyle name="Обычный 5 12" xfId="381"/>
    <cellStyle name="Обычный 5 13" xfId="382"/>
    <cellStyle name="Обычный 5 14" xfId="383"/>
    <cellStyle name="Обычный 5 15" xfId="384"/>
    <cellStyle name="Обычный 5 16" xfId="385"/>
    <cellStyle name="Обычный 5 17" xfId="386"/>
    <cellStyle name="Обычный 5 18" xfId="387"/>
    <cellStyle name="Обычный 5 19" xfId="388"/>
    <cellStyle name="Обычный 5 2" xfId="389"/>
    <cellStyle name="Обычный 5 20" xfId="390"/>
    <cellStyle name="Обычный 5 21" xfId="391"/>
    <cellStyle name="Обычный 5 22" xfId="392"/>
    <cellStyle name="Обычный 5 3" xfId="393"/>
    <cellStyle name="Обычный 5 4" xfId="394"/>
    <cellStyle name="Обычный 5 5" xfId="395"/>
    <cellStyle name="Обычный 5 6" xfId="396"/>
    <cellStyle name="Обычный 5 7" xfId="397"/>
    <cellStyle name="Обычный 5 8" xfId="398"/>
    <cellStyle name="Обычный 5 9" xfId="399"/>
    <cellStyle name="Обычный 51" xfId="400"/>
    <cellStyle name="Обычный 51 10" xfId="401"/>
    <cellStyle name="Обычный 51 11" xfId="402"/>
    <cellStyle name="Обычный 51 12" xfId="403"/>
    <cellStyle name="Обычный 51 13" xfId="404"/>
    <cellStyle name="Обычный 51 2" xfId="405"/>
    <cellStyle name="Обычный 51 3" xfId="406"/>
    <cellStyle name="Обычный 51 4" xfId="407"/>
    <cellStyle name="Обычный 51 5" xfId="408"/>
    <cellStyle name="Обычный 51 6" xfId="409"/>
    <cellStyle name="Обычный 51 7" xfId="410"/>
    <cellStyle name="Обычный 51 8" xfId="411"/>
    <cellStyle name="Обычный 51 9" xfId="412"/>
    <cellStyle name="Обычный 53" xfId="413"/>
    <cellStyle name="Обычный 53 10" xfId="414"/>
    <cellStyle name="Обычный 53 11" xfId="415"/>
    <cellStyle name="Обычный 53 12" xfId="416"/>
    <cellStyle name="Обычный 53 13" xfId="417"/>
    <cellStyle name="Обычный 53 2" xfId="418"/>
    <cellStyle name="Обычный 53 3" xfId="419"/>
    <cellStyle name="Обычный 53 4" xfId="420"/>
    <cellStyle name="Обычный 53 5" xfId="421"/>
    <cellStyle name="Обычный 53 6" xfId="422"/>
    <cellStyle name="Обычный 53 7" xfId="423"/>
    <cellStyle name="Обычный 53 8" xfId="424"/>
    <cellStyle name="Обычный 53 9" xfId="425"/>
    <cellStyle name="Обычный 55" xfId="426"/>
    <cellStyle name="Обычный 55 10" xfId="427"/>
    <cellStyle name="Обычный 55 11" xfId="428"/>
    <cellStyle name="Обычный 55 12" xfId="429"/>
    <cellStyle name="Обычный 55 13" xfId="430"/>
    <cellStyle name="Обычный 55 2" xfId="431"/>
    <cellStyle name="Обычный 55 3" xfId="432"/>
    <cellStyle name="Обычный 55 4" xfId="433"/>
    <cellStyle name="Обычный 55 5" xfId="434"/>
    <cellStyle name="Обычный 55 6" xfId="435"/>
    <cellStyle name="Обычный 55 7" xfId="436"/>
    <cellStyle name="Обычный 55 8" xfId="437"/>
    <cellStyle name="Обычный 55 9" xfId="438"/>
    <cellStyle name="Обычный 6" xfId="439"/>
    <cellStyle name="Обычный 6 10" xfId="440"/>
    <cellStyle name="Обычный 6 11" xfId="441"/>
    <cellStyle name="Обычный 6 12" xfId="442"/>
    <cellStyle name="Обычный 6 13" xfId="443"/>
    <cellStyle name="Обычный 6 14" xfId="444"/>
    <cellStyle name="Обычный 6 15" xfId="445"/>
    <cellStyle name="Обычный 6 16" xfId="446"/>
    <cellStyle name="Обычный 6 17" xfId="447"/>
    <cellStyle name="Обычный 6 18" xfId="448"/>
    <cellStyle name="Обычный 6 19" xfId="449"/>
    <cellStyle name="Обычный 6 2" xfId="450"/>
    <cellStyle name="Обычный 6 20" xfId="451"/>
    <cellStyle name="Обычный 6 21" xfId="452"/>
    <cellStyle name="Обычный 6 22" xfId="453"/>
    <cellStyle name="Обычный 6 23" xfId="454"/>
    <cellStyle name="Обычный 6 24" xfId="455"/>
    <cellStyle name="Обычный 6 25" xfId="456"/>
    <cellStyle name="Обычный 6 26" xfId="457"/>
    <cellStyle name="Обычный 6 27" xfId="458"/>
    <cellStyle name="Обычный 6 28" xfId="459"/>
    <cellStyle name="Обычный 6 29" xfId="460"/>
    <cellStyle name="Обычный 6 3" xfId="461"/>
    <cellStyle name="Обычный 6 30" xfId="462"/>
    <cellStyle name="Обычный 6 31" xfId="463"/>
    <cellStyle name="Обычный 6 32" xfId="464"/>
    <cellStyle name="Обычный 6 33" xfId="465"/>
    <cellStyle name="Обычный 6 34" xfId="466"/>
    <cellStyle name="Обычный 6 4" xfId="467"/>
    <cellStyle name="Обычный 6 5" xfId="468"/>
    <cellStyle name="Обычный 6 6" xfId="469"/>
    <cellStyle name="Обычный 6 7" xfId="470"/>
    <cellStyle name="Обычный 6 8" xfId="471"/>
    <cellStyle name="Обычный 6 9" xfId="472"/>
    <cellStyle name="Обычный 61" xfId="473"/>
    <cellStyle name="Обычный 63" xfId="474"/>
    <cellStyle name="Обычный 65" xfId="475"/>
    <cellStyle name="Обычный 7 10" xfId="476"/>
    <cellStyle name="Обычный 7 11" xfId="477"/>
    <cellStyle name="Обычный 7 12" xfId="478"/>
    <cellStyle name="Обычный 7 13" xfId="479"/>
    <cellStyle name="Обычный 7 14" xfId="480"/>
    <cellStyle name="Обычный 7 15" xfId="481"/>
    <cellStyle name="Обычный 7 16" xfId="482"/>
    <cellStyle name="Обычный 7 17" xfId="483"/>
    <cellStyle name="Обычный 7 18" xfId="484"/>
    <cellStyle name="Обычный 7 19" xfId="485"/>
    <cellStyle name="Обычный 7 2" xfId="486"/>
    <cellStyle name="Обычный 7 20" xfId="487"/>
    <cellStyle name="Обычный 7 21" xfId="488"/>
    <cellStyle name="Обычный 7 22" xfId="489"/>
    <cellStyle name="Обычный 7 3" xfId="490"/>
    <cellStyle name="Обычный 7 4" xfId="491"/>
    <cellStyle name="Обычный 7 5" xfId="492"/>
    <cellStyle name="Обычный 7 6" xfId="493"/>
    <cellStyle name="Обычный 7 7" xfId="494"/>
    <cellStyle name="Обычный 7 8" xfId="495"/>
    <cellStyle name="Обычный 7 9" xfId="496"/>
    <cellStyle name="Обычный 8" xfId="497"/>
    <cellStyle name="Обычный 8 10" xfId="498"/>
    <cellStyle name="Обычный 8 11" xfId="499"/>
    <cellStyle name="Обычный 8 12" xfId="500"/>
    <cellStyle name="Обычный 8 13" xfId="501"/>
    <cellStyle name="Обычный 8 14" xfId="502"/>
    <cellStyle name="Обычный 8 15" xfId="503"/>
    <cellStyle name="Обычный 8 16" xfId="504"/>
    <cellStyle name="Обычный 8 17" xfId="505"/>
    <cellStyle name="Обычный 8 18" xfId="506"/>
    <cellStyle name="Обычный 8 19" xfId="507"/>
    <cellStyle name="Обычный 8 2" xfId="508"/>
    <cellStyle name="Обычный 8 20" xfId="509"/>
    <cellStyle name="Обычный 8 21" xfId="510"/>
    <cellStyle name="Обычный 8 22" xfId="511"/>
    <cellStyle name="Обычный 8 23" xfId="512"/>
    <cellStyle name="Обычный 8 24" xfId="513"/>
    <cellStyle name="Обычный 8 25" xfId="514"/>
    <cellStyle name="Обычный 8 26" xfId="515"/>
    <cellStyle name="Обычный 8 27" xfId="516"/>
    <cellStyle name="Обычный 8 28" xfId="517"/>
    <cellStyle name="Обычный 8 29" xfId="518"/>
    <cellStyle name="Обычный 8 3" xfId="519"/>
    <cellStyle name="Обычный 8 30" xfId="520"/>
    <cellStyle name="Обычный 8 31" xfId="521"/>
    <cellStyle name="Обычный 8 32" xfId="522"/>
    <cellStyle name="Обычный 8 33" xfId="523"/>
    <cellStyle name="Обычный 8 34" xfId="524"/>
    <cellStyle name="Обычный 8 4" xfId="525"/>
    <cellStyle name="Обычный 8 5" xfId="526"/>
    <cellStyle name="Обычный 8 6" xfId="527"/>
    <cellStyle name="Обычный 8 7" xfId="528"/>
    <cellStyle name="Обычный 8 8" xfId="529"/>
    <cellStyle name="Обычный 8 9" xfId="530"/>
    <cellStyle name="Обычный 9" xfId="531"/>
    <cellStyle name="Обычный_17" xfId="532"/>
    <cellStyle name="Обычный_20" xfId="533"/>
    <cellStyle name="Обычный_Лист1" xfId="534"/>
    <cellStyle name="Обычный_Лист1 2 2" xfId="535"/>
    <cellStyle name="Обычный_Лист2" xfId="536"/>
    <cellStyle name="Обычный_Лист3" xfId="537"/>
    <cellStyle name="Обычный_Продукты фарм_21.1_Препараты фарм_21.2" xfId="538"/>
    <cellStyle name="Followed Hyperlink" xfId="539"/>
    <cellStyle name="Плохой" xfId="540"/>
    <cellStyle name="Пояснение" xfId="541"/>
    <cellStyle name="Примечание" xfId="542"/>
    <cellStyle name="Percent" xfId="543"/>
    <cellStyle name="Связанная ячейка" xfId="544"/>
    <cellStyle name="Стиль 1" xfId="545"/>
    <cellStyle name="Стиль 1 2" xfId="546"/>
    <cellStyle name="Текст предупреждения" xfId="547"/>
    <cellStyle name="Comma" xfId="548"/>
    <cellStyle name="Comma [0]" xfId="549"/>
    <cellStyle name="Финансовый 10" xfId="550"/>
    <cellStyle name="Финансовый 10 10" xfId="551"/>
    <cellStyle name="Финансовый 10 10 2" xfId="552"/>
    <cellStyle name="Финансовый 10 10 2 2" xfId="553"/>
    <cellStyle name="Финансовый 10 10 3" xfId="554"/>
    <cellStyle name="Финансовый 10 11" xfId="555"/>
    <cellStyle name="Финансовый 10 11 2" xfId="556"/>
    <cellStyle name="Финансовый 10 11 2 2" xfId="557"/>
    <cellStyle name="Финансовый 10 11 3" xfId="558"/>
    <cellStyle name="Финансовый 10 12" xfId="559"/>
    <cellStyle name="Финансовый 10 12 2" xfId="560"/>
    <cellStyle name="Финансовый 10 12 2 2" xfId="561"/>
    <cellStyle name="Финансовый 10 12 3" xfId="562"/>
    <cellStyle name="Финансовый 10 13" xfId="563"/>
    <cellStyle name="Финансовый 10 13 2" xfId="564"/>
    <cellStyle name="Финансовый 10 13 2 2" xfId="565"/>
    <cellStyle name="Финансовый 10 13 3" xfId="566"/>
    <cellStyle name="Финансовый 10 14" xfId="567"/>
    <cellStyle name="Финансовый 10 14 2" xfId="568"/>
    <cellStyle name="Финансовый 10 15" xfId="569"/>
    <cellStyle name="Финансовый 10 2" xfId="570"/>
    <cellStyle name="Финансовый 10 2 2" xfId="571"/>
    <cellStyle name="Финансовый 10 2 2 2" xfId="572"/>
    <cellStyle name="Финансовый 10 2 3" xfId="573"/>
    <cellStyle name="Финансовый 10 3" xfId="574"/>
    <cellStyle name="Финансовый 10 3 2" xfId="575"/>
    <cellStyle name="Финансовый 10 3 2 2" xfId="576"/>
    <cellStyle name="Финансовый 10 3 3" xfId="577"/>
    <cellStyle name="Финансовый 10 4" xfId="578"/>
    <cellStyle name="Финансовый 10 4 2" xfId="579"/>
    <cellStyle name="Финансовый 10 4 2 2" xfId="580"/>
    <cellStyle name="Финансовый 10 4 3" xfId="581"/>
    <cellStyle name="Финансовый 10 5" xfId="582"/>
    <cellStyle name="Финансовый 10 5 2" xfId="583"/>
    <cellStyle name="Финансовый 10 5 2 2" xfId="584"/>
    <cellStyle name="Финансовый 10 5 3" xfId="585"/>
    <cellStyle name="Финансовый 10 6" xfId="586"/>
    <cellStyle name="Финансовый 10 6 2" xfId="587"/>
    <cellStyle name="Финансовый 10 6 2 2" xfId="588"/>
    <cellStyle name="Финансовый 10 6 3" xfId="589"/>
    <cellStyle name="Финансовый 10 7" xfId="590"/>
    <cellStyle name="Финансовый 10 7 2" xfId="591"/>
    <cellStyle name="Финансовый 10 7 2 2" xfId="592"/>
    <cellStyle name="Финансовый 10 7 3" xfId="593"/>
    <cellStyle name="Финансовый 10 8" xfId="594"/>
    <cellStyle name="Финансовый 10 8 2" xfId="595"/>
    <cellStyle name="Финансовый 10 8 2 2" xfId="596"/>
    <cellStyle name="Финансовый 10 8 3" xfId="597"/>
    <cellStyle name="Финансовый 10 9" xfId="598"/>
    <cellStyle name="Финансовый 10 9 2" xfId="599"/>
    <cellStyle name="Финансовый 10 9 2 2" xfId="600"/>
    <cellStyle name="Финансовый 10 9 3" xfId="601"/>
    <cellStyle name="Финансовый 2" xfId="602"/>
    <cellStyle name="Финансовый 2 2" xfId="603"/>
    <cellStyle name="Финансовый 2 3" xfId="604"/>
    <cellStyle name="Финансовый 2 3 2" xfId="605"/>
    <cellStyle name="Финансовый 2 4" xfId="606"/>
    <cellStyle name="Финансовый 3" xfId="607"/>
    <cellStyle name="Финансовый 4" xfId="608"/>
    <cellStyle name="Финансовый 5" xfId="609"/>
    <cellStyle name="Хороший" xfId="6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ropt.ru/images/nomen/m1661b.jpg" TargetMode="External" /><Relationship Id="rId2" Type="http://schemas.openxmlformats.org/officeDocument/2006/relationships/hyperlink" Target="http://www.viropt.ru/images/nomen/m1661b.jpg" TargetMode="External" /><Relationship Id="rId3" Type="http://schemas.openxmlformats.org/officeDocument/2006/relationships/hyperlink" Target="http://www.viropt.ru/images/nomen/m1661b.jpg" TargetMode="External" /><Relationship Id="rId4" Type="http://schemas.openxmlformats.org/officeDocument/2006/relationships/hyperlink" Target="http://www.viropt.ru/images/nomen/m1661b.jpg" TargetMode="External" /><Relationship Id="rId5" Type="http://schemas.openxmlformats.org/officeDocument/2006/relationships/hyperlink" Target="http://www.viropt.ru/images/nomen/m1661b.jpg" TargetMode="External" /><Relationship Id="rId6" Type="http://schemas.openxmlformats.org/officeDocument/2006/relationships/hyperlink" Target="http://www.viropt.ru/images/nomen/m1661b.jpg" TargetMode="External" /><Relationship Id="rId7" Type="http://schemas.openxmlformats.org/officeDocument/2006/relationships/hyperlink" Target="http://www.viropt.ru/images/nomen/m1661b.jpg" TargetMode="External" /><Relationship Id="rId8" Type="http://schemas.openxmlformats.org/officeDocument/2006/relationships/hyperlink" Target="http://www.viropt.ru/images/nomen/m1661b.jpg" TargetMode="External" /><Relationship Id="rId9" Type="http://schemas.openxmlformats.org/officeDocument/2006/relationships/hyperlink" Target="http://www.viropt.ru/images/nomen/m1661b.jpg" TargetMode="External" /><Relationship Id="rId10" Type="http://schemas.openxmlformats.org/officeDocument/2006/relationships/hyperlink" Target="http://www.viropt.ru/images/nomen/m1661b.jpg" TargetMode="External" /><Relationship Id="rId11" Type="http://schemas.openxmlformats.org/officeDocument/2006/relationships/hyperlink" Target="http://www.viropt.ru/images/nomen/m1661b.jpg" TargetMode="External" /><Relationship Id="rId12" Type="http://schemas.openxmlformats.org/officeDocument/2006/relationships/hyperlink" Target="http://www.viropt.ru/images/nomen/m1661b.jpg" TargetMode="External" /><Relationship Id="rId13" Type="http://schemas.openxmlformats.org/officeDocument/2006/relationships/hyperlink" Target="http://www.viropt.ru/images/nomen/m1661b.jpg" TargetMode="External" /><Relationship Id="rId14" Type="http://schemas.openxmlformats.org/officeDocument/2006/relationships/hyperlink" Target="http://www.viropt.ru/images/nomen/m1661b.jpg" TargetMode="External" /><Relationship Id="rId15" Type="http://schemas.openxmlformats.org/officeDocument/2006/relationships/hyperlink" Target="http://www.viropt.ru/images/nomen/m1661b.jpg" TargetMode="External" /><Relationship Id="rId16" Type="http://schemas.openxmlformats.org/officeDocument/2006/relationships/hyperlink" Target="http://www.viropt.ru/images/nomen/m1661b.jpg" TargetMode="External" /><Relationship Id="rId17" Type="http://schemas.openxmlformats.org/officeDocument/2006/relationships/hyperlink" Target="http://www.viropt.ru/images/nomen/m1661b.jpg" TargetMode="External" /><Relationship Id="rId18" Type="http://schemas.openxmlformats.org/officeDocument/2006/relationships/hyperlink" Target="http://www.viropt.ru/images/nomen/m1661b.jpg" TargetMode="External" /><Relationship Id="rId19" Type="http://schemas.openxmlformats.org/officeDocument/2006/relationships/hyperlink" Target="http://www.viropt.ru/images/nomen/m1661b.jpg" TargetMode="External" /><Relationship Id="rId20" Type="http://schemas.openxmlformats.org/officeDocument/2006/relationships/hyperlink" Target="http://www.viropt.ru/images/nomen/m1661b.jpg" TargetMode="External" /><Relationship Id="rId21" Type="http://schemas.openxmlformats.org/officeDocument/2006/relationships/hyperlink" Target="http://www.viropt.ru/images/nomen/m1661b.jpg" TargetMode="External" /><Relationship Id="rId22" Type="http://schemas.openxmlformats.org/officeDocument/2006/relationships/hyperlink" Target="http://www.viropt.ru/images/nomen/m1661b.jpg" TargetMode="External" /><Relationship Id="rId23" Type="http://schemas.openxmlformats.org/officeDocument/2006/relationships/hyperlink" Target="http://www.viropt.ru/images/nomen/m1661b.jpg" TargetMode="External" /><Relationship Id="rId24" Type="http://schemas.openxmlformats.org/officeDocument/2006/relationships/hyperlink" Target="http://www.viropt.ru/images/nomen/m1661b.jpg" TargetMode="External" /><Relationship Id="rId25" Type="http://schemas.openxmlformats.org/officeDocument/2006/relationships/hyperlink" Target="http://www.viropt.ru/images/nomen/m1661b.jpg" TargetMode="External" /><Relationship Id="rId26" Type="http://schemas.openxmlformats.org/officeDocument/2006/relationships/hyperlink" Target="http://www.viropt.ru/images/nomen/m1661b.jpg" TargetMode="External" /><Relationship Id="rId27" Type="http://schemas.openxmlformats.org/officeDocument/2006/relationships/hyperlink" Target="http://www.viropt.ru/images/nomen/m1661b.jpg" TargetMode="External" /><Relationship Id="rId28" Type="http://schemas.openxmlformats.org/officeDocument/2006/relationships/hyperlink" Target="http://www.viropt.ru/images/nomen/m1661b.jpg" TargetMode="External" /><Relationship Id="rId29" Type="http://schemas.openxmlformats.org/officeDocument/2006/relationships/hyperlink" Target="http://www.viropt.ru/images/nomen/m1661b.jpg" TargetMode="External" /><Relationship Id="rId30" Type="http://schemas.openxmlformats.org/officeDocument/2006/relationships/hyperlink" Target="http://www.viropt.ru/images/nomen/m1661b.jpg" TargetMode="External" /><Relationship Id="rId31" Type="http://schemas.openxmlformats.org/officeDocument/2006/relationships/hyperlink" Target="http://www.viropt.ru/images/nomen/m1661b.jpg" TargetMode="External" /><Relationship Id="rId32" Type="http://schemas.openxmlformats.org/officeDocument/2006/relationships/hyperlink" Target="http://www.viropt.ru/images/nomen/m1661b.jpg" TargetMode="External" /><Relationship Id="rId33" Type="http://schemas.openxmlformats.org/officeDocument/2006/relationships/hyperlink" Target="http://www.viropt.ru/images/nomen/m1661b.jpg" TargetMode="External" /><Relationship Id="rId34" Type="http://schemas.openxmlformats.org/officeDocument/2006/relationships/hyperlink" Target="http://www.viropt.ru/images/nomen/m1661b.jpg" TargetMode="External" /><Relationship Id="rId35" Type="http://schemas.openxmlformats.org/officeDocument/2006/relationships/hyperlink" Target="http://www.viropt.ru/images/nomen/m1661b.jpg" TargetMode="External" /><Relationship Id="rId36" Type="http://schemas.openxmlformats.org/officeDocument/2006/relationships/hyperlink" Target="http://www.viropt.ru/images/nomen/m1661b.jpg" TargetMode="External" /><Relationship Id="rId37" Type="http://schemas.openxmlformats.org/officeDocument/2006/relationships/hyperlink" Target="http://www.viropt.ru/images/nomen/m1661b.jpg" TargetMode="External" /><Relationship Id="rId38" Type="http://schemas.openxmlformats.org/officeDocument/2006/relationships/hyperlink" Target="http://www.viropt.ru/images/nomen/m1661b.jpg" TargetMode="External" /><Relationship Id="rId39" Type="http://schemas.openxmlformats.org/officeDocument/2006/relationships/hyperlink" Target="http://www.viropt.ru/images/nomen/m1661b.jpg" TargetMode="External" /><Relationship Id="rId40" Type="http://schemas.openxmlformats.org/officeDocument/2006/relationships/hyperlink" Target="http://www.viropt.ru/images/nomen/m1661b.jpg" TargetMode="External" /><Relationship Id="rId41" Type="http://schemas.openxmlformats.org/officeDocument/2006/relationships/hyperlink" Target="http://www.viropt.ru/images/nomen/m1661b.jpg" TargetMode="External" /><Relationship Id="rId42" Type="http://schemas.openxmlformats.org/officeDocument/2006/relationships/hyperlink" Target="http://www.viropt.ru/images/nomen/m1661b.jpg" TargetMode="External" /><Relationship Id="rId43" Type="http://schemas.openxmlformats.org/officeDocument/2006/relationships/hyperlink" Target="http://www.viropt.ru/images/nomen/m1661b.jpg" TargetMode="External" /><Relationship Id="rId44" Type="http://schemas.openxmlformats.org/officeDocument/2006/relationships/hyperlink" Target="http://www.viropt.ru/images/nomen/m1661b.jpg" TargetMode="External" /><Relationship Id="rId45" Type="http://schemas.openxmlformats.org/officeDocument/2006/relationships/hyperlink" Target="http://www.viropt.ru/images/nomen/m1661b.jpg" TargetMode="External" /><Relationship Id="rId46" Type="http://schemas.openxmlformats.org/officeDocument/2006/relationships/hyperlink" Target="http://www.viropt.ru/images/nomen/m1661b.jpg" TargetMode="External" /><Relationship Id="rId47" Type="http://schemas.openxmlformats.org/officeDocument/2006/relationships/hyperlink" Target="http://www.viropt.ru/images/nomen/m1661b.jpg" TargetMode="External" /><Relationship Id="rId48" Type="http://schemas.openxmlformats.org/officeDocument/2006/relationships/hyperlink" Target="http://www.viropt.ru/images/nomen/m1661b.jpg" TargetMode="External" /><Relationship Id="rId49" Type="http://schemas.openxmlformats.org/officeDocument/2006/relationships/hyperlink" Target="http://www.viropt.ru/images/nomen/m1661b.jpg" TargetMode="External" /><Relationship Id="rId50" Type="http://schemas.openxmlformats.org/officeDocument/2006/relationships/hyperlink" Target="http://www.viropt.ru/images/nomen/m1661b.jpg" TargetMode="External" /><Relationship Id="rId51" Type="http://schemas.openxmlformats.org/officeDocument/2006/relationships/hyperlink" Target="http://www.viropt.ru/images/nomen/m1661b.jpg" TargetMode="External" /><Relationship Id="rId52" Type="http://schemas.openxmlformats.org/officeDocument/2006/relationships/hyperlink" Target="http://www.viropt.ru/images/nomen/m1661b.jpg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2477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6.00390625" style="8" customWidth="1"/>
    <col min="2" max="2" width="8.28125" style="8" customWidth="1"/>
    <col min="3" max="3" width="10.140625" style="8" customWidth="1"/>
    <col min="4" max="4" width="9.57421875" style="8" customWidth="1"/>
    <col min="5" max="5" width="11.57421875" style="8" customWidth="1"/>
    <col min="6" max="6" width="12.421875" style="8" customWidth="1"/>
    <col min="7" max="7" width="14.00390625" style="8" customWidth="1"/>
    <col min="8" max="8" width="14.57421875" style="8" customWidth="1"/>
    <col min="9" max="9" width="12.28125" style="8" customWidth="1"/>
    <col min="10" max="10" width="9.140625" style="8" customWidth="1"/>
    <col min="11" max="11" width="8.28125" style="8" customWidth="1"/>
    <col min="12" max="12" width="7.00390625" style="8" customWidth="1"/>
    <col min="13" max="13" width="11.57421875" style="8" customWidth="1"/>
    <col min="14" max="14" width="7.7109375" style="8" customWidth="1"/>
    <col min="15" max="15" width="6.421875" style="8" customWidth="1"/>
    <col min="16" max="16" width="8.00390625" style="8" customWidth="1"/>
    <col min="17" max="17" width="6.140625" style="8" customWidth="1"/>
    <col min="18" max="18" width="9.8515625" style="8" customWidth="1"/>
    <col min="19" max="19" width="10.8515625" style="8" customWidth="1"/>
    <col min="20" max="20" width="15.421875" style="8" customWidth="1"/>
    <col min="21" max="21" width="6.7109375" style="8" customWidth="1"/>
    <col min="22" max="22" width="8.57421875" style="8" customWidth="1"/>
    <col min="23" max="23" width="12.00390625" style="8" customWidth="1"/>
    <col min="24" max="24" width="15.7109375" style="45" customWidth="1"/>
    <col min="25" max="25" width="13.7109375" style="8" customWidth="1"/>
    <col min="26" max="26" width="7.421875" style="8" customWidth="1"/>
    <col min="27" max="27" width="7.28125" style="8" customWidth="1"/>
    <col min="28" max="28" width="6.7109375" style="8" customWidth="1"/>
    <col min="29" max="29" width="9.140625" style="111" customWidth="1"/>
    <col min="30" max="16384" width="9.140625" style="8" customWidth="1"/>
  </cols>
  <sheetData>
    <row r="2" spans="24:26" ht="14.25" customHeight="1">
      <c r="X2" s="155"/>
      <c r="Y2" s="194" t="s">
        <v>2537</v>
      </c>
      <c r="Z2" s="194"/>
    </row>
    <row r="3" spans="24:28" ht="15.75" customHeight="1">
      <c r="X3" s="155"/>
      <c r="Y3" s="194" t="s">
        <v>2535</v>
      </c>
      <c r="Z3" s="194"/>
      <c r="AA3" s="194"/>
      <c r="AB3" s="194"/>
    </row>
    <row r="4" spans="1:28" ht="27.75" customHeight="1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6"/>
      <c r="M4" s="195"/>
      <c r="N4" s="195"/>
      <c r="O4" s="195"/>
      <c r="P4" s="195"/>
      <c r="Q4" s="195"/>
      <c r="R4" s="195"/>
      <c r="S4" s="196"/>
      <c r="T4" s="195"/>
      <c r="U4" s="195"/>
      <c r="V4" s="195"/>
      <c r="W4" s="195"/>
      <c r="X4" s="195"/>
      <c r="Y4" s="188" t="s">
        <v>2536</v>
      </c>
      <c r="Z4" s="188"/>
      <c r="AA4" s="188"/>
      <c r="AB4" s="188"/>
    </row>
    <row r="5" spans="1:28" ht="15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121"/>
      <c r="M5" s="28"/>
      <c r="N5" s="28"/>
      <c r="O5" s="28"/>
      <c r="P5" s="28"/>
      <c r="Q5" s="28"/>
      <c r="R5" s="28"/>
      <c r="S5" s="121"/>
      <c r="T5" s="28"/>
      <c r="U5" s="28"/>
      <c r="V5" s="28"/>
      <c r="W5" s="28"/>
      <c r="X5" s="156"/>
      <c r="Y5" s="197" t="s">
        <v>2588</v>
      </c>
      <c r="Z5" s="197"/>
      <c r="AA5" s="197"/>
      <c r="AB5" s="197"/>
    </row>
    <row r="6" spans="25:28" ht="15.75" customHeight="1">
      <c r="Y6" s="197"/>
      <c r="Z6" s="197"/>
      <c r="AA6" s="197"/>
      <c r="AB6" s="197"/>
    </row>
    <row r="7" spans="25:28" ht="15.75" customHeight="1">
      <c r="Y7" s="188" t="s">
        <v>2538</v>
      </c>
      <c r="Z7" s="188"/>
      <c r="AA7" s="188"/>
      <c r="AB7" s="188"/>
    </row>
    <row r="8" spans="25:28" ht="15.75" customHeight="1">
      <c r="Y8" s="198" t="s">
        <v>2589</v>
      </c>
      <c r="Z8" s="198"/>
      <c r="AA8" s="198"/>
      <c r="AB8" s="198"/>
    </row>
    <row r="9" spans="25:28" ht="15.75" customHeight="1">
      <c r="Y9" s="188" t="s">
        <v>2579</v>
      </c>
      <c r="Z9" s="188"/>
      <c r="AA9" s="188"/>
      <c r="AB9" s="188"/>
    </row>
    <row r="10" spans="23:28" ht="15.75" customHeight="1">
      <c r="W10" s="45"/>
      <c r="Y10" s="188" t="s">
        <v>2748</v>
      </c>
      <c r="Z10" s="188"/>
      <c r="AA10" s="188"/>
      <c r="AB10" s="188"/>
    </row>
    <row r="11" spans="23:28" ht="15.75" customHeight="1">
      <c r="W11" s="45"/>
      <c r="Y11" s="188" t="s">
        <v>2770</v>
      </c>
      <c r="Z11" s="188"/>
      <c r="AA11" s="188"/>
      <c r="AB11" s="188"/>
    </row>
    <row r="12" spans="23:28" ht="15.75" customHeight="1">
      <c r="W12" s="45"/>
      <c r="Y12" s="188" t="s">
        <v>2836</v>
      </c>
      <c r="Z12" s="188"/>
      <c r="AA12" s="188"/>
      <c r="AB12" s="188"/>
    </row>
    <row r="13" spans="23:28" ht="15.75" customHeight="1">
      <c r="W13" s="45"/>
      <c r="Y13" s="188" t="s">
        <v>2940</v>
      </c>
      <c r="Z13" s="188"/>
      <c r="AA13" s="188"/>
      <c r="AB13" s="188"/>
    </row>
    <row r="14" spans="23:28" ht="15.75" customHeight="1">
      <c r="W14" s="45"/>
      <c r="Y14" s="188" t="s">
        <v>2998</v>
      </c>
      <c r="Z14" s="188"/>
      <c r="AA14" s="188"/>
      <c r="AB14" s="188"/>
    </row>
    <row r="15" spans="23:28" ht="15.75" customHeight="1">
      <c r="W15" s="45"/>
      <c r="Y15" s="188" t="s">
        <v>3278</v>
      </c>
      <c r="Z15" s="188"/>
      <c r="AA15" s="188"/>
      <c r="AB15" s="188"/>
    </row>
    <row r="16" spans="23:28" ht="15.75" customHeight="1">
      <c r="W16" s="45"/>
      <c r="Y16" s="188" t="s">
        <v>3287</v>
      </c>
      <c r="Z16" s="188"/>
      <c r="AA16" s="188"/>
      <c r="AB16" s="188"/>
    </row>
    <row r="17" spans="1:255" s="111" customFormat="1" ht="15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45"/>
      <c r="X17" s="45"/>
      <c r="Y17" s="188" t="s">
        <v>3421</v>
      </c>
      <c r="Z17" s="188"/>
      <c r="AA17" s="188"/>
      <c r="AB17" s="18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</row>
    <row r="18" spans="1:255" s="111" customFormat="1" ht="15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45"/>
      <c r="X18" s="45"/>
      <c r="Y18" s="188" t="s">
        <v>3465</v>
      </c>
      <c r="Z18" s="188"/>
      <c r="AA18" s="188"/>
      <c r="AB18" s="18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</row>
    <row r="19" spans="1:255" s="111" customFormat="1" ht="15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45"/>
      <c r="X19" s="45"/>
      <c r="Y19" s="188" t="s">
        <v>3488</v>
      </c>
      <c r="Z19" s="188"/>
      <c r="AA19" s="188"/>
      <c r="AB19" s="18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</row>
    <row r="20" spans="1:255" s="111" customFormat="1" ht="15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45"/>
      <c r="X20" s="45"/>
      <c r="Y20" s="188" t="s">
        <v>3530</v>
      </c>
      <c r="Z20" s="188"/>
      <c r="AA20" s="188"/>
      <c r="AB20" s="18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</row>
    <row r="21" spans="1:255" s="111" customFormat="1" ht="15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45"/>
      <c r="X21" s="45"/>
      <c r="Y21" s="188" t="s">
        <v>3539</v>
      </c>
      <c r="Z21" s="188"/>
      <c r="AA21" s="188"/>
      <c r="AB21" s="18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</row>
    <row r="22" spans="1:255" s="111" customFormat="1" ht="15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45"/>
      <c r="X22" s="45"/>
      <c r="Y22" s="188" t="s">
        <v>3643</v>
      </c>
      <c r="Z22" s="188"/>
      <c r="AA22" s="188"/>
      <c r="AB22" s="18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</row>
    <row r="23" spans="1:255" s="111" customFormat="1" ht="15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45"/>
      <c r="X23" s="45"/>
      <c r="Y23" s="188" t="s">
        <v>3724</v>
      </c>
      <c r="Z23" s="188"/>
      <c r="AA23" s="188"/>
      <c r="AB23" s="18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</row>
    <row r="24" spans="1:255" s="111" customFormat="1" ht="15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45"/>
      <c r="X24" s="45"/>
      <c r="Y24" s="188" t="s">
        <v>3858</v>
      </c>
      <c r="Z24" s="188"/>
      <c r="AA24" s="188"/>
      <c r="AB24" s="18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</row>
    <row r="25" spans="1:255" s="111" customFormat="1" ht="15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45"/>
      <c r="X25" s="45"/>
      <c r="Y25" s="188" t="s">
        <v>3877</v>
      </c>
      <c r="Z25" s="188"/>
      <c r="AA25" s="188"/>
      <c r="AB25" s="18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</row>
    <row r="26" spans="1:255" s="111" customFormat="1" ht="15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45"/>
      <c r="X26" s="45"/>
      <c r="Y26" s="188" t="s">
        <v>3892</v>
      </c>
      <c r="Z26" s="188"/>
      <c r="AA26" s="188"/>
      <c r="AB26" s="18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</row>
    <row r="27" spans="1:255" s="111" customFormat="1" ht="15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45"/>
      <c r="X27" s="45"/>
      <c r="Y27" s="188" t="s">
        <v>4107</v>
      </c>
      <c r="Z27" s="188"/>
      <c r="AA27" s="188"/>
      <c r="AB27" s="18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</row>
    <row r="28" spans="1:255" s="111" customFormat="1" ht="15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45"/>
      <c r="X28" s="45"/>
      <c r="Y28" s="188" t="s">
        <v>4110</v>
      </c>
      <c r="Z28" s="188"/>
      <c r="AA28" s="188"/>
      <c r="AB28" s="18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</row>
    <row r="29" spans="1:255" s="111" customFormat="1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45"/>
      <c r="X29" s="45"/>
      <c r="Y29" s="188" t="s">
        <v>4142</v>
      </c>
      <c r="Z29" s="188"/>
      <c r="AA29" s="188"/>
      <c r="AB29" s="18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</row>
    <row r="30" spans="23:28" ht="15.75" customHeight="1">
      <c r="W30" s="45"/>
      <c r="Y30" s="126"/>
      <c r="Z30" s="126"/>
      <c r="AA30" s="126"/>
      <c r="AB30" s="126"/>
    </row>
    <row r="31" spans="1:28" ht="15.75" customHeight="1">
      <c r="A31" s="193" t="s">
        <v>2539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</row>
    <row r="32" spans="25:28" ht="15.75" customHeight="1">
      <c r="Y32" s="126"/>
      <c r="Z32" s="126"/>
      <c r="AA32" s="126"/>
      <c r="AB32" s="127"/>
    </row>
    <row r="33" spans="1:29" s="6" customFormat="1" ht="175.5" customHeight="1">
      <c r="A33" s="1" t="s">
        <v>448</v>
      </c>
      <c r="B33" s="1" t="s">
        <v>449</v>
      </c>
      <c r="C33" s="1" t="s">
        <v>450</v>
      </c>
      <c r="D33" s="1" t="s">
        <v>451</v>
      </c>
      <c r="E33" s="1" t="s">
        <v>453</v>
      </c>
      <c r="F33" s="1" t="s">
        <v>452</v>
      </c>
      <c r="G33" s="1" t="s">
        <v>455</v>
      </c>
      <c r="H33" s="1" t="s">
        <v>454</v>
      </c>
      <c r="I33" s="1" t="s">
        <v>456</v>
      </c>
      <c r="J33" s="1" t="s">
        <v>1886</v>
      </c>
      <c r="K33" s="1" t="s">
        <v>457</v>
      </c>
      <c r="L33" s="1" t="s">
        <v>458</v>
      </c>
      <c r="M33" s="1" t="s">
        <v>459</v>
      </c>
      <c r="N33" s="1" t="s">
        <v>460</v>
      </c>
      <c r="O33" s="1" t="s">
        <v>461</v>
      </c>
      <c r="P33" s="1" t="s">
        <v>462</v>
      </c>
      <c r="Q33" s="1" t="s">
        <v>463</v>
      </c>
      <c r="R33" s="1" t="s">
        <v>464</v>
      </c>
      <c r="S33" s="1" t="s">
        <v>465</v>
      </c>
      <c r="T33" s="1" t="s">
        <v>466</v>
      </c>
      <c r="U33" s="1" t="s">
        <v>467</v>
      </c>
      <c r="V33" s="1" t="s">
        <v>468</v>
      </c>
      <c r="W33" s="1" t="s">
        <v>469</v>
      </c>
      <c r="X33" s="157" t="s">
        <v>470</v>
      </c>
      <c r="Y33" s="1" t="s">
        <v>471</v>
      </c>
      <c r="Z33" s="1" t="s">
        <v>472</v>
      </c>
      <c r="AA33" s="40" t="s">
        <v>473</v>
      </c>
      <c r="AB33" s="30" t="s">
        <v>474</v>
      </c>
      <c r="AC33" s="124"/>
    </row>
    <row r="34" spans="1:29" s="6" customFormat="1" ht="21" customHeight="1">
      <c r="A34" s="1">
        <v>1</v>
      </c>
      <c r="B34" s="1">
        <v>2</v>
      </c>
      <c r="C34" s="1">
        <v>2</v>
      </c>
      <c r="D34" s="1">
        <v>3</v>
      </c>
      <c r="E34" s="1">
        <v>4</v>
      </c>
      <c r="F34" s="1" t="s">
        <v>6</v>
      </c>
      <c r="G34" s="1">
        <v>5</v>
      </c>
      <c r="H34" s="1" t="s">
        <v>7</v>
      </c>
      <c r="I34" s="1">
        <v>6</v>
      </c>
      <c r="J34" s="1" t="s">
        <v>1887</v>
      </c>
      <c r="K34" s="1">
        <v>7</v>
      </c>
      <c r="L34" s="1">
        <v>8</v>
      </c>
      <c r="M34" s="2" t="s">
        <v>475</v>
      </c>
      <c r="N34" s="1">
        <v>10</v>
      </c>
      <c r="O34" s="7">
        <v>11</v>
      </c>
      <c r="P34" s="1">
        <v>12</v>
      </c>
      <c r="Q34" s="1">
        <v>13</v>
      </c>
      <c r="R34" s="1">
        <v>14</v>
      </c>
      <c r="S34" s="1">
        <v>15</v>
      </c>
      <c r="T34" s="2">
        <v>16</v>
      </c>
      <c r="U34" s="1">
        <v>17</v>
      </c>
      <c r="V34" s="1">
        <v>18</v>
      </c>
      <c r="W34" s="1">
        <v>19</v>
      </c>
      <c r="X34" s="157">
        <v>20</v>
      </c>
      <c r="Y34" s="7">
        <v>21</v>
      </c>
      <c r="Z34" s="1">
        <v>22</v>
      </c>
      <c r="AA34" s="40">
        <v>23</v>
      </c>
      <c r="AB34" s="30">
        <v>24</v>
      </c>
      <c r="AC34" s="124"/>
    </row>
    <row r="35" spans="1:29" ht="95.25" customHeight="1">
      <c r="A35" s="3" t="s">
        <v>477</v>
      </c>
      <c r="B35" s="4" t="s">
        <v>478</v>
      </c>
      <c r="C35" s="4" t="s">
        <v>479</v>
      </c>
      <c r="D35" s="4" t="s">
        <v>480</v>
      </c>
      <c r="E35" s="4" t="s">
        <v>481</v>
      </c>
      <c r="F35" s="4" t="s">
        <v>1673</v>
      </c>
      <c r="G35" s="4" t="s">
        <v>1675</v>
      </c>
      <c r="H35" s="4" t="s">
        <v>1674</v>
      </c>
      <c r="I35" s="3"/>
      <c r="J35" s="3"/>
      <c r="K35" s="4" t="s">
        <v>482</v>
      </c>
      <c r="L35" s="11">
        <v>100</v>
      </c>
      <c r="M35" s="12" t="s">
        <v>2463</v>
      </c>
      <c r="N35" s="4" t="s">
        <v>483</v>
      </c>
      <c r="O35" s="13" t="s">
        <v>484</v>
      </c>
      <c r="P35" s="4" t="s">
        <v>483</v>
      </c>
      <c r="Q35" s="4" t="s">
        <v>485</v>
      </c>
      <c r="R35" s="4" t="s">
        <v>1742</v>
      </c>
      <c r="S35" s="4" t="s">
        <v>486</v>
      </c>
      <c r="T35" s="12" t="s">
        <v>487</v>
      </c>
      <c r="U35" s="4" t="s">
        <v>488</v>
      </c>
      <c r="V35" s="14">
        <v>94866</v>
      </c>
      <c r="W35" s="4">
        <v>16</v>
      </c>
      <c r="X35" s="26">
        <f>V35*W35</f>
        <v>1517856</v>
      </c>
      <c r="Y35" s="26">
        <f aca="true" t="shared" si="0" ref="Y35:Y43">X35*1.12</f>
        <v>1699998.7200000002</v>
      </c>
      <c r="Z35" s="4" t="s">
        <v>489</v>
      </c>
      <c r="AA35" s="4" t="s">
        <v>1319</v>
      </c>
      <c r="AB35" s="4"/>
      <c r="AC35" s="28"/>
    </row>
    <row r="36" spans="1:29" ht="82.5" customHeight="1">
      <c r="A36" s="3" t="s">
        <v>476</v>
      </c>
      <c r="B36" s="4" t="s">
        <v>478</v>
      </c>
      <c r="C36" s="4" t="s">
        <v>479</v>
      </c>
      <c r="D36" s="4" t="s">
        <v>41</v>
      </c>
      <c r="E36" s="4" t="s">
        <v>429</v>
      </c>
      <c r="F36" s="4" t="s">
        <v>1677</v>
      </c>
      <c r="G36" s="4" t="s">
        <v>42</v>
      </c>
      <c r="H36" s="4" t="s">
        <v>1676</v>
      </c>
      <c r="I36" s="3"/>
      <c r="J36" s="3"/>
      <c r="K36" s="4" t="s">
        <v>491</v>
      </c>
      <c r="L36" s="3">
        <v>50</v>
      </c>
      <c r="M36" s="12" t="s">
        <v>2463</v>
      </c>
      <c r="N36" s="4" t="s">
        <v>483</v>
      </c>
      <c r="O36" s="3" t="s">
        <v>545</v>
      </c>
      <c r="P36" s="4" t="s">
        <v>483</v>
      </c>
      <c r="Q36" s="4" t="s">
        <v>485</v>
      </c>
      <c r="R36" s="4" t="s">
        <v>503</v>
      </c>
      <c r="S36" s="4" t="s">
        <v>2541</v>
      </c>
      <c r="T36" s="18" t="s">
        <v>256</v>
      </c>
      <c r="U36" s="18" t="s">
        <v>43</v>
      </c>
      <c r="V36" s="14">
        <v>600</v>
      </c>
      <c r="W36" s="4">
        <v>500</v>
      </c>
      <c r="X36" s="26">
        <v>0</v>
      </c>
      <c r="Y36" s="26">
        <f t="shared" si="0"/>
        <v>0</v>
      </c>
      <c r="Z36" s="4" t="s">
        <v>2540</v>
      </c>
      <c r="AA36" s="4" t="s">
        <v>1319</v>
      </c>
      <c r="AB36" s="4">
        <v>11</v>
      </c>
      <c r="AC36" s="28"/>
    </row>
    <row r="37" spans="1:29" ht="82.5" customHeight="1">
      <c r="A37" s="3" t="s">
        <v>2827</v>
      </c>
      <c r="B37" s="4" t="s">
        <v>478</v>
      </c>
      <c r="C37" s="4" t="s">
        <v>479</v>
      </c>
      <c r="D37" s="4" t="s">
        <v>41</v>
      </c>
      <c r="E37" s="4" t="s">
        <v>429</v>
      </c>
      <c r="F37" s="4" t="s">
        <v>1677</v>
      </c>
      <c r="G37" s="4" t="s">
        <v>42</v>
      </c>
      <c r="H37" s="4" t="s">
        <v>1676</v>
      </c>
      <c r="I37" s="3"/>
      <c r="J37" s="3"/>
      <c r="K37" s="4" t="s">
        <v>491</v>
      </c>
      <c r="L37" s="3">
        <v>50</v>
      </c>
      <c r="M37" s="12" t="s">
        <v>2463</v>
      </c>
      <c r="N37" s="4" t="s">
        <v>483</v>
      </c>
      <c r="O37" s="3" t="s">
        <v>1333</v>
      </c>
      <c r="P37" s="4" t="s">
        <v>483</v>
      </c>
      <c r="Q37" s="4" t="s">
        <v>485</v>
      </c>
      <c r="R37" s="4" t="s">
        <v>503</v>
      </c>
      <c r="S37" s="4" t="s">
        <v>2541</v>
      </c>
      <c r="T37" s="18" t="s">
        <v>256</v>
      </c>
      <c r="U37" s="18" t="s">
        <v>43</v>
      </c>
      <c r="V37" s="14">
        <v>600</v>
      </c>
      <c r="W37" s="4">
        <v>500</v>
      </c>
      <c r="X37" s="26">
        <f>V37*W37</f>
        <v>300000</v>
      </c>
      <c r="Y37" s="26">
        <f t="shared" si="0"/>
        <v>336000.00000000006</v>
      </c>
      <c r="Z37" s="4" t="s">
        <v>2540</v>
      </c>
      <c r="AA37" s="4" t="s">
        <v>1319</v>
      </c>
      <c r="AB37" s="4"/>
      <c r="AC37" s="28"/>
    </row>
    <row r="38" spans="1:29" ht="60" customHeight="1">
      <c r="A38" s="3" t="s">
        <v>490</v>
      </c>
      <c r="B38" s="4" t="s">
        <v>478</v>
      </c>
      <c r="C38" s="4" t="s">
        <v>479</v>
      </c>
      <c r="D38" s="15" t="s">
        <v>206</v>
      </c>
      <c r="E38" s="15" t="s">
        <v>207</v>
      </c>
      <c r="F38" s="4" t="s">
        <v>48</v>
      </c>
      <c r="G38" s="15" t="s">
        <v>208</v>
      </c>
      <c r="H38" s="15" t="s">
        <v>3</v>
      </c>
      <c r="I38" s="3"/>
      <c r="J38" s="3"/>
      <c r="K38" s="4" t="s">
        <v>491</v>
      </c>
      <c r="L38" s="3">
        <v>0</v>
      </c>
      <c r="M38" s="12" t="s">
        <v>2463</v>
      </c>
      <c r="N38" s="4" t="s">
        <v>483</v>
      </c>
      <c r="O38" s="3" t="s">
        <v>1119</v>
      </c>
      <c r="P38" s="4" t="s">
        <v>483</v>
      </c>
      <c r="Q38" s="4" t="s">
        <v>485</v>
      </c>
      <c r="R38" s="4" t="s">
        <v>503</v>
      </c>
      <c r="S38" s="4" t="s">
        <v>496</v>
      </c>
      <c r="T38" s="12">
        <v>166</v>
      </c>
      <c r="U38" s="17" t="s">
        <v>502</v>
      </c>
      <c r="V38" s="14">
        <v>100</v>
      </c>
      <c r="W38" s="4">
        <v>400</v>
      </c>
      <c r="X38" s="26">
        <f>V38*W38</f>
        <v>40000</v>
      </c>
      <c r="Y38" s="26">
        <f t="shared" si="0"/>
        <v>44800.00000000001</v>
      </c>
      <c r="Z38" s="4"/>
      <c r="AA38" s="4" t="s">
        <v>1319</v>
      </c>
      <c r="AB38" s="4"/>
      <c r="AC38" s="28"/>
    </row>
    <row r="39" spans="1:29" ht="105.75" customHeight="1">
      <c r="A39" s="3" t="s">
        <v>498</v>
      </c>
      <c r="B39" s="4" t="s">
        <v>478</v>
      </c>
      <c r="C39" s="4" t="s">
        <v>479</v>
      </c>
      <c r="D39" s="9" t="s">
        <v>2472</v>
      </c>
      <c r="E39" s="9" t="s">
        <v>2473</v>
      </c>
      <c r="F39" s="9" t="s">
        <v>2474</v>
      </c>
      <c r="G39" s="9" t="s">
        <v>2475</v>
      </c>
      <c r="H39" s="9" t="s">
        <v>3133</v>
      </c>
      <c r="I39" s="9"/>
      <c r="J39" s="9"/>
      <c r="K39" s="4" t="s">
        <v>491</v>
      </c>
      <c r="L39" s="9">
        <v>0</v>
      </c>
      <c r="M39" s="12" t="s">
        <v>2463</v>
      </c>
      <c r="N39" s="9" t="s">
        <v>483</v>
      </c>
      <c r="O39" s="3" t="s">
        <v>501</v>
      </c>
      <c r="P39" s="9" t="s">
        <v>483</v>
      </c>
      <c r="Q39" s="9" t="s">
        <v>485</v>
      </c>
      <c r="R39" s="9" t="s">
        <v>2476</v>
      </c>
      <c r="S39" s="9" t="s">
        <v>496</v>
      </c>
      <c r="T39" s="9">
        <v>166</v>
      </c>
      <c r="U39" s="9" t="s">
        <v>502</v>
      </c>
      <c r="V39" s="9">
        <v>300</v>
      </c>
      <c r="W39" s="171">
        <v>90</v>
      </c>
      <c r="X39" s="26">
        <v>0</v>
      </c>
      <c r="Y39" s="26">
        <f t="shared" si="0"/>
        <v>0</v>
      </c>
      <c r="Z39" s="4"/>
      <c r="AA39" s="4" t="s">
        <v>1319</v>
      </c>
      <c r="AB39" s="4">
        <v>11</v>
      </c>
      <c r="AC39" s="28"/>
    </row>
    <row r="40" spans="1:29" ht="105.75" customHeight="1">
      <c r="A40" s="3" t="s">
        <v>2627</v>
      </c>
      <c r="B40" s="4" t="s">
        <v>478</v>
      </c>
      <c r="C40" s="4" t="s">
        <v>479</v>
      </c>
      <c r="D40" s="9" t="s">
        <v>2472</v>
      </c>
      <c r="E40" s="9" t="s">
        <v>2473</v>
      </c>
      <c r="F40" s="9" t="s">
        <v>2474</v>
      </c>
      <c r="G40" s="9" t="s">
        <v>2475</v>
      </c>
      <c r="H40" s="9" t="s">
        <v>3133</v>
      </c>
      <c r="I40" s="9"/>
      <c r="J40" s="9"/>
      <c r="K40" s="4" t="s">
        <v>491</v>
      </c>
      <c r="L40" s="9">
        <v>0</v>
      </c>
      <c r="M40" s="12" t="s">
        <v>2463</v>
      </c>
      <c r="N40" s="9" t="s">
        <v>483</v>
      </c>
      <c r="O40" s="4" t="s">
        <v>1475</v>
      </c>
      <c r="P40" s="9" t="s">
        <v>483</v>
      </c>
      <c r="Q40" s="9" t="s">
        <v>485</v>
      </c>
      <c r="R40" s="9" t="s">
        <v>2476</v>
      </c>
      <c r="S40" s="9" t="s">
        <v>496</v>
      </c>
      <c r="T40" s="9">
        <v>166</v>
      </c>
      <c r="U40" s="9" t="s">
        <v>502</v>
      </c>
      <c r="V40" s="9">
        <v>300</v>
      </c>
      <c r="W40" s="171">
        <v>90</v>
      </c>
      <c r="X40" s="26">
        <f>V40*W40</f>
        <v>27000</v>
      </c>
      <c r="Y40" s="26">
        <f t="shared" si="0"/>
        <v>30240.000000000004</v>
      </c>
      <c r="Z40" s="4"/>
      <c r="AA40" s="4" t="s">
        <v>1319</v>
      </c>
      <c r="AB40" s="4"/>
      <c r="AC40" s="28"/>
    </row>
    <row r="41" spans="1:29" ht="105.75" customHeight="1">
      <c r="A41" s="3" t="s">
        <v>1087</v>
      </c>
      <c r="B41" s="4" t="s">
        <v>478</v>
      </c>
      <c r="C41" s="4" t="s">
        <v>479</v>
      </c>
      <c r="D41" s="15" t="s">
        <v>630</v>
      </c>
      <c r="E41" s="10" t="s">
        <v>632</v>
      </c>
      <c r="F41" s="10" t="s">
        <v>631</v>
      </c>
      <c r="G41" s="10" t="s">
        <v>633</v>
      </c>
      <c r="H41" s="10" t="s">
        <v>2477</v>
      </c>
      <c r="I41" s="3" t="s">
        <v>2478</v>
      </c>
      <c r="J41" s="3"/>
      <c r="K41" s="4" t="s">
        <v>491</v>
      </c>
      <c r="L41" s="3">
        <v>70</v>
      </c>
      <c r="M41" s="12" t="s">
        <v>2463</v>
      </c>
      <c r="N41" s="9" t="s">
        <v>483</v>
      </c>
      <c r="O41" s="3" t="s">
        <v>494</v>
      </c>
      <c r="P41" s="4" t="s">
        <v>483</v>
      </c>
      <c r="Q41" s="4" t="s">
        <v>485</v>
      </c>
      <c r="R41" s="4" t="s">
        <v>2476</v>
      </c>
      <c r="S41" s="4" t="s">
        <v>496</v>
      </c>
      <c r="T41" s="23" t="s">
        <v>634</v>
      </c>
      <c r="U41" s="15" t="s">
        <v>635</v>
      </c>
      <c r="V41" s="3">
        <v>302</v>
      </c>
      <c r="W41" s="11">
        <v>120</v>
      </c>
      <c r="X41" s="26">
        <v>0</v>
      </c>
      <c r="Y41" s="26">
        <f t="shared" si="0"/>
        <v>0</v>
      </c>
      <c r="Z41" s="4"/>
      <c r="AA41" s="4" t="s">
        <v>1319</v>
      </c>
      <c r="AB41" s="4">
        <v>8.11</v>
      </c>
      <c r="AC41" s="28"/>
    </row>
    <row r="42" spans="1:29" ht="105.75" customHeight="1">
      <c r="A42" s="3" t="s">
        <v>3045</v>
      </c>
      <c r="B42" s="4" t="s">
        <v>478</v>
      </c>
      <c r="C42" s="4" t="s">
        <v>479</v>
      </c>
      <c r="D42" s="15" t="s">
        <v>630</v>
      </c>
      <c r="E42" s="10" t="s">
        <v>632</v>
      </c>
      <c r="F42" s="10" t="s">
        <v>3262</v>
      </c>
      <c r="G42" s="10" t="s">
        <v>633</v>
      </c>
      <c r="H42" s="10" t="s">
        <v>3270</v>
      </c>
      <c r="I42" s="3" t="s">
        <v>2478</v>
      </c>
      <c r="J42" s="3"/>
      <c r="K42" s="4" t="s">
        <v>491</v>
      </c>
      <c r="L42" s="3">
        <v>0</v>
      </c>
      <c r="M42" s="12" t="s">
        <v>2463</v>
      </c>
      <c r="N42" s="9" t="s">
        <v>483</v>
      </c>
      <c r="O42" s="3" t="s">
        <v>1476</v>
      </c>
      <c r="P42" s="4" t="s">
        <v>483</v>
      </c>
      <c r="Q42" s="4" t="s">
        <v>485</v>
      </c>
      <c r="R42" s="4" t="s">
        <v>2476</v>
      </c>
      <c r="S42" s="4" t="s">
        <v>496</v>
      </c>
      <c r="T42" s="23" t="s">
        <v>634</v>
      </c>
      <c r="U42" s="15" t="s">
        <v>635</v>
      </c>
      <c r="V42" s="3">
        <v>302</v>
      </c>
      <c r="W42" s="11">
        <v>120</v>
      </c>
      <c r="X42" s="26">
        <f>V42*W42</f>
        <v>36240</v>
      </c>
      <c r="Y42" s="26">
        <f t="shared" si="0"/>
        <v>40588.8</v>
      </c>
      <c r="Z42" s="4"/>
      <c r="AA42" s="4" t="s">
        <v>1319</v>
      </c>
      <c r="AB42" s="4"/>
      <c r="AC42" s="28"/>
    </row>
    <row r="43" spans="1:29" ht="96" customHeight="1">
      <c r="A43" s="3" t="s">
        <v>1088</v>
      </c>
      <c r="B43" s="4" t="s">
        <v>478</v>
      </c>
      <c r="C43" s="4" t="s">
        <v>479</v>
      </c>
      <c r="D43" s="15" t="s">
        <v>37</v>
      </c>
      <c r="E43" s="15" t="s">
        <v>36</v>
      </c>
      <c r="F43" s="4" t="s">
        <v>47</v>
      </c>
      <c r="G43" s="15" t="s">
        <v>38</v>
      </c>
      <c r="H43" s="3" t="s">
        <v>2</v>
      </c>
      <c r="I43" s="4" t="s">
        <v>205</v>
      </c>
      <c r="J43" s="4"/>
      <c r="K43" s="4" t="s">
        <v>491</v>
      </c>
      <c r="L43" s="3">
        <v>0</v>
      </c>
      <c r="M43" s="12" t="s">
        <v>2463</v>
      </c>
      <c r="N43" s="4" t="s">
        <v>483</v>
      </c>
      <c r="O43" s="3" t="s">
        <v>494</v>
      </c>
      <c r="P43" s="4" t="s">
        <v>483</v>
      </c>
      <c r="Q43" s="4" t="s">
        <v>485</v>
      </c>
      <c r="R43" s="4" t="s">
        <v>503</v>
      </c>
      <c r="S43" s="4" t="s">
        <v>496</v>
      </c>
      <c r="T43" s="23">
        <v>5111</v>
      </c>
      <c r="U43" s="15" t="s">
        <v>600</v>
      </c>
      <c r="V43" s="14">
        <v>120</v>
      </c>
      <c r="W43" s="4">
        <v>250</v>
      </c>
      <c r="X43" s="26">
        <v>0</v>
      </c>
      <c r="Y43" s="26">
        <f t="shared" si="0"/>
        <v>0</v>
      </c>
      <c r="Z43" s="4"/>
      <c r="AA43" s="4" t="s">
        <v>1319</v>
      </c>
      <c r="AB43" s="4" t="s">
        <v>2839</v>
      </c>
      <c r="AC43" s="28"/>
    </row>
    <row r="44" spans="1:29" s="68" customFormat="1" ht="105" customHeight="1">
      <c r="A44" s="3" t="s">
        <v>2116</v>
      </c>
      <c r="B44" s="4" t="s">
        <v>478</v>
      </c>
      <c r="C44" s="4" t="s">
        <v>479</v>
      </c>
      <c r="D44" s="15" t="s">
        <v>1467</v>
      </c>
      <c r="E44" s="15" t="s">
        <v>1468</v>
      </c>
      <c r="F44" s="15" t="s">
        <v>1469</v>
      </c>
      <c r="G44" s="15" t="s">
        <v>1470</v>
      </c>
      <c r="H44" s="15" t="s">
        <v>3184</v>
      </c>
      <c r="I44" s="15"/>
      <c r="J44" s="15"/>
      <c r="K44" s="4" t="s">
        <v>491</v>
      </c>
      <c r="L44" s="3">
        <v>0</v>
      </c>
      <c r="M44" s="12" t="s">
        <v>2463</v>
      </c>
      <c r="N44" s="4" t="s">
        <v>483</v>
      </c>
      <c r="O44" s="3" t="s">
        <v>494</v>
      </c>
      <c r="P44" s="4" t="s">
        <v>483</v>
      </c>
      <c r="Q44" s="4" t="s">
        <v>485</v>
      </c>
      <c r="R44" s="4" t="s">
        <v>503</v>
      </c>
      <c r="S44" s="4" t="s">
        <v>496</v>
      </c>
      <c r="T44" s="12">
        <v>796</v>
      </c>
      <c r="U44" s="4" t="s">
        <v>493</v>
      </c>
      <c r="V44" s="14">
        <v>25</v>
      </c>
      <c r="W44" s="4">
        <v>300</v>
      </c>
      <c r="X44" s="26">
        <v>0</v>
      </c>
      <c r="Y44" s="26">
        <f aca="true" t="shared" si="1" ref="Y44:Y57">X44*1.12</f>
        <v>0</v>
      </c>
      <c r="Z44" s="4"/>
      <c r="AA44" s="4" t="s">
        <v>1319</v>
      </c>
      <c r="AB44" s="4">
        <v>11</v>
      </c>
      <c r="AC44" s="28"/>
    </row>
    <row r="45" spans="1:29" s="68" customFormat="1" ht="105" customHeight="1">
      <c r="A45" s="3" t="s">
        <v>3046</v>
      </c>
      <c r="B45" s="4" t="s">
        <v>478</v>
      </c>
      <c r="C45" s="4" t="s">
        <v>479</v>
      </c>
      <c r="D45" s="15" t="s">
        <v>1467</v>
      </c>
      <c r="E45" s="15" t="s">
        <v>1468</v>
      </c>
      <c r="F45" s="15" t="s">
        <v>1469</v>
      </c>
      <c r="G45" s="15" t="s">
        <v>1470</v>
      </c>
      <c r="H45" s="15" t="s">
        <v>3184</v>
      </c>
      <c r="I45" s="15"/>
      <c r="J45" s="15"/>
      <c r="K45" s="4" t="s">
        <v>491</v>
      </c>
      <c r="L45" s="3">
        <v>0</v>
      </c>
      <c r="M45" s="12" t="s">
        <v>2463</v>
      </c>
      <c r="N45" s="4" t="s">
        <v>483</v>
      </c>
      <c r="O45" s="3" t="s">
        <v>1476</v>
      </c>
      <c r="P45" s="4" t="s">
        <v>483</v>
      </c>
      <c r="Q45" s="4" t="s">
        <v>485</v>
      </c>
      <c r="R45" s="4" t="s">
        <v>503</v>
      </c>
      <c r="S45" s="4" t="s">
        <v>496</v>
      </c>
      <c r="T45" s="12">
        <v>796</v>
      </c>
      <c r="U45" s="4" t="s">
        <v>493</v>
      </c>
      <c r="V45" s="14">
        <v>25</v>
      </c>
      <c r="W45" s="4">
        <v>300</v>
      </c>
      <c r="X45" s="26">
        <v>0</v>
      </c>
      <c r="Y45" s="26">
        <f t="shared" si="1"/>
        <v>0</v>
      </c>
      <c r="Z45" s="4"/>
      <c r="AA45" s="4" t="s">
        <v>1319</v>
      </c>
      <c r="AB45" s="4" t="s">
        <v>3563</v>
      </c>
      <c r="AC45" s="28"/>
    </row>
    <row r="46" spans="1:29" s="68" customFormat="1" ht="105" customHeight="1">
      <c r="A46" s="3" t="s">
        <v>3562</v>
      </c>
      <c r="B46" s="4" t="s">
        <v>478</v>
      </c>
      <c r="C46" s="4" t="s">
        <v>479</v>
      </c>
      <c r="D46" s="15" t="s">
        <v>1467</v>
      </c>
      <c r="E46" s="15" t="s">
        <v>1468</v>
      </c>
      <c r="F46" s="15" t="s">
        <v>1469</v>
      </c>
      <c r="G46" s="15" t="s">
        <v>1470</v>
      </c>
      <c r="H46" s="15" t="s">
        <v>3184</v>
      </c>
      <c r="I46" s="15"/>
      <c r="J46" s="15"/>
      <c r="K46" s="4" t="s">
        <v>482</v>
      </c>
      <c r="L46" s="3">
        <v>0</v>
      </c>
      <c r="M46" s="12" t="s">
        <v>2463</v>
      </c>
      <c r="N46" s="4" t="s">
        <v>483</v>
      </c>
      <c r="O46" s="3" t="s">
        <v>1356</v>
      </c>
      <c r="P46" s="4" t="s">
        <v>483</v>
      </c>
      <c r="Q46" s="4" t="s">
        <v>485</v>
      </c>
      <c r="R46" s="4" t="s">
        <v>503</v>
      </c>
      <c r="S46" s="4" t="s">
        <v>496</v>
      </c>
      <c r="T46" s="12">
        <v>796</v>
      </c>
      <c r="U46" s="4" t="s">
        <v>493</v>
      </c>
      <c r="V46" s="14">
        <v>15</v>
      </c>
      <c r="W46" s="4">
        <v>300</v>
      </c>
      <c r="X46" s="26">
        <v>0</v>
      </c>
      <c r="Y46" s="26">
        <f t="shared" si="1"/>
        <v>0</v>
      </c>
      <c r="Z46" s="4"/>
      <c r="AA46" s="4" t="s">
        <v>1319</v>
      </c>
      <c r="AB46" s="4" t="s">
        <v>3784</v>
      </c>
      <c r="AC46" s="28"/>
    </row>
    <row r="47" spans="1:29" s="68" customFormat="1" ht="105" customHeight="1">
      <c r="A47" s="3" t="s">
        <v>3783</v>
      </c>
      <c r="B47" s="4" t="s">
        <v>478</v>
      </c>
      <c r="C47" s="4" t="s">
        <v>479</v>
      </c>
      <c r="D47" s="15" t="s">
        <v>1467</v>
      </c>
      <c r="E47" s="15" t="s">
        <v>1468</v>
      </c>
      <c r="F47" s="15" t="s">
        <v>1469</v>
      </c>
      <c r="G47" s="15" t="s">
        <v>1470</v>
      </c>
      <c r="H47" s="15" t="s">
        <v>3184</v>
      </c>
      <c r="I47" s="15"/>
      <c r="J47" s="15"/>
      <c r="K47" s="4" t="s">
        <v>482</v>
      </c>
      <c r="L47" s="3">
        <v>0</v>
      </c>
      <c r="M47" s="12" t="s">
        <v>2463</v>
      </c>
      <c r="N47" s="4" t="s">
        <v>483</v>
      </c>
      <c r="O47" s="3" t="s">
        <v>1356</v>
      </c>
      <c r="P47" s="4" t="s">
        <v>483</v>
      </c>
      <c r="Q47" s="4" t="s">
        <v>485</v>
      </c>
      <c r="R47" s="4" t="s">
        <v>503</v>
      </c>
      <c r="S47" s="4" t="s">
        <v>486</v>
      </c>
      <c r="T47" s="12">
        <v>796</v>
      </c>
      <c r="U47" s="4" t="s">
        <v>493</v>
      </c>
      <c r="V47" s="14">
        <v>15</v>
      </c>
      <c r="W47" s="4">
        <v>500</v>
      </c>
      <c r="X47" s="26">
        <f>V47*W47</f>
        <v>7500</v>
      </c>
      <c r="Y47" s="26">
        <f t="shared" si="1"/>
        <v>8400</v>
      </c>
      <c r="Z47" s="4"/>
      <c r="AA47" s="4" t="s">
        <v>1319</v>
      </c>
      <c r="AB47" s="4"/>
      <c r="AC47" s="28"/>
    </row>
    <row r="48" spans="1:29" s="68" customFormat="1" ht="99" customHeight="1">
      <c r="A48" s="3" t="s">
        <v>504</v>
      </c>
      <c r="B48" s="4" t="s">
        <v>478</v>
      </c>
      <c r="C48" s="4" t="s">
        <v>479</v>
      </c>
      <c r="D48" s="71" t="s">
        <v>728</v>
      </c>
      <c r="E48" s="10" t="s">
        <v>506</v>
      </c>
      <c r="F48" s="10" t="s">
        <v>505</v>
      </c>
      <c r="G48" s="71" t="s">
        <v>729</v>
      </c>
      <c r="H48" s="10" t="s">
        <v>730</v>
      </c>
      <c r="I48" s="3"/>
      <c r="J48" s="3"/>
      <c r="K48" s="4" t="s">
        <v>491</v>
      </c>
      <c r="L48" s="14">
        <v>100</v>
      </c>
      <c r="M48" s="12" t="s">
        <v>2463</v>
      </c>
      <c r="N48" s="4" t="s">
        <v>483</v>
      </c>
      <c r="O48" s="3" t="s">
        <v>494</v>
      </c>
      <c r="P48" s="4" t="s">
        <v>483</v>
      </c>
      <c r="Q48" s="4" t="s">
        <v>485</v>
      </c>
      <c r="R48" s="12" t="s">
        <v>1345</v>
      </c>
      <c r="S48" s="4" t="s">
        <v>2541</v>
      </c>
      <c r="T48" s="12">
        <v>796</v>
      </c>
      <c r="U48" s="4" t="s">
        <v>493</v>
      </c>
      <c r="V48" s="3">
        <f>10+2</f>
        <v>12</v>
      </c>
      <c r="W48" s="11">
        <v>500</v>
      </c>
      <c r="X48" s="26">
        <v>0</v>
      </c>
      <c r="Y48" s="26">
        <f t="shared" si="1"/>
        <v>0</v>
      </c>
      <c r="Z48" s="4" t="s">
        <v>489</v>
      </c>
      <c r="AA48" s="4" t="s">
        <v>1319</v>
      </c>
      <c r="AB48" s="4">
        <v>11</v>
      </c>
      <c r="AC48" s="28"/>
    </row>
    <row r="49" spans="1:29" s="68" customFormat="1" ht="99" customHeight="1">
      <c r="A49" s="3" t="s">
        <v>3047</v>
      </c>
      <c r="B49" s="4" t="s">
        <v>478</v>
      </c>
      <c r="C49" s="4" t="s">
        <v>479</v>
      </c>
      <c r="D49" s="71" t="s">
        <v>728</v>
      </c>
      <c r="E49" s="10" t="s">
        <v>506</v>
      </c>
      <c r="F49" s="10" t="s">
        <v>505</v>
      </c>
      <c r="G49" s="71" t="s">
        <v>729</v>
      </c>
      <c r="H49" s="10" t="s">
        <v>730</v>
      </c>
      <c r="I49" s="3"/>
      <c r="J49" s="3"/>
      <c r="K49" s="4" t="s">
        <v>491</v>
      </c>
      <c r="L49" s="14">
        <v>100</v>
      </c>
      <c r="M49" s="12" t="s">
        <v>2463</v>
      </c>
      <c r="N49" s="4" t="s">
        <v>483</v>
      </c>
      <c r="O49" s="3" t="s">
        <v>1476</v>
      </c>
      <c r="P49" s="4" t="s">
        <v>483</v>
      </c>
      <c r="Q49" s="4" t="s">
        <v>485</v>
      </c>
      <c r="R49" s="12" t="s">
        <v>1345</v>
      </c>
      <c r="S49" s="4" t="s">
        <v>2541</v>
      </c>
      <c r="T49" s="12">
        <v>796</v>
      </c>
      <c r="U49" s="4" t="s">
        <v>493</v>
      </c>
      <c r="V49" s="3">
        <f>10+2</f>
        <v>12</v>
      </c>
      <c r="W49" s="11">
        <v>500</v>
      </c>
      <c r="X49" s="26">
        <f>V49*W49</f>
        <v>6000</v>
      </c>
      <c r="Y49" s="26">
        <f t="shared" si="1"/>
        <v>6720.000000000001</v>
      </c>
      <c r="Z49" s="4" t="s">
        <v>489</v>
      </c>
      <c r="AA49" s="4" t="s">
        <v>1319</v>
      </c>
      <c r="AB49" s="4"/>
      <c r="AC49" s="28"/>
    </row>
    <row r="50" spans="1:29" s="68" customFormat="1" ht="89.25">
      <c r="A50" s="3" t="s">
        <v>507</v>
      </c>
      <c r="B50" s="4" t="s">
        <v>478</v>
      </c>
      <c r="C50" s="4" t="s">
        <v>479</v>
      </c>
      <c r="D50" s="9" t="s">
        <v>532</v>
      </c>
      <c r="E50" s="10" t="s">
        <v>534</v>
      </c>
      <c r="F50" s="10" t="s">
        <v>533</v>
      </c>
      <c r="G50" s="10" t="s">
        <v>536</v>
      </c>
      <c r="H50" s="10" t="s">
        <v>3185</v>
      </c>
      <c r="I50" s="3"/>
      <c r="J50" s="3"/>
      <c r="K50" s="4" t="s">
        <v>491</v>
      </c>
      <c r="L50" s="3">
        <v>54</v>
      </c>
      <c r="M50" s="12" t="s">
        <v>2463</v>
      </c>
      <c r="N50" s="4" t="s">
        <v>483</v>
      </c>
      <c r="O50" s="3" t="s">
        <v>494</v>
      </c>
      <c r="P50" s="4" t="s">
        <v>483</v>
      </c>
      <c r="Q50" s="4" t="s">
        <v>485</v>
      </c>
      <c r="R50" s="12" t="s">
        <v>1345</v>
      </c>
      <c r="S50" s="4" t="s">
        <v>2541</v>
      </c>
      <c r="T50" s="12">
        <v>796</v>
      </c>
      <c r="U50" s="4" t="s">
        <v>493</v>
      </c>
      <c r="V50" s="3">
        <f>5+2</f>
        <v>7</v>
      </c>
      <c r="W50" s="11">
        <v>893</v>
      </c>
      <c r="X50" s="26">
        <v>0</v>
      </c>
      <c r="Y50" s="26">
        <f t="shared" si="1"/>
        <v>0</v>
      </c>
      <c r="Z50" s="4" t="s">
        <v>489</v>
      </c>
      <c r="AA50" s="4" t="s">
        <v>1319</v>
      </c>
      <c r="AB50" s="4">
        <v>11</v>
      </c>
      <c r="AC50" s="28"/>
    </row>
    <row r="51" spans="1:29" s="68" customFormat="1" ht="89.25">
      <c r="A51" s="3" t="s">
        <v>3048</v>
      </c>
      <c r="B51" s="4" t="s">
        <v>478</v>
      </c>
      <c r="C51" s="4" t="s">
        <v>479</v>
      </c>
      <c r="D51" s="9" t="s">
        <v>532</v>
      </c>
      <c r="E51" s="10" t="s">
        <v>534</v>
      </c>
      <c r="F51" s="10" t="s">
        <v>533</v>
      </c>
      <c r="G51" s="10" t="s">
        <v>536</v>
      </c>
      <c r="H51" s="10" t="s">
        <v>535</v>
      </c>
      <c r="I51" s="3"/>
      <c r="J51" s="3"/>
      <c r="K51" s="4" t="s">
        <v>491</v>
      </c>
      <c r="L51" s="3">
        <v>54</v>
      </c>
      <c r="M51" s="12" t="s">
        <v>2463</v>
      </c>
      <c r="N51" s="4" t="s">
        <v>483</v>
      </c>
      <c r="O51" s="3" t="s">
        <v>1476</v>
      </c>
      <c r="P51" s="4" t="s">
        <v>483</v>
      </c>
      <c r="Q51" s="4" t="s">
        <v>485</v>
      </c>
      <c r="R51" s="12" t="s">
        <v>1345</v>
      </c>
      <c r="S51" s="4" t="s">
        <v>2541</v>
      </c>
      <c r="T51" s="12">
        <v>796</v>
      </c>
      <c r="U51" s="4" t="s">
        <v>493</v>
      </c>
      <c r="V51" s="3">
        <f>5+2</f>
        <v>7</v>
      </c>
      <c r="W51" s="11">
        <v>893</v>
      </c>
      <c r="X51" s="26">
        <f>V51*W51</f>
        <v>6251</v>
      </c>
      <c r="Y51" s="26">
        <f t="shared" si="1"/>
        <v>7001.120000000001</v>
      </c>
      <c r="Z51" s="4" t="s">
        <v>489</v>
      </c>
      <c r="AA51" s="4" t="s">
        <v>1319</v>
      </c>
      <c r="AB51" s="4"/>
      <c r="AC51" s="28"/>
    </row>
    <row r="52" spans="1:29" s="68" customFormat="1" ht="89.25">
      <c r="A52" s="3" t="s">
        <v>513</v>
      </c>
      <c r="B52" s="4" t="s">
        <v>478</v>
      </c>
      <c r="C52" s="4" t="s">
        <v>479</v>
      </c>
      <c r="D52" s="9" t="s">
        <v>537</v>
      </c>
      <c r="E52" s="10" t="s">
        <v>534</v>
      </c>
      <c r="F52" s="10" t="s">
        <v>533</v>
      </c>
      <c r="G52" s="10" t="s">
        <v>538</v>
      </c>
      <c r="H52" s="10" t="s">
        <v>3186</v>
      </c>
      <c r="I52" s="3" t="s">
        <v>539</v>
      </c>
      <c r="J52" s="3"/>
      <c r="K52" s="4" t="s">
        <v>491</v>
      </c>
      <c r="L52" s="3">
        <v>54</v>
      </c>
      <c r="M52" s="12" t="s">
        <v>2463</v>
      </c>
      <c r="N52" s="4" t="s">
        <v>483</v>
      </c>
      <c r="O52" s="3" t="s">
        <v>494</v>
      </c>
      <c r="P52" s="4" t="s">
        <v>483</v>
      </c>
      <c r="Q52" s="4" t="s">
        <v>485</v>
      </c>
      <c r="R52" s="12" t="s">
        <v>1345</v>
      </c>
      <c r="S52" s="4" t="s">
        <v>2541</v>
      </c>
      <c r="T52" s="12">
        <v>796</v>
      </c>
      <c r="U52" s="4" t="s">
        <v>493</v>
      </c>
      <c r="V52" s="3">
        <f>5+2</f>
        <v>7</v>
      </c>
      <c r="W52" s="11">
        <v>893</v>
      </c>
      <c r="X52" s="26">
        <v>0</v>
      </c>
      <c r="Y52" s="26">
        <f t="shared" si="1"/>
        <v>0</v>
      </c>
      <c r="Z52" s="4" t="s">
        <v>489</v>
      </c>
      <c r="AA52" s="4" t="s">
        <v>1319</v>
      </c>
      <c r="AB52" s="4">
        <v>11</v>
      </c>
      <c r="AC52" s="28"/>
    </row>
    <row r="53" spans="1:29" s="68" customFormat="1" ht="89.25">
      <c r="A53" s="3" t="s">
        <v>3049</v>
      </c>
      <c r="B53" s="4" t="s">
        <v>478</v>
      </c>
      <c r="C53" s="4" t="s">
        <v>479</v>
      </c>
      <c r="D53" s="9" t="s">
        <v>537</v>
      </c>
      <c r="E53" s="10" t="s">
        <v>534</v>
      </c>
      <c r="F53" s="10" t="s">
        <v>533</v>
      </c>
      <c r="G53" s="10" t="s">
        <v>538</v>
      </c>
      <c r="H53" s="10" t="s">
        <v>3186</v>
      </c>
      <c r="I53" s="3" t="s">
        <v>539</v>
      </c>
      <c r="J53" s="3"/>
      <c r="K53" s="4" t="s">
        <v>491</v>
      </c>
      <c r="L53" s="3">
        <v>54</v>
      </c>
      <c r="M53" s="12" t="s">
        <v>2463</v>
      </c>
      <c r="N53" s="4" t="s">
        <v>483</v>
      </c>
      <c r="O53" s="3" t="s">
        <v>1476</v>
      </c>
      <c r="P53" s="4" t="s">
        <v>483</v>
      </c>
      <c r="Q53" s="4" t="s">
        <v>485</v>
      </c>
      <c r="R53" s="12" t="s">
        <v>1345</v>
      </c>
      <c r="S53" s="4" t="s">
        <v>2541</v>
      </c>
      <c r="T53" s="12">
        <v>796</v>
      </c>
      <c r="U53" s="4" t="s">
        <v>493</v>
      </c>
      <c r="V53" s="3">
        <f>5+2</f>
        <v>7</v>
      </c>
      <c r="W53" s="11">
        <v>893</v>
      </c>
      <c r="X53" s="26">
        <f>V53*W53</f>
        <v>6251</v>
      </c>
      <c r="Y53" s="26">
        <f t="shared" si="1"/>
        <v>7001.120000000001</v>
      </c>
      <c r="Z53" s="4" t="s">
        <v>489</v>
      </c>
      <c r="AA53" s="4" t="s">
        <v>1319</v>
      </c>
      <c r="AB53" s="4"/>
      <c r="AC53" s="28"/>
    </row>
    <row r="54" spans="1:29" s="68" customFormat="1" ht="102">
      <c r="A54" s="3" t="s">
        <v>1089</v>
      </c>
      <c r="B54" s="4" t="s">
        <v>478</v>
      </c>
      <c r="C54" s="4" t="s">
        <v>479</v>
      </c>
      <c r="D54" s="3" t="s">
        <v>62</v>
      </c>
      <c r="E54" s="4" t="s">
        <v>534</v>
      </c>
      <c r="F54" s="3" t="s">
        <v>533</v>
      </c>
      <c r="G54" s="3" t="s">
        <v>63</v>
      </c>
      <c r="H54" s="3" t="s">
        <v>3134</v>
      </c>
      <c r="I54" s="4"/>
      <c r="J54" s="4"/>
      <c r="K54" s="4" t="s">
        <v>491</v>
      </c>
      <c r="L54" s="3">
        <v>0</v>
      </c>
      <c r="M54" s="12" t="s">
        <v>2463</v>
      </c>
      <c r="N54" s="4" t="s">
        <v>483</v>
      </c>
      <c r="O54" s="3" t="s">
        <v>494</v>
      </c>
      <c r="P54" s="4" t="s">
        <v>483</v>
      </c>
      <c r="Q54" s="4" t="s">
        <v>485</v>
      </c>
      <c r="R54" s="4" t="s">
        <v>503</v>
      </c>
      <c r="S54" s="4" t="s">
        <v>496</v>
      </c>
      <c r="T54" s="12" t="s">
        <v>175</v>
      </c>
      <c r="U54" s="4" t="s">
        <v>493</v>
      </c>
      <c r="V54" s="3">
        <f>5+4</f>
        <v>9</v>
      </c>
      <c r="W54" s="11">
        <v>3285.9700000000003</v>
      </c>
      <c r="X54" s="26">
        <v>0</v>
      </c>
      <c r="Y54" s="26">
        <f t="shared" si="1"/>
        <v>0</v>
      </c>
      <c r="Z54" s="4"/>
      <c r="AA54" s="4" t="s">
        <v>1319</v>
      </c>
      <c r="AB54" s="4">
        <v>11</v>
      </c>
      <c r="AC54" s="28"/>
    </row>
    <row r="55" spans="1:29" s="68" customFormat="1" ht="102">
      <c r="A55" s="3" t="s">
        <v>3050</v>
      </c>
      <c r="B55" s="4" t="s">
        <v>478</v>
      </c>
      <c r="C55" s="4" t="s">
        <v>479</v>
      </c>
      <c r="D55" s="3" t="s">
        <v>62</v>
      </c>
      <c r="E55" s="4" t="s">
        <v>534</v>
      </c>
      <c r="F55" s="3" t="s">
        <v>533</v>
      </c>
      <c r="G55" s="3" t="s">
        <v>63</v>
      </c>
      <c r="H55" s="3" t="s">
        <v>3134</v>
      </c>
      <c r="I55" s="4"/>
      <c r="J55" s="4"/>
      <c r="K55" s="4" t="s">
        <v>491</v>
      </c>
      <c r="L55" s="3">
        <v>0</v>
      </c>
      <c r="M55" s="12" t="s">
        <v>2463</v>
      </c>
      <c r="N55" s="4" t="s">
        <v>483</v>
      </c>
      <c r="O55" s="3" t="s">
        <v>1476</v>
      </c>
      <c r="P55" s="4" t="s">
        <v>483</v>
      </c>
      <c r="Q55" s="4" t="s">
        <v>485</v>
      </c>
      <c r="R55" s="4" t="s">
        <v>503</v>
      </c>
      <c r="S55" s="4" t="s">
        <v>496</v>
      </c>
      <c r="T55" s="12" t="s">
        <v>175</v>
      </c>
      <c r="U55" s="4" t="s">
        <v>493</v>
      </c>
      <c r="V55" s="3">
        <f>5+4</f>
        <v>9</v>
      </c>
      <c r="W55" s="11">
        <v>3285.9700000000003</v>
      </c>
      <c r="X55" s="26">
        <f>V55*W55</f>
        <v>29573.730000000003</v>
      </c>
      <c r="Y55" s="26">
        <f t="shared" si="1"/>
        <v>33122.577600000004</v>
      </c>
      <c r="Z55" s="4"/>
      <c r="AA55" s="4" t="s">
        <v>1319</v>
      </c>
      <c r="AB55" s="4"/>
      <c r="AC55" s="28"/>
    </row>
    <row r="56" spans="1:29" s="68" customFormat="1" ht="139.5" customHeight="1">
      <c r="A56" s="3" t="s">
        <v>522</v>
      </c>
      <c r="B56" s="4" t="s">
        <v>478</v>
      </c>
      <c r="C56" s="4" t="s">
        <v>479</v>
      </c>
      <c r="D56" s="18" t="s">
        <v>1778</v>
      </c>
      <c r="E56" s="10" t="s">
        <v>1779</v>
      </c>
      <c r="F56" s="10" t="s">
        <v>1780</v>
      </c>
      <c r="G56" s="10" t="s">
        <v>1781</v>
      </c>
      <c r="H56" s="10" t="s">
        <v>3135</v>
      </c>
      <c r="I56" s="3" t="s">
        <v>1782</v>
      </c>
      <c r="J56" s="3"/>
      <c r="K56" s="4" t="s">
        <v>491</v>
      </c>
      <c r="L56" s="3">
        <v>0</v>
      </c>
      <c r="M56" s="12" t="s">
        <v>2463</v>
      </c>
      <c r="N56" s="4" t="s">
        <v>483</v>
      </c>
      <c r="O56" s="3" t="s">
        <v>494</v>
      </c>
      <c r="P56" s="4" t="s">
        <v>483</v>
      </c>
      <c r="Q56" s="4" t="s">
        <v>485</v>
      </c>
      <c r="R56" s="4" t="s">
        <v>503</v>
      </c>
      <c r="S56" s="4" t="s">
        <v>496</v>
      </c>
      <c r="T56" s="12">
        <v>796</v>
      </c>
      <c r="U56" s="4" t="s">
        <v>493</v>
      </c>
      <c r="V56" s="3">
        <v>100</v>
      </c>
      <c r="W56" s="11">
        <v>450</v>
      </c>
      <c r="X56" s="26">
        <v>0</v>
      </c>
      <c r="Y56" s="26">
        <f t="shared" si="1"/>
        <v>0</v>
      </c>
      <c r="Z56" s="4"/>
      <c r="AA56" s="4" t="s">
        <v>1319</v>
      </c>
      <c r="AB56" s="4">
        <v>11</v>
      </c>
      <c r="AC56" s="28"/>
    </row>
    <row r="57" spans="1:29" s="68" customFormat="1" ht="139.5" customHeight="1">
      <c r="A57" s="3" t="s">
        <v>3051</v>
      </c>
      <c r="B57" s="4" t="s">
        <v>478</v>
      </c>
      <c r="C57" s="4" t="s">
        <v>479</v>
      </c>
      <c r="D57" s="18" t="s">
        <v>1778</v>
      </c>
      <c r="E57" s="10" t="s">
        <v>1779</v>
      </c>
      <c r="F57" s="10" t="s">
        <v>1780</v>
      </c>
      <c r="G57" s="10" t="s">
        <v>1781</v>
      </c>
      <c r="H57" s="10" t="s">
        <v>3135</v>
      </c>
      <c r="I57" s="3" t="s">
        <v>1782</v>
      </c>
      <c r="J57" s="3"/>
      <c r="K57" s="4" t="s">
        <v>491</v>
      </c>
      <c r="L57" s="3">
        <v>0</v>
      </c>
      <c r="M57" s="12" t="s">
        <v>2463</v>
      </c>
      <c r="N57" s="4" t="s">
        <v>483</v>
      </c>
      <c r="O57" s="3" t="s">
        <v>1476</v>
      </c>
      <c r="P57" s="4" t="s">
        <v>483</v>
      </c>
      <c r="Q57" s="4" t="s">
        <v>485</v>
      </c>
      <c r="R57" s="4" t="s">
        <v>503</v>
      </c>
      <c r="S57" s="4" t="s">
        <v>496</v>
      </c>
      <c r="T57" s="12">
        <v>796</v>
      </c>
      <c r="U57" s="4" t="s">
        <v>493</v>
      </c>
      <c r="V57" s="3">
        <v>100</v>
      </c>
      <c r="W57" s="11">
        <v>450</v>
      </c>
      <c r="X57" s="26">
        <f>V57*W57</f>
        <v>45000</v>
      </c>
      <c r="Y57" s="26">
        <f t="shared" si="1"/>
        <v>50400.00000000001</v>
      </c>
      <c r="Z57" s="4"/>
      <c r="AA57" s="4" t="s">
        <v>1319</v>
      </c>
      <c r="AB57" s="4"/>
      <c r="AC57" s="28"/>
    </row>
    <row r="58" spans="1:29" s="68" customFormat="1" ht="102">
      <c r="A58" s="3" t="s">
        <v>523</v>
      </c>
      <c r="B58" s="4" t="s">
        <v>478</v>
      </c>
      <c r="C58" s="4" t="s">
        <v>479</v>
      </c>
      <c r="D58" s="4" t="s">
        <v>2479</v>
      </c>
      <c r="E58" s="4" t="s">
        <v>2480</v>
      </c>
      <c r="F58" s="4" t="s">
        <v>2481</v>
      </c>
      <c r="G58" s="4" t="s">
        <v>2483</v>
      </c>
      <c r="H58" s="4" t="s">
        <v>2482</v>
      </c>
      <c r="I58" s="3"/>
      <c r="J58" s="3"/>
      <c r="K58" s="4" t="s">
        <v>482</v>
      </c>
      <c r="L58" s="3">
        <v>0</v>
      </c>
      <c r="M58" s="12" t="s">
        <v>2463</v>
      </c>
      <c r="N58" s="4" t="s">
        <v>483</v>
      </c>
      <c r="O58" s="3" t="s">
        <v>492</v>
      </c>
      <c r="P58" s="4" t="s">
        <v>483</v>
      </c>
      <c r="Q58" s="4" t="s">
        <v>485</v>
      </c>
      <c r="R58" s="4" t="s">
        <v>2484</v>
      </c>
      <c r="S58" s="4" t="s">
        <v>486</v>
      </c>
      <c r="T58" s="12" t="s">
        <v>175</v>
      </c>
      <c r="U58" s="4" t="s">
        <v>493</v>
      </c>
      <c r="V58" s="3">
        <v>10</v>
      </c>
      <c r="W58" s="11">
        <v>500</v>
      </c>
      <c r="X58" s="26">
        <f>V58*W58</f>
        <v>5000</v>
      </c>
      <c r="Y58" s="26">
        <f aca="true" t="shared" si="2" ref="Y58:Y64">X58*1.12</f>
        <v>5600.000000000001</v>
      </c>
      <c r="Z58" s="4"/>
      <c r="AA58" s="4" t="s">
        <v>1319</v>
      </c>
      <c r="AB58" s="4"/>
      <c r="AC58" s="28"/>
    </row>
    <row r="59" spans="1:29" s="68" customFormat="1" ht="120" customHeight="1">
      <c r="A59" s="3" t="s">
        <v>2117</v>
      </c>
      <c r="B59" s="4" t="s">
        <v>478</v>
      </c>
      <c r="C59" s="4" t="s">
        <v>479</v>
      </c>
      <c r="D59" s="10" t="s">
        <v>1877</v>
      </c>
      <c r="E59" s="10" t="s">
        <v>1783</v>
      </c>
      <c r="F59" s="10" t="s">
        <v>1784</v>
      </c>
      <c r="G59" s="4" t="s">
        <v>1878</v>
      </c>
      <c r="H59" s="4" t="s">
        <v>1879</v>
      </c>
      <c r="I59" s="3"/>
      <c r="J59" s="3"/>
      <c r="K59" s="4" t="s">
        <v>491</v>
      </c>
      <c r="L59" s="14">
        <v>0</v>
      </c>
      <c r="M59" s="12" t="s">
        <v>2463</v>
      </c>
      <c r="N59" s="4" t="s">
        <v>483</v>
      </c>
      <c r="O59" s="3" t="s">
        <v>494</v>
      </c>
      <c r="P59" s="4" t="s">
        <v>483</v>
      </c>
      <c r="Q59" s="4" t="s">
        <v>485</v>
      </c>
      <c r="R59" s="4" t="s">
        <v>503</v>
      </c>
      <c r="S59" s="4" t="s">
        <v>496</v>
      </c>
      <c r="T59" s="12" t="s">
        <v>553</v>
      </c>
      <c r="U59" s="17" t="s">
        <v>502</v>
      </c>
      <c r="V59" s="3">
        <v>150</v>
      </c>
      <c r="W59" s="11">
        <v>223</v>
      </c>
      <c r="X59" s="26">
        <v>0</v>
      </c>
      <c r="Y59" s="26">
        <f t="shared" si="2"/>
        <v>0</v>
      </c>
      <c r="Z59" s="4"/>
      <c r="AA59" s="4" t="s">
        <v>1319</v>
      </c>
      <c r="AB59" s="4">
        <v>11</v>
      </c>
      <c r="AC59" s="28"/>
    </row>
    <row r="60" spans="1:29" s="68" customFormat="1" ht="66.75" customHeight="1">
      <c r="A60" s="3" t="s">
        <v>3052</v>
      </c>
      <c r="B60" s="4" t="s">
        <v>478</v>
      </c>
      <c r="C60" s="4" t="s">
        <v>479</v>
      </c>
      <c r="D60" s="10" t="s">
        <v>1877</v>
      </c>
      <c r="E60" s="10" t="s">
        <v>1783</v>
      </c>
      <c r="F60" s="10" t="s">
        <v>1784</v>
      </c>
      <c r="G60" s="4" t="s">
        <v>1878</v>
      </c>
      <c r="H60" s="4" t="s">
        <v>1879</v>
      </c>
      <c r="I60" s="3"/>
      <c r="J60" s="3"/>
      <c r="K60" s="4" t="s">
        <v>491</v>
      </c>
      <c r="L60" s="14">
        <v>0</v>
      </c>
      <c r="M60" s="12" t="s">
        <v>2463</v>
      </c>
      <c r="N60" s="4" t="s">
        <v>483</v>
      </c>
      <c r="O60" s="3" t="s">
        <v>1476</v>
      </c>
      <c r="P60" s="4" t="s">
        <v>483</v>
      </c>
      <c r="Q60" s="4" t="s">
        <v>485</v>
      </c>
      <c r="R60" s="4" t="s">
        <v>503</v>
      </c>
      <c r="S60" s="4" t="s">
        <v>496</v>
      </c>
      <c r="T60" s="12" t="s">
        <v>553</v>
      </c>
      <c r="U60" s="17" t="s">
        <v>502</v>
      </c>
      <c r="V60" s="3">
        <v>150</v>
      </c>
      <c r="W60" s="11">
        <v>223</v>
      </c>
      <c r="X60" s="26">
        <v>0</v>
      </c>
      <c r="Y60" s="26">
        <f>X60*1.12</f>
        <v>0</v>
      </c>
      <c r="Z60" s="4"/>
      <c r="AA60" s="4" t="s">
        <v>1319</v>
      </c>
      <c r="AB60" s="4" t="s">
        <v>2913</v>
      </c>
      <c r="AC60" s="28"/>
    </row>
    <row r="61" spans="1:29" s="68" customFormat="1" ht="64.5" customHeight="1">
      <c r="A61" s="3" t="s">
        <v>3520</v>
      </c>
      <c r="B61" s="4" t="s">
        <v>478</v>
      </c>
      <c r="C61" s="4" t="s">
        <v>479</v>
      </c>
      <c r="D61" s="10" t="s">
        <v>1877</v>
      </c>
      <c r="E61" s="10" t="s">
        <v>1783</v>
      </c>
      <c r="F61" s="10" t="s">
        <v>1784</v>
      </c>
      <c r="G61" s="4" t="s">
        <v>1878</v>
      </c>
      <c r="H61" s="4" t="s">
        <v>1879</v>
      </c>
      <c r="I61" s="3"/>
      <c r="J61" s="3"/>
      <c r="K61" s="4" t="s">
        <v>491</v>
      </c>
      <c r="L61" s="14">
        <v>0</v>
      </c>
      <c r="M61" s="12" t="s">
        <v>2463</v>
      </c>
      <c r="N61" s="4" t="s">
        <v>483</v>
      </c>
      <c r="O61" s="3" t="s">
        <v>1356</v>
      </c>
      <c r="P61" s="4" t="s">
        <v>483</v>
      </c>
      <c r="Q61" s="4" t="s">
        <v>485</v>
      </c>
      <c r="R61" s="4" t="s">
        <v>503</v>
      </c>
      <c r="S61" s="4" t="s">
        <v>496</v>
      </c>
      <c r="T61" s="12" t="s">
        <v>553</v>
      </c>
      <c r="U61" s="17" t="s">
        <v>502</v>
      </c>
      <c r="V61" s="3">
        <v>150</v>
      </c>
      <c r="W61" s="11">
        <v>268</v>
      </c>
      <c r="X61" s="26">
        <f>V61*W61</f>
        <v>40200</v>
      </c>
      <c r="Y61" s="26">
        <f>X61*1.12</f>
        <v>45024.00000000001</v>
      </c>
      <c r="Z61" s="4"/>
      <c r="AA61" s="4" t="s">
        <v>1319</v>
      </c>
      <c r="AB61" s="4"/>
      <c r="AC61" s="28"/>
    </row>
    <row r="62" spans="1:29" s="68" customFormat="1" ht="102">
      <c r="A62" s="3" t="s">
        <v>2525</v>
      </c>
      <c r="B62" s="4" t="s">
        <v>478</v>
      </c>
      <c r="C62" s="4" t="s">
        <v>479</v>
      </c>
      <c r="D62" s="15" t="s">
        <v>1880</v>
      </c>
      <c r="E62" s="10" t="s">
        <v>1881</v>
      </c>
      <c r="F62" s="10" t="s">
        <v>1882</v>
      </c>
      <c r="G62" s="10" t="s">
        <v>1883</v>
      </c>
      <c r="H62" s="10" t="s">
        <v>1884</v>
      </c>
      <c r="I62" s="3" t="s">
        <v>1885</v>
      </c>
      <c r="J62" s="3"/>
      <c r="K62" s="4" t="s">
        <v>491</v>
      </c>
      <c r="L62" s="3">
        <v>100</v>
      </c>
      <c r="M62" s="12" t="s">
        <v>2463</v>
      </c>
      <c r="N62" s="4" t="s">
        <v>483</v>
      </c>
      <c r="O62" s="3" t="s">
        <v>501</v>
      </c>
      <c r="P62" s="4" t="s">
        <v>483</v>
      </c>
      <c r="Q62" s="4" t="s">
        <v>485</v>
      </c>
      <c r="R62" s="4" t="s">
        <v>1264</v>
      </c>
      <c r="S62" s="4" t="s">
        <v>496</v>
      </c>
      <c r="T62" s="12">
        <v>5108</v>
      </c>
      <c r="U62" s="15" t="s">
        <v>1606</v>
      </c>
      <c r="V62" s="3">
        <v>35</v>
      </c>
      <c r="W62" s="24">
        <v>2168.3673469387754</v>
      </c>
      <c r="X62" s="26">
        <v>0</v>
      </c>
      <c r="Y62" s="26">
        <f t="shared" si="2"/>
        <v>0</v>
      </c>
      <c r="Z62" s="4" t="s">
        <v>489</v>
      </c>
      <c r="AA62" s="4" t="s">
        <v>1319</v>
      </c>
      <c r="AB62" s="4" t="s">
        <v>2744</v>
      </c>
      <c r="AC62" s="28"/>
    </row>
    <row r="63" spans="1:29" s="68" customFormat="1" ht="102">
      <c r="A63" s="3" t="s">
        <v>2628</v>
      </c>
      <c r="B63" s="4" t="s">
        <v>478</v>
      </c>
      <c r="C63" s="4" t="s">
        <v>479</v>
      </c>
      <c r="D63" s="15" t="s">
        <v>1880</v>
      </c>
      <c r="E63" s="10" t="s">
        <v>1881</v>
      </c>
      <c r="F63" s="10" t="s">
        <v>1882</v>
      </c>
      <c r="G63" s="10" t="s">
        <v>1883</v>
      </c>
      <c r="H63" s="10" t="s">
        <v>1884</v>
      </c>
      <c r="I63" s="3" t="s">
        <v>1885</v>
      </c>
      <c r="J63" s="3"/>
      <c r="K63" s="4" t="s">
        <v>491</v>
      </c>
      <c r="L63" s="3">
        <v>100</v>
      </c>
      <c r="M63" s="12" t="s">
        <v>2463</v>
      </c>
      <c r="N63" s="4" t="s">
        <v>483</v>
      </c>
      <c r="O63" s="4" t="s">
        <v>1475</v>
      </c>
      <c r="P63" s="4" t="s">
        <v>483</v>
      </c>
      <c r="Q63" s="4" t="s">
        <v>485</v>
      </c>
      <c r="R63" s="4" t="s">
        <v>1264</v>
      </c>
      <c r="S63" s="4" t="s">
        <v>2543</v>
      </c>
      <c r="T63" s="12">
        <v>5108</v>
      </c>
      <c r="U63" s="15" t="s">
        <v>1606</v>
      </c>
      <c r="V63" s="3">
        <v>35</v>
      </c>
      <c r="W63" s="24">
        <v>2168.3673469387754</v>
      </c>
      <c r="X63" s="26">
        <f>V63*W63</f>
        <v>75892.85714285714</v>
      </c>
      <c r="Y63" s="26">
        <f t="shared" si="2"/>
        <v>85000.00000000001</v>
      </c>
      <c r="Z63" s="4" t="s">
        <v>489</v>
      </c>
      <c r="AA63" s="4" t="s">
        <v>1319</v>
      </c>
      <c r="AB63" s="4"/>
      <c r="AC63" s="28"/>
    </row>
    <row r="64" spans="1:29" s="68" customFormat="1" ht="102">
      <c r="A64" s="3" t="s">
        <v>530</v>
      </c>
      <c r="B64" s="4" t="s">
        <v>478</v>
      </c>
      <c r="C64" s="4" t="s">
        <v>479</v>
      </c>
      <c r="D64" s="3" t="s">
        <v>1951</v>
      </c>
      <c r="E64" s="3" t="s">
        <v>1952</v>
      </c>
      <c r="F64" s="4" t="s">
        <v>1953</v>
      </c>
      <c r="G64" s="3" t="s">
        <v>1954</v>
      </c>
      <c r="H64" s="3" t="s">
        <v>1955</v>
      </c>
      <c r="I64" s="4" t="s">
        <v>1956</v>
      </c>
      <c r="J64" s="4"/>
      <c r="K64" s="4" t="s">
        <v>482</v>
      </c>
      <c r="L64" s="3">
        <v>0</v>
      </c>
      <c r="M64" s="12" t="s">
        <v>2463</v>
      </c>
      <c r="N64" s="4" t="s">
        <v>483</v>
      </c>
      <c r="O64" s="3" t="s">
        <v>640</v>
      </c>
      <c r="P64" s="4" t="s">
        <v>483</v>
      </c>
      <c r="Q64" s="4" t="s">
        <v>485</v>
      </c>
      <c r="R64" s="4" t="s">
        <v>2484</v>
      </c>
      <c r="S64" s="4" t="s">
        <v>486</v>
      </c>
      <c r="T64" s="12">
        <v>796</v>
      </c>
      <c r="U64" s="4" t="s">
        <v>493</v>
      </c>
      <c r="V64" s="3">
        <v>2</v>
      </c>
      <c r="W64" s="14">
        <v>3125</v>
      </c>
      <c r="X64" s="26">
        <f>V64*W64</f>
        <v>6250</v>
      </c>
      <c r="Y64" s="26">
        <f t="shared" si="2"/>
        <v>7000.000000000001</v>
      </c>
      <c r="Z64" s="3"/>
      <c r="AA64" s="4" t="s">
        <v>1319</v>
      </c>
      <c r="AB64" s="4"/>
      <c r="AC64" s="28"/>
    </row>
    <row r="65" spans="1:29" s="68" customFormat="1" ht="140.25">
      <c r="A65" s="3" t="s">
        <v>531</v>
      </c>
      <c r="B65" s="4" t="s">
        <v>1183</v>
      </c>
      <c r="C65" s="4" t="s">
        <v>1184</v>
      </c>
      <c r="D65" s="3" t="s">
        <v>1225</v>
      </c>
      <c r="E65" s="4" t="s">
        <v>1004</v>
      </c>
      <c r="F65" s="3" t="s">
        <v>1226</v>
      </c>
      <c r="G65" s="3" t="s">
        <v>1228</v>
      </c>
      <c r="H65" s="3" t="s">
        <v>3136</v>
      </c>
      <c r="I65" s="3" t="s">
        <v>1229</v>
      </c>
      <c r="J65" s="12"/>
      <c r="K65" s="12" t="s">
        <v>491</v>
      </c>
      <c r="L65" s="12" t="s">
        <v>57</v>
      </c>
      <c r="M65" s="3">
        <v>231010000</v>
      </c>
      <c r="N65" s="4" t="s">
        <v>483</v>
      </c>
      <c r="O65" s="12" t="s">
        <v>691</v>
      </c>
      <c r="P65" s="4" t="s">
        <v>483</v>
      </c>
      <c r="Q65" s="4" t="s">
        <v>485</v>
      </c>
      <c r="R65" s="4" t="s">
        <v>503</v>
      </c>
      <c r="S65" s="4" t="s">
        <v>496</v>
      </c>
      <c r="T65" s="12">
        <v>796</v>
      </c>
      <c r="U65" s="4" t="s">
        <v>493</v>
      </c>
      <c r="V65" s="3">
        <v>1</v>
      </c>
      <c r="W65" s="11">
        <v>25000</v>
      </c>
      <c r="X65" s="26">
        <f>W65*V65</f>
        <v>25000</v>
      </c>
      <c r="Y65" s="26">
        <f>X65*(1+12%)</f>
        <v>28000.000000000004</v>
      </c>
      <c r="Z65" s="4"/>
      <c r="AA65" s="4" t="s">
        <v>1319</v>
      </c>
      <c r="AB65" s="4"/>
      <c r="AC65" s="111"/>
    </row>
    <row r="66" spans="1:29" s="68" customFormat="1" ht="127.5">
      <c r="A66" s="3" t="s">
        <v>1000</v>
      </c>
      <c r="B66" s="4" t="s">
        <v>1183</v>
      </c>
      <c r="C66" s="4" t="s">
        <v>479</v>
      </c>
      <c r="D66" s="4" t="s">
        <v>1010</v>
      </c>
      <c r="E66" s="10" t="s">
        <v>1009</v>
      </c>
      <c r="F66" s="10" t="s">
        <v>1803</v>
      </c>
      <c r="G66" s="10" t="s">
        <v>1008</v>
      </c>
      <c r="H66" s="10" t="s">
        <v>1804</v>
      </c>
      <c r="I66" s="3"/>
      <c r="J66" s="3"/>
      <c r="K66" s="4" t="s">
        <v>482</v>
      </c>
      <c r="L66" s="3">
        <v>100</v>
      </c>
      <c r="M66" s="4">
        <v>231010000</v>
      </c>
      <c r="N66" s="4" t="s">
        <v>483</v>
      </c>
      <c r="O66" s="3" t="s">
        <v>484</v>
      </c>
      <c r="P66" s="4" t="s">
        <v>483</v>
      </c>
      <c r="Q66" s="4" t="s">
        <v>485</v>
      </c>
      <c r="R66" s="4" t="s">
        <v>1743</v>
      </c>
      <c r="S66" s="4" t="s">
        <v>486</v>
      </c>
      <c r="T66" s="4">
        <v>214</v>
      </c>
      <c r="U66" s="12" t="s">
        <v>1007</v>
      </c>
      <c r="V66" s="3">
        <v>750000</v>
      </c>
      <c r="W66" s="24">
        <v>18</v>
      </c>
      <c r="X66" s="26">
        <f>V66*W66</f>
        <v>13500000</v>
      </c>
      <c r="Y66" s="26">
        <f>X66*1.12</f>
        <v>15120000.000000002</v>
      </c>
      <c r="Z66" s="4" t="s">
        <v>489</v>
      </c>
      <c r="AA66" s="4" t="s">
        <v>1319</v>
      </c>
      <c r="AB66" s="4"/>
      <c r="AC66" s="111"/>
    </row>
    <row r="67" spans="1:29" s="68" customFormat="1" ht="102">
      <c r="A67" s="3" t="s">
        <v>2526</v>
      </c>
      <c r="B67" s="4" t="s">
        <v>1183</v>
      </c>
      <c r="C67" s="4" t="s">
        <v>479</v>
      </c>
      <c r="D67" s="18" t="s">
        <v>1005</v>
      </c>
      <c r="E67" s="10" t="s">
        <v>1004</v>
      </c>
      <c r="F67" s="10" t="s">
        <v>1004</v>
      </c>
      <c r="G67" s="10" t="s">
        <v>1002</v>
      </c>
      <c r="H67" s="10" t="s">
        <v>3137</v>
      </c>
      <c r="I67" s="4" t="s">
        <v>1006</v>
      </c>
      <c r="J67" s="4"/>
      <c r="K67" s="4" t="s">
        <v>491</v>
      </c>
      <c r="L67" s="3">
        <v>0</v>
      </c>
      <c r="M67" s="4">
        <v>231010000</v>
      </c>
      <c r="N67" s="4" t="s">
        <v>483</v>
      </c>
      <c r="O67" s="4" t="s">
        <v>492</v>
      </c>
      <c r="P67" s="4" t="s">
        <v>483</v>
      </c>
      <c r="Q67" s="4" t="s">
        <v>485</v>
      </c>
      <c r="R67" s="4" t="s">
        <v>503</v>
      </c>
      <c r="S67" s="4" t="s">
        <v>496</v>
      </c>
      <c r="T67" s="12">
        <v>796</v>
      </c>
      <c r="U67" s="4" t="s">
        <v>493</v>
      </c>
      <c r="V67" s="3">
        <v>5</v>
      </c>
      <c r="W67" s="24">
        <v>500</v>
      </c>
      <c r="X67" s="26">
        <v>0</v>
      </c>
      <c r="Y67" s="26">
        <f>X67*1.12</f>
        <v>0</v>
      </c>
      <c r="Z67" s="4"/>
      <c r="AA67" s="4" t="s">
        <v>1319</v>
      </c>
      <c r="AB67" s="4">
        <v>11</v>
      </c>
      <c r="AC67" s="111"/>
    </row>
    <row r="68" spans="1:29" s="68" customFormat="1" ht="102">
      <c r="A68" s="3" t="s">
        <v>3644</v>
      </c>
      <c r="B68" s="4" t="s">
        <v>1183</v>
      </c>
      <c r="C68" s="4" t="s">
        <v>479</v>
      </c>
      <c r="D68" s="18" t="s">
        <v>1005</v>
      </c>
      <c r="E68" s="10" t="s">
        <v>1004</v>
      </c>
      <c r="F68" s="10" t="s">
        <v>1004</v>
      </c>
      <c r="G68" s="10" t="s">
        <v>1002</v>
      </c>
      <c r="H68" s="10" t="s">
        <v>3137</v>
      </c>
      <c r="I68" s="4" t="s">
        <v>1006</v>
      </c>
      <c r="J68" s="4"/>
      <c r="K68" s="4" t="s">
        <v>491</v>
      </c>
      <c r="L68" s="3">
        <v>0</v>
      </c>
      <c r="M68" s="4">
        <v>231010000</v>
      </c>
      <c r="N68" s="4" t="s">
        <v>483</v>
      </c>
      <c r="O68" s="10" t="s">
        <v>691</v>
      </c>
      <c r="P68" s="4" t="s">
        <v>483</v>
      </c>
      <c r="Q68" s="4" t="s">
        <v>485</v>
      </c>
      <c r="R68" s="4" t="s">
        <v>503</v>
      </c>
      <c r="S68" s="4" t="s">
        <v>496</v>
      </c>
      <c r="T68" s="12">
        <v>796</v>
      </c>
      <c r="U68" s="4" t="s">
        <v>493</v>
      </c>
      <c r="V68" s="3">
        <v>5</v>
      </c>
      <c r="W68" s="24">
        <v>500</v>
      </c>
      <c r="X68" s="26">
        <f>V68*W68</f>
        <v>2500</v>
      </c>
      <c r="Y68" s="26">
        <f>X68*1.12</f>
        <v>2800.0000000000005</v>
      </c>
      <c r="Z68" s="4"/>
      <c r="AA68" s="4" t="s">
        <v>1319</v>
      </c>
      <c r="AB68" s="4"/>
      <c r="AC68" s="111"/>
    </row>
    <row r="69" spans="1:29" s="68" customFormat="1" ht="102">
      <c r="A69" s="3" t="s">
        <v>2118</v>
      </c>
      <c r="B69" s="4" t="s">
        <v>1183</v>
      </c>
      <c r="C69" s="4" t="s">
        <v>479</v>
      </c>
      <c r="D69" s="18" t="s">
        <v>1005</v>
      </c>
      <c r="E69" s="10" t="s">
        <v>1004</v>
      </c>
      <c r="F69" s="10" t="s">
        <v>1004</v>
      </c>
      <c r="G69" s="10" t="s">
        <v>1002</v>
      </c>
      <c r="H69" s="10" t="s">
        <v>1003</v>
      </c>
      <c r="I69" s="4" t="s">
        <v>1001</v>
      </c>
      <c r="J69" s="4"/>
      <c r="K69" s="4" t="s">
        <v>491</v>
      </c>
      <c r="L69" s="3">
        <v>0</v>
      </c>
      <c r="M69" s="4">
        <v>231010000</v>
      </c>
      <c r="N69" s="4" t="s">
        <v>483</v>
      </c>
      <c r="O69" s="4" t="s">
        <v>492</v>
      </c>
      <c r="P69" s="4" t="s">
        <v>483</v>
      </c>
      <c r="Q69" s="4" t="s">
        <v>485</v>
      </c>
      <c r="R69" s="4" t="s">
        <v>503</v>
      </c>
      <c r="S69" s="4" t="s">
        <v>496</v>
      </c>
      <c r="T69" s="12">
        <v>796</v>
      </c>
      <c r="U69" s="4" t="s">
        <v>493</v>
      </c>
      <c r="V69" s="3">
        <v>5</v>
      </c>
      <c r="W69" s="24">
        <v>500</v>
      </c>
      <c r="X69" s="26">
        <v>0</v>
      </c>
      <c r="Y69" s="26">
        <f>X69*1.12</f>
        <v>0</v>
      </c>
      <c r="Z69" s="4"/>
      <c r="AA69" s="4" t="s">
        <v>1319</v>
      </c>
      <c r="AB69" s="4">
        <v>11</v>
      </c>
      <c r="AC69" s="111"/>
    </row>
    <row r="70" spans="1:29" s="68" customFormat="1" ht="102">
      <c r="A70" s="3" t="s">
        <v>3645</v>
      </c>
      <c r="B70" s="4" t="s">
        <v>1183</v>
      </c>
      <c r="C70" s="4" t="s">
        <v>479</v>
      </c>
      <c r="D70" s="18" t="s">
        <v>1005</v>
      </c>
      <c r="E70" s="10" t="s">
        <v>1004</v>
      </c>
      <c r="F70" s="10" t="s">
        <v>1004</v>
      </c>
      <c r="G70" s="10" t="s">
        <v>1002</v>
      </c>
      <c r="H70" s="10" t="s">
        <v>1003</v>
      </c>
      <c r="I70" s="4" t="s">
        <v>1001</v>
      </c>
      <c r="J70" s="4"/>
      <c r="K70" s="4" t="s">
        <v>491</v>
      </c>
      <c r="L70" s="3">
        <v>0</v>
      </c>
      <c r="M70" s="4">
        <v>231010000</v>
      </c>
      <c r="N70" s="4" t="s">
        <v>483</v>
      </c>
      <c r="O70" s="10" t="s">
        <v>691</v>
      </c>
      <c r="P70" s="4" t="s">
        <v>483</v>
      </c>
      <c r="Q70" s="4" t="s">
        <v>485</v>
      </c>
      <c r="R70" s="4" t="s">
        <v>503</v>
      </c>
      <c r="S70" s="4" t="s">
        <v>496</v>
      </c>
      <c r="T70" s="12">
        <v>796</v>
      </c>
      <c r="U70" s="4" t="s">
        <v>493</v>
      </c>
      <c r="V70" s="3">
        <v>5</v>
      </c>
      <c r="W70" s="24">
        <v>500</v>
      </c>
      <c r="X70" s="26">
        <f>V70*W70</f>
        <v>2500</v>
      </c>
      <c r="Y70" s="26">
        <f>X70*1.12</f>
        <v>2800.0000000000005</v>
      </c>
      <c r="Z70" s="4"/>
      <c r="AA70" s="4" t="s">
        <v>1319</v>
      </c>
      <c r="AB70" s="4"/>
      <c r="AC70" s="111"/>
    </row>
    <row r="71" spans="1:29" s="68" customFormat="1" ht="204">
      <c r="A71" s="3" t="s">
        <v>2119</v>
      </c>
      <c r="B71" s="4" t="s">
        <v>1183</v>
      </c>
      <c r="C71" s="4" t="s">
        <v>479</v>
      </c>
      <c r="D71" s="18" t="s">
        <v>1011</v>
      </c>
      <c r="E71" s="18" t="s">
        <v>1012</v>
      </c>
      <c r="F71" s="18" t="s">
        <v>1805</v>
      </c>
      <c r="G71" s="18" t="s">
        <v>1013</v>
      </c>
      <c r="H71" s="18" t="s">
        <v>1605</v>
      </c>
      <c r="I71" s="18" t="s">
        <v>1014</v>
      </c>
      <c r="J71" s="18"/>
      <c r="K71" s="4" t="s">
        <v>491</v>
      </c>
      <c r="L71" s="3">
        <v>0</v>
      </c>
      <c r="M71" s="4">
        <v>231010000</v>
      </c>
      <c r="N71" s="4" t="s">
        <v>483</v>
      </c>
      <c r="O71" s="3" t="s">
        <v>545</v>
      </c>
      <c r="P71" s="4" t="s">
        <v>483</v>
      </c>
      <c r="Q71" s="4" t="s">
        <v>485</v>
      </c>
      <c r="R71" s="4" t="s">
        <v>503</v>
      </c>
      <c r="S71" s="4" t="s">
        <v>496</v>
      </c>
      <c r="T71" s="12" t="s">
        <v>175</v>
      </c>
      <c r="U71" s="4" t="s">
        <v>493</v>
      </c>
      <c r="V71" s="3">
        <v>50</v>
      </c>
      <c r="W71" s="24">
        <v>100</v>
      </c>
      <c r="X71" s="26">
        <f>V71*W71</f>
        <v>5000</v>
      </c>
      <c r="Y71" s="26">
        <f aca="true" t="shared" si="3" ref="Y71:Y139">X71*1.12</f>
        <v>5600.000000000001</v>
      </c>
      <c r="Z71" s="24"/>
      <c r="AA71" s="4" t="s">
        <v>1319</v>
      </c>
      <c r="AB71" s="4"/>
      <c r="AC71" s="111"/>
    </row>
    <row r="72" spans="1:29" s="68" customFormat="1" ht="204">
      <c r="A72" s="3" t="s">
        <v>2120</v>
      </c>
      <c r="B72" s="4" t="s">
        <v>1183</v>
      </c>
      <c r="C72" s="4" t="s">
        <v>479</v>
      </c>
      <c r="D72" s="18" t="s">
        <v>1015</v>
      </c>
      <c r="E72" s="18" t="s">
        <v>1012</v>
      </c>
      <c r="F72" s="18" t="s">
        <v>1012</v>
      </c>
      <c r="G72" s="18" t="s">
        <v>1120</v>
      </c>
      <c r="H72" s="18" t="s">
        <v>3138</v>
      </c>
      <c r="I72" s="18" t="s">
        <v>1121</v>
      </c>
      <c r="J72" s="18"/>
      <c r="K72" s="4" t="s">
        <v>491</v>
      </c>
      <c r="L72" s="3">
        <v>0</v>
      </c>
      <c r="M72" s="4">
        <v>231010000</v>
      </c>
      <c r="N72" s="4" t="s">
        <v>483</v>
      </c>
      <c r="O72" s="3" t="s">
        <v>545</v>
      </c>
      <c r="P72" s="4" t="s">
        <v>483</v>
      </c>
      <c r="Q72" s="4" t="s">
        <v>485</v>
      </c>
      <c r="R72" s="4" t="s">
        <v>503</v>
      </c>
      <c r="S72" s="4" t="s">
        <v>496</v>
      </c>
      <c r="T72" s="12" t="s">
        <v>175</v>
      </c>
      <c r="U72" s="4" t="s">
        <v>493</v>
      </c>
      <c r="V72" s="3">
        <v>100</v>
      </c>
      <c r="W72" s="24">
        <v>100</v>
      </c>
      <c r="X72" s="26">
        <f>V72*W72</f>
        <v>10000</v>
      </c>
      <c r="Y72" s="26">
        <f t="shared" si="3"/>
        <v>11200.000000000002</v>
      </c>
      <c r="Z72" s="24"/>
      <c r="AA72" s="4" t="s">
        <v>1319</v>
      </c>
      <c r="AB72" s="4"/>
      <c r="AC72" s="111"/>
    </row>
    <row r="73" spans="1:29" s="68" customFormat="1" ht="94.5" customHeight="1">
      <c r="A73" s="3" t="s">
        <v>1090</v>
      </c>
      <c r="B73" s="4" t="s">
        <v>1183</v>
      </c>
      <c r="C73" s="3" t="s">
        <v>479</v>
      </c>
      <c r="D73" s="18" t="s">
        <v>1104</v>
      </c>
      <c r="E73" s="18" t="s">
        <v>1106</v>
      </c>
      <c r="F73" s="4" t="s">
        <v>1105</v>
      </c>
      <c r="G73" s="18" t="s">
        <v>1108</v>
      </c>
      <c r="H73" s="18" t="s">
        <v>3139</v>
      </c>
      <c r="I73" s="3" t="s">
        <v>1109</v>
      </c>
      <c r="J73" s="3"/>
      <c r="K73" s="4" t="s">
        <v>491</v>
      </c>
      <c r="L73" s="3">
        <v>0</v>
      </c>
      <c r="M73" s="4">
        <v>231010000</v>
      </c>
      <c r="N73" s="4" t="s">
        <v>483</v>
      </c>
      <c r="O73" s="3" t="s">
        <v>2486</v>
      </c>
      <c r="P73" s="4" t="s">
        <v>483</v>
      </c>
      <c r="Q73" s="4" t="s">
        <v>485</v>
      </c>
      <c r="R73" s="4" t="s">
        <v>495</v>
      </c>
      <c r="S73" s="4" t="s">
        <v>496</v>
      </c>
      <c r="T73" s="12" t="s">
        <v>175</v>
      </c>
      <c r="U73" s="4" t="s">
        <v>493</v>
      </c>
      <c r="V73" s="3">
        <v>50</v>
      </c>
      <c r="W73" s="24">
        <f>7590*1.1</f>
        <v>8349</v>
      </c>
      <c r="X73" s="26">
        <v>0</v>
      </c>
      <c r="Y73" s="26">
        <f t="shared" si="3"/>
        <v>0</v>
      </c>
      <c r="Z73" s="24"/>
      <c r="AA73" s="4" t="s">
        <v>1319</v>
      </c>
      <c r="AB73" s="4">
        <v>11</v>
      </c>
      <c r="AC73" s="111"/>
    </row>
    <row r="74" spans="1:29" s="68" customFormat="1" ht="102" customHeight="1">
      <c r="A74" s="3" t="s">
        <v>3607</v>
      </c>
      <c r="B74" s="4" t="s">
        <v>1183</v>
      </c>
      <c r="C74" s="3" t="s">
        <v>479</v>
      </c>
      <c r="D74" s="18" t="s">
        <v>1104</v>
      </c>
      <c r="E74" s="18" t="s">
        <v>1106</v>
      </c>
      <c r="F74" s="4" t="s">
        <v>1105</v>
      </c>
      <c r="G74" s="18" t="s">
        <v>1108</v>
      </c>
      <c r="H74" s="18" t="s">
        <v>3139</v>
      </c>
      <c r="I74" s="3" t="s">
        <v>1109</v>
      </c>
      <c r="J74" s="3"/>
      <c r="K74" s="4" t="s">
        <v>491</v>
      </c>
      <c r="L74" s="3">
        <v>0</v>
      </c>
      <c r="M74" s="4">
        <v>231010000</v>
      </c>
      <c r="N74" s="4" t="s">
        <v>483</v>
      </c>
      <c r="O74" s="10" t="s">
        <v>691</v>
      </c>
      <c r="P74" s="4" t="s">
        <v>483</v>
      </c>
      <c r="Q74" s="4" t="s">
        <v>485</v>
      </c>
      <c r="R74" s="4" t="s">
        <v>495</v>
      </c>
      <c r="S74" s="4" t="s">
        <v>496</v>
      </c>
      <c r="T74" s="12" t="s">
        <v>175</v>
      </c>
      <c r="U74" s="4" t="s">
        <v>493</v>
      </c>
      <c r="V74" s="3">
        <v>50</v>
      </c>
      <c r="W74" s="24">
        <f>7590*1.1</f>
        <v>8349</v>
      </c>
      <c r="X74" s="26">
        <f>V74*W74</f>
        <v>417450</v>
      </c>
      <c r="Y74" s="26">
        <f t="shared" si="3"/>
        <v>467544.00000000006</v>
      </c>
      <c r="Z74" s="24"/>
      <c r="AA74" s="4" t="s">
        <v>1319</v>
      </c>
      <c r="AB74" s="4"/>
      <c r="AC74" s="111"/>
    </row>
    <row r="75" spans="1:29" s="68" customFormat="1" ht="106.5" customHeight="1">
      <c r="A75" s="3" t="s">
        <v>2121</v>
      </c>
      <c r="B75" s="4" t="s">
        <v>1183</v>
      </c>
      <c r="C75" s="3" t="s">
        <v>479</v>
      </c>
      <c r="D75" s="18" t="s">
        <v>1104</v>
      </c>
      <c r="E75" s="18" t="s">
        <v>1106</v>
      </c>
      <c r="F75" s="4" t="s">
        <v>1105</v>
      </c>
      <c r="G75" s="18" t="s">
        <v>1108</v>
      </c>
      <c r="H75" s="3" t="s">
        <v>1107</v>
      </c>
      <c r="I75" s="3" t="s">
        <v>1122</v>
      </c>
      <c r="J75" s="3"/>
      <c r="K75" s="4" t="s">
        <v>491</v>
      </c>
      <c r="L75" s="3">
        <v>0</v>
      </c>
      <c r="M75" s="4">
        <v>231010000</v>
      </c>
      <c r="N75" s="4" t="s">
        <v>483</v>
      </c>
      <c r="O75" s="3" t="s">
        <v>494</v>
      </c>
      <c r="P75" s="4" t="s">
        <v>483</v>
      </c>
      <c r="Q75" s="4" t="s">
        <v>485</v>
      </c>
      <c r="R75" s="4" t="s">
        <v>495</v>
      </c>
      <c r="S75" s="4" t="s">
        <v>496</v>
      </c>
      <c r="T75" s="12" t="s">
        <v>175</v>
      </c>
      <c r="U75" s="4" t="s">
        <v>493</v>
      </c>
      <c r="V75" s="3">
        <v>50</v>
      </c>
      <c r="W75" s="24">
        <f>6696*1.1</f>
        <v>7365.6</v>
      </c>
      <c r="X75" s="26">
        <v>0</v>
      </c>
      <c r="Y75" s="26">
        <f t="shared" si="3"/>
        <v>0</v>
      </c>
      <c r="Z75" s="24"/>
      <c r="AA75" s="4" t="s">
        <v>1319</v>
      </c>
      <c r="AB75" s="4">
        <v>11</v>
      </c>
      <c r="AC75" s="111"/>
    </row>
    <row r="76" spans="1:29" s="68" customFormat="1" ht="89.25" customHeight="1">
      <c r="A76" s="3" t="s">
        <v>3608</v>
      </c>
      <c r="B76" s="4" t="s">
        <v>1183</v>
      </c>
      <c r="C76" s="3" t="s">
        <v>479</v>
      </c>
      <c r="D76" s="18" t="s">
        <v>1104</v>
      </c>
      <c r="E76" s="18" t="s">
        <v>1106</v>
      </c>
      <c r="F76" s="4" t="s">
        <v>1105</v>
      </c>
      <c r="G76" s="18" t="s">
        <v>1108</v>
      </c>
      <c r="H76" s="3" t="s">
        <v>1107</v>
      </c>
      <c r="I76" s="3" t="s">
        <v>1122</v>
      </c>
      <c r="J76" s="3"/>
      <c r="K76" s="4" t="s">
        <v>491</v>
      </c>
      <c r="L76" s="3">
        <v>0</v>
      </c>
      <c r="M76" s="4">
        <v>231010000</v>
      </c>
      <c r="N76" s="4" t="s">
        <v>483</v>
      </c>
      <c r="O76" s="10" t="s">
        <v>691</v>
      </c>
      <c r="P76" s="4" t="s">
        <v>483</v>
      </c>
      <c r="Q76" s="4" t="s">
        <v>485</v>
      </c>
      <c r="R76" s="4" t="s">
        <v>495</v>
      </c>
      <c r="S76" s="4" t="s">
        <v>496</v>
      </c>
      <c r="T76" s="12" t="s">
        <v>175</v>
      </c>
      <c r="U76" s="4" t="s">
        <v>493</v>
      </c>
      <c r="V76" s="3">
        <v>50</v>
      </c>
      <c r="W76" s="24">
        <f>6696*1.1</f>
        <v>7365.6</v>
      </c>
      <c r="X76" s="26">
        <f>V76*W76</f>
        <v>368280</v>
      </c>
      <c r="Y76" s="26">
        <f t="shared" si="3"/>
        <v>412473.60000000003</v>
      </c>
      <c r="Z76" s="24"/>
      <c r="AA76" s="4" t="s">
        <v>1319</v>
      </c>
      <c r="AB76" s="4"/>
      <c r="AC76" s="111"/>
    </row>
    <row r="77" spans="1:29" s="68" customFormat="1" ht="84" customHeight="1">
      <c r="A77" s="3" t="s">
        <v>546</v>
      </c>
      <c r="B77" s="4" t="s">
        <v>1183</v>
      </c>
      <c r="C77" s="3" t="s">
        <v>479</v>
      </c>
      <c r="D77" s="18" t="s">
        <v>1104</v>
      </c>
      <c r="E77" s="18" t="s">
        <v>1106</v>
      </c>
      <c r="F77" s="4" t="s">
        <v>1105</v>
      </c>
      <c r="G77" s="18" t="s">
        <v>1108</v>
      </c>
      <c r="H77" s="3" t="s">
        <v>1107</v>
      </c>
      <c r="I77" s="3" t="s">
        <v>1110</v>
      </c>
      <c r="J77" s="3"/>
      <c r="K77" s="4" t="s">
        <v>491</v>
      </c>
      <c r="L77" s="3">
        <v>0</v>
      </c>
      <c r="M77" s="4">
        <v>231010000</v>
      </c>
      <c r="N77" s="4" t="s">
        <v>483</v>
      </c>
      <c r="O77" s="3" t="s">
        <v>494</v>
      </c>
      <c r="P77" s="4" t="s">
        <v>483</v>
      </c>
      <c r="Q77" s="4" t="s">
        <v>485</v>
      </c>
      <c r="R77" s="4" t="s">
        <v>495</v>
      </c>
      <c r="S77" s="4" t="s">
        <v>496</v>
      </c>
      <c r="T77" s="12" t="s">
        <v>175</v>
      </c>
      <c r="U77" s="4" t="s">
        <v>493</v>
      </c>
      <c r="V77" s="3">
        <v>50</v>
      </c>
      <c r="W77" s="24">
        <f>6696*1.1</f>
        <v>7365.6</v>
      </c>
      <c r="X77" s="26">
        <v>0</v>
      </c>
      <c r="Y77" s="26">
        <f t="shared" si="3"/>
        <v>0</v>
      </c>
      <c r="Z77" s="24"/>
      <c r="AA77" s="4" t="s">
        <v>1319</v>
      </c>
      <c r="AB77" s="4">
        <v>11</v>
      </c>
      <c r="AC77" s="111"/>
    </row>
    <row r="78" spans="1:29" s="68" customFormat="1" ht="84" customHeight="1">
      <c r="A78" s="3" t="s">
        <v>3609</v>
      </c>
      <c r="B78" s="4" t="s">
        <v>1183</v>
      </c>
      <c r="C78" s="3" t="s">
        <v>479</v>
      </c>
      <c r="D78" s="18" t="s">
        <v>1104</v>
      </c>
      <c r="E78" s="18" t="s">
        <v>1106</v>
      </c>
      <c r="F78" s="4" t="s">
        <v>1105</v>
      </c>
      <c r="G78" s="18" t="s">
        <v>1108</v>
      </c>
      <c r="H78" s="3" t="s">
        <v>1107</v>
      </c>
      <c r="I78" s="3" t="s">
        <v>1110</v>
      </c>
      <c r="J78" s="3"/>
      <c r="K78" s="4" t="s">
        <v>491</v>
      </c>
      <c r="L78" s="3">
        <v>0</v>
      </c>
      <c r="M78" s="4">
        <v>231010000</v>
      </c>
      <c r="N78" s="4" t="s">
        <v>483</v>
      </c>
      <c r="O78" s="10" t="s">
        <v>691</v>
      </c>
      <c r="P78" s="4" t="s">
        <v>483</v>
      </c>
      <c r="Q78" s="4" t="s">
        <v>485</v>
      </c>
      <c r="R78" s="4" t="s">
        <v>495</v>
      </c>
      <c r="S78" s="4" t="s">
        <v>496</v>
      </c>
      <c r="T78" s="12" t="s">
        <v>175</v>
      </c>
      <c r="U78" s="4" t="s">
        <v>493</v>
      </c>
      <c r="V78" s="3">
        <v>50</v>
      </c>
      <c r="W78" s="24">
        <f>6696*1.1</f>
        <v>7365.6</v>
      </c>
      <c r="X78" s="26">
        <f>V78*W78</f>
        <v>368280</v>
      </c>
      <c r="Y78" s="26">
        <f t="shared" si="3"/>
        <v>412473.60000000003</v>
      </c>
      <c r="Z78" s="24"/>
      <c r="AA78" s="4" t="s">
        <v>1319</v>
      </c>
      <c r="AB78" s="4"/>
      <c r="AC78" s="111"/>
    </row>
    <row r="79" spans="1:29" s="68" customFormat="1" ht="60.75" customHeight="1">
      <c r="A79" s="3" t="s">
        <v>2122</v>
      </c>
      <c r="B79" s="4" t="s">
        <v>1183</v>
      </c>
      <c r="C79" s="3" t="s">
        <v>479</v>
      </c>
      <c r="D79" s="18" t="s">
        <v>1104</v>
      </c>
      <c r="E79" s="18" t="s">
        <v>1106</v>
      </c>
      <c r="F79" s="18" t="s">
        <v>1105</v>
      </c>
      <c r="G79" s="18" t="s">
        <v>1108</v>
      </c>
      <c r="H79" s="18" t="s">
        <v>1107</v>
      </c>
      <c r="I79" s="3" t="s">
        <v>1123</v>
      </c>
      <c r="J79" s="3"/>
      <c r="K79" s="4" t="s">
        <v>491</v>
      </c>
      <c r="L79" s="3">
        <v>0</v>
      </c>
      <c r="M79" s="4">
        <v>231010000</v>
      </c>
      <c r="N79" s="4" t="s">
        <v>483</v>
      </c>
      <c r="O79" s="3" t="s">
        <v>494</v>
      </c>
      <c r="P79" s="4" t="s">
        <v>483</v>
      </c>
      <c r="Q79" s="4" t="s">
        <v>485</v>
      </c>
      <c r="R79" s="4" t="s">
        <v>495</v>
      </c>
      <c r="S79" s="4" t="s">
        <v>496</v>
      </c>
      <c r="T79" s="12" t="s">
        <v>175</v>
      </c>
      <c r="U79" s="4" t="s">
        <v>493</v>
      </c>
      <c r="V79" s="3">
        <v>20</v>
      </c>
      <c r="W79" s="24">
        <f>8500*1.1</f>
        <v>9350</v>
      </c>
      <c r="X79" s="26">
        <v>0</v>
      </c>
      <c r="Y79" s="26">
        <f t="shared" si="3"/>
        <v>0</v>
      </c>
      <c r="Z79" s="24"/>
      <c r="AA79" s="4" t="s">
        <v>1319</v>
      </c>
      <c r="AB79" s="4">
        <v>11</v>
      </c>
      <c r="AC79" s="111"/>
    </row>
    <row r="80" spans="1:29" s="68" customFormat="1" ht="63" customHeight="1">
      <c r="A80" s="3" t="s">
        <v>3610</v>
      </c>
      <c r="B80" s="4" t="s">
        <v>1183</v>
      </c>
      <c r="C80" s="3" t="s">
        <v>479</v>
      </c>
      <c r="D80" s="18" t="s">
        <v>1104</v>
      </c>
      <c r="E80" s="18" t="s">
        <v>1106</v>
      </c>
      <c r="F80" s="18" t="s">
        <v>1105</v>
      </c>
      <c r="G80" s="18" t="s">
        <v>1108</v>
      </c>
      <c r="H80" s="18" t="s">
        <v>1107</v>
      </c>
      <c r="I80" s="3" t="s">
        <v>1123</v>
      </c>
      <c r="J80" s="3"/>
      <c r="K80" s="4" t="s">
        <v>491</v>
      </c>
      <c r="L80" s="3">
        <v>0</v>
      </c>
      <c r="M80" s="4">
        <v>231010000</v>
      </c>
      <c r="N80" s="4" t="s">
        <v>483</v>
      </c>
      <c r="O80" s="10" t="s">
        <v>691</v>
      </c>
      <c r="P80" s="4" t="s">
        <v>483</v>
      </c>
      <c r="Q80" s="4" t="s">
        <v>485</v>
      </c>
      <c r="R80" s="4" t="s">
        <v>495</v>
      </c>
      <c r="S80" s="4" t="s">
        <v>496</v>
      </c>
      <c r="T80" s="12" t="s">
        <v>175</v>
      </c>
      <c r="U80" s="4" t="s">
        <v>493</v>
      </c>
      <c r="V80" s="3">
        <v>20</v>
      </c>
      <c r="W80" s="24">
        <f>8500*1.1</f>
        <v>9350</v>
      </c>
      <c r="X80" s="26">
        <f>V80*W80</f>
        <v>187000</v>
      </c>
      <c r="Y80" s="26">
        <f t="shared" si="3"/>
        <v>209440.00000000003</v>
      </c>
      <c r="Z80" s="24"/>
      <c r="AA80" s="4" t="s">
        <v>1319</v>
      </c>
      <c r="AB80" s="4"/>
      <c r="AC80" s="111"/>
    </row>
    <row r="81" spans="1:29" s="68" customFormat="1" ht="97.5" customHeight="1">
      <c r="A81" s="3" t="s">
        <v>2123</v>
      </c>
      <c r="B81" s="4" t="s">
        <v>1183</v>
      </c>
      <c r="C81" s="4" t="s">
        <v>479</v>
      </c>
      <c r="D81" s="18" t="s">
        <v>1016</v>
      </c>
      <c r="E81" s="3" t="s">
        <v>1017</v>
      </c>
      <c r="F81" s="3" t="s">
        <v>1806</v>
      </c>
      <c r="G81" s="3" t="s">
        <v>1018</v>
      </c>
      <c r="H81" s="3" t="s">
        <v>1807</v>
      </c>
      <c r="I81" s="3" t="s">
        <v>1019</v>
      </c>
      <c r="J81" s="3"/>
      <c r="K81" s="4" t="s">
        <v>491</v>
      </c>
      <c r="L81" s="3">
        <v>0</v>
      </c>
      <c r="M81" s="4">
        <v>231010000</v>
      </c>
      <c r="N81" s="4" t="s">
        <v>483</v>
      </c>
      <c r="O81" s="3" t="s">
        <v>492</v>
      </c>
      <c r="P81" s="4" t="s">
        <v>483</v>
      </c>
      <c r="Q81" s="4" t="s">
        <v>485</v>
      </c>
      <c r="R81" s="4" t="s">
        <v>503</v>
      </c>
      <c r="S81" s="4" t="s">
        <v>496</v>
      </c>
      <c r="T81" s="12" t="s">
        <v>175</v>
      </c>
      <c r="U81" s="4" t="s">
        <v>493</v>
      </c>
      <c r="V81" s="3">
        <v>15</v>
      </c>
      <c r="W81" s="24">
        <v>350</v>
      </c>
      <c r="X81" s="26">
        <v>0</v>
      </c>
      <c r="Y81" s="26">
        <f t="shared" si="3"/>
        <v>0</v>
      </c>
      <c r="Z81" s="24"/>
      <c r="AA81" s="4" t="s">
        <v>1319</v>
      </c>
      <c r="AB81" s="4">
        <v>11</v>
      </c>
      <c r="AC81" s="111"/>
    </row>
    <row r="82" spans="1:29" s="68" customFormat="1" ht="97.5" customHeight="1">
      <c r="A82" s="3" t="s">
        <v>3646</v>
      </c>
      <c r="B82" s="4" t="s">
        <v>1183</v>
      </c>
      <c r="C82" s="4" t="s">
        <v>479</v>
      </c>
      <c r="D82" s="18" t="s">
        <v>1016</v>
      </c>
      <c r="E82" s="3" t="s">
        <v>1017</v>
      </c>
      <c r="F82" s="3" t="s">
        <v>1806</v>
      </c>
      <c r="G82" s="3" t="s">
        <v>1018</v>
      </c>
      <c r="H82" s="3" t="s">
        <v>1807</v>
      </c>
      <c r="I82" s="3" t="s">
        <v>1019</v>
      </c>
      <c r="J82" s="3"/>
      <c r="K82" s="4" t="s">
        <v>491</v>
      </c>
      <c r="L82" s="3">
        <v>0</v>
      </c>
      <c r="M82" s="4">
        <v>231010000</v>
      </c>
      <c r="N82" s="4" t="s">
        <v>483</v>
      </c>
      <c r="O82" s="10" t="s">
        <v>691</v>
      </c>
      <c r="P82" s="4" t="s">
        <v>483</v>
      </c>
      <c r="Q82" s="4" t="s">
        <v>485</v>
      </c>
      <c r="R82" s="4" t="s">
        <v>503</v>
      </c>
      <c r="S82" s="4" t="s">
        <v>496</v>
      </c>
      <c r="T82" s="12" t="s">
        <v>175</v>
      </c>
      <c r="U82" s="4" t="s">
        <v>493</v>
      </c>
      <c r="V82" s="3">
        <v>15</v>
      </c>
      <c r="W82" s="24">
        <v>350</v>
      </c>
      <c r="X82" s="26">
        <f>V82*W82</f>
        <v>5250</v>
      </c>
      <c r="Y82" s="26">
        <f t="shared" si="3"/>
        <v>5880.000000000001</v>
      </c>
      <c r="Z82" s="24"/>
      <c r="AA82" s="4" t="s">
        <v>1319</v>
      </c>
      <c r="AB82" s="4"/>
      <c r="AC82" s="111"/>
    </row>
    <row r="83" spans="1:29" s="68" customFormat="1" ht="96.75" customHeight="1">
      <c r="A83" s="3" t="s">
        <v>559</v>
      </c>
      <c r="B83" s="4" t="s">
        <v>1183</v>
      </c>
      <c r="C83" s="4" t="s">
        <v>479</v>
      </c>
      <c r="D83" s="18" t="s">
        <v>1020</v>
      </c>
      <c r="E83" s="18" t="s">
        <v>1022</v>
      </c>
      <c r="F83" s="4" t="s">
        <v>1021</v>
      </c>
      <c r="G83" s="3" t="s">
        <v>1024</v>
      </c>
      <c r="H83" s="18" t="s">
        <v>1023</v>
      </c>
      <c r="I83" s="3" t="s">
        <v>1025</v>
      </c>
      <c r="J83" s="3"/>
      <c r="K83" s="4" t="s">
        <v>491</v>
      </c>
      <c r="L83" s="3">
        <v>0</v>
      </c>
      <c r="M83" s="4">
        <v>231010000</v>
      </c>
      <c r="N83" s="4" t="s">
        <v>483</v>
      </c>
      <c r="O83" s="3" t="s">
        <v>545</v>
      </c>
      <c r="P83" s="4" t="s">
        <v>483</v>
      </c>
      <c r="Q83" s="4" t="s">
        <v>485</v>
      </c>
      <c r="R83" s="4" t="s">
        <v>503</v>
      </c>
      <c r="S83" s="4" t="s">
        <v>496</v>
      </c>
      <c r="T83" s="12" t="s">
        <v>175</v>
      </c>
      <c r="U83" s="4" t="s">
        <v>493</v>
      </c>
      <c r="V83" s="3">
        <v>30</v>
      </c>
      <c r="W83" s="24">
        <v>800</v>
      </c>
      <c r="X83" s="26">
        <f>V83*W83</f>
        <v>24000</v>
      </c>
      <c r="Y83" s="26">
        <f t="shared" si="3"/>
        <v>26880.000000000004</v>
      </c>
      <c r="Z83" s="24"/>
      <c r="AA83" s="4" t="s">
        <v>1319</v>
      </c>
      <c r="AB83" s="4"/>
      <c r="AC83" s="111"/>
    </row>
    <row r="84" spans="1:28" ht="55.5" customHeight="1">
      <c r="A84" s="3" t="s">
        <v>560</v>
      </c>
      <c r="B84" s="4" t="s">
        <v>1183</v>
      </c>
      <c r="C84" s="4" t="s">
        <v>479</v>
      </c>
      <c r="D84" s="18" t="s">
        <v>1020</v>
      </c>
      <c r="E84" s="18" t="s">
        <v>1022</v>
      </c>
      <c r="F84" s="4" t="s">
        <v>1021</v>
      </c>
      <c r="G84" s="3" t="s">
        <v>1024</v>
      </c>
      <c r="H84" s="18" t="s">
        <v>1023</v>
      </c>
      <c r="I84" s="3" t="s">
        <v>1026</v>
      </c>
      <c r="J84" s="3"/>
      <c r="K84" s="4" t="s">
        <v>491</v>
      </c>
      <c r="L84" s="3">
        <v>0</v>
      </c>
      <c r="M84" s="4">
        <v>231010000</v>
      </c>
      <c r="N84" s="4" t="s">
        <v>483</v>
      </c>
      <c r="O84" s="3" t="s">
        <v>545</v>
      </c>
      <c r="P84" s="4" t="s">
        <v>483</v>
      </c>
      <c r="Q84" s="4" t="s">
        <v>485</v>
      </c>
      <c r="R84" s="4" t="s">
        <v>503</v>
      </c>
      <c r="S84" s="4" t="s">
        <v>496</v>
      </c>
      <c r="T84" s="12" t="s">
        <v>175</v>
      </c>
      <c r="U84" s="4" t="s">
        <v>493</v>
      </c>
      <c r="V84" s="3">
        <v>10</v>
      </c>
      <c r="W84" s="24">
        <v>850</v>
      </c>
      <c r="X84" s="26">
        <f>V84*W84</f>
        <v>8500</v>
      </c>
      <c r="Y84" s="26">
        <f t="shared" si="3"/>
        <v>9520</v>
      </c>
      <c r="Z84" s="24"/>
      <c r="AA84" s="4" t="s">
        <v>1319</v>
      </c>
      <c r="AB84" s="4"/>
    </row>
    <row r="85" spans="1:29" s="68" customFormat="1" ht="81" customHeight="1">
      <c r="A85" s="3" t="s">
        <v>2527</v>
      </c>
      <c r="B85" s="4" t="s">
        <v>1183</v>
      </c>
      <c r="C85" s="4" t="s">
        <v>479</v>
      </c>
      <c r="D85" s="18" t="s">
        <v>1027</v>
      </c>
      <c r="E85" s="18" t="s">
        <v>1028</v>
      </c>
      <c r="F85" s="18" t="s">
        <v>1808</v>
      </c>
      <c r="G85" s="18" t="s">
        <v>1029</v>
      </c>
      <c r="H85" s="18" t="s">
        <v>3140</v>
      </c>
      <c r="I85" s="3" t="s">
        <v>1030</v>
      </c>
      <c r="J85" s="3"/>
      <c r="K85" s="4" t="s">
        <v>491</v>
      </c>
      <c r="L85" s="3">
        <v>0</v>
      </c>
      <c r="M85" s="4">
        <v>231010000</v>
      </c>
      <c r="N85" s="4" t="s">
        <v>483</v>
      </c>
      <c r="O85" s="3" t="s">
        <v>545</v>
      </c>
      <c r="P85" s="4" t="s">
        <v>483</v>
      </c>
      <c r="Q85" s="4" t="s">
        <v>485</v>
      </c>
      <c r="R85" s="4" t="s">
        <v>503</v>
      </c>
      <c r="S85" s="4" t="s">
        <v>496</v>
      </c>
      <c r="T85" s="12" t="s">
        <v>175</v>
      </c>
      <c r="U85" s="4" t="s">
        <v>493</v>
      </c>
      <c r="V85" s="3">
        <v>20</v>
      </c>
      <c r="W85" s="24">
        <v>1500</v>
      </c>
      <c r="X85" s="26">
        <f>V85*W85</f>
        <v>30000</v>
      </c>
      <c r="Y85" s="26">
        <f t="shared" si="3"/>
        <v>33600</v>
      </c>
      <c r="Z85" s="24"/>
      <c r="AA85" s="4" t="s">
        <v>1319</v>
      </c>
      <c r="AB85" s="4"/>
      <c r="AC85" s="111"/>
    </row>
    <row r="86" spans="1:30" ht="69" customHeight="1">
      <c r="A86" s="3" t="s">
        <v>2528</v>
      </c>
      <c r="B86" s="4" t="s">
        <v>1183</v>
      </c>
      <c r="C86" s="4" t="s">
        <v>479</v>
      </c>
      <c r="D86" s="18" t="s">
        <v>1031</v>
      </c>
      <c r="E86" s="3" t="s">
        <v>1032</v>
      </c>
      <c r="F86" s="3" t="s">
        <v>1032</v>
      </c>
      <c r="G86" s="3" t="s">
        <v>1033</v>
      </c>
      <c r="H86" s="3" t="s">
        <v>1809</v>
      </c>
      <c r="I86" s="3" t="s">
        <v>1034</v>
      </c>
      <c r="J86" s="3"/>
      <c r="K86" s="4" t="s">
        <v>491</v>
      </c>
      <c r="L86" s="3">
        <v>0</v>
      </c>
      <c r="M86" s="4">
        <v>231010000</v>
      </c>
      <c r="N86" s="4" t="s">
        <v>483</v>
      </c>
      <c r="O86" s="3" t="s">
        <v>492</v>
      </c>
      <c r="P86" s="4" t="s">
        <v>483</v>
      </c>
      <c r="Q86" s="4" t="s">
        <v>485</v>
      </c>
      <c r="R86" s="4" t="s">
        <v>503</v>
      </c>
      <c r="S86" s="4" t="s">
        <v>496</v>
      </c>
      <c r="T86" s="12" t="s">
        <v>175</v>
      </c>
      <c r="U86" s="4" t="s">
        <v>493</v>
      </c>
      <c r="V86" s="3">
        <v>25</v>
      </c>
      <c r="W86" s="24">
        <v>286</v>
      </c>
      <c r="X86" s="26">
        <v>0</v>
      </c>
      <c r="Y86" s="26">
        <f t="shared" si="3"/>
        <v>0</v>
      </c>
      <c r="Z86" s="24"/>
      <c r="AA86" s="4" t="s">
        <v>1319</v>
      </c>
      <c r="AB86" s="4">
        <v>11</v>
      </c>
      <c r="AD86" s="68"/>
    </row>
    <row r="87" spans="1:30" ht="69" customHeight="1">
      <c r="A87" s="3" t="s">
        <v>3647</v>
      </c>
      <c r="B87" s="4" t="s">
        <v>1183</v>
      </c>
      <c r="C87" s="4" t="s">
        <v>479</v>
      </c>
      <c r="D87" s="18" t="s">
        <v>1031</v>
      </c>
      <c r="E87" s="3" t="s">
        <v>1032</v>
      </c>
      <c r="F87" s="3" t="s">
        <v>1032</v>
      </c>
      <c r="G87" s="3" t="s">
        <v>1033</v>
      </c>
      <c r="H87" s="3" t="s">
        <v>1809</v>
      </c>
      <c r="I87" s="3" t="s">
        <v>1034</v>
      </c>
      <c r="J87" s="3"/>
      <c r="K87" s="4" t="s">
        <v>491</v>
      </c>
      <c r="L87" s="3">
        <v>0</v>
      </c>
      <c r="M87" s="4">
        <v>231010000</v>
      </c>
      <c r="N87" s="4" t="s">
        <v>483</v>
      </c>
      <c r="O87" s="10" t="s">
        <v>691</v>
      </c>
      <c r="P87" s="4" t="s">
        <v>483</v>
      </c>
      <c r="Q87" s="4" t="s">
        <v>485</v>
      </c>
      <c r="R87" s="4" t="s">
        <v>503</v>
      </c>
      <c r="S87" s="4" t="s">
        <v>496</v>
      </c>
      <c r="T87" s="12" t="s">
        <v>175</v>
      </c>
      <c r="U87" s="4" t="s">
        <v>493</v>
      </c>
      <c r="V87" s="3">
        <v>25</v>
      </c>
      <c r="W87" s="24">
        <v>286</v>
      </c>
      <c r="X87" s="26">
        <f>V87*W87</f>
        <v>7150</v>
      </c>
      <c r="Y87" s="26">
        <f t="shared" si="3"/>
        <v>8008.000000000001</v>
      </c>
      <c r="Z87" s="24"/>
      <c r="AA87" s="4" t="s">
        <v>1319</v>
      </c>
      <c r="AB87" s="4"/>
      <c r="AD87" s="68"/>
    </row>
    <row r="88" spans="1:30" ht="112.5" customHeight="1">
      <c r="A88" s="3" t="s">
        <v>1091</v>
      </c>
      <c r="B88" s="4" t="s">
        <v>1183</v>
      </c>
      <c r="C88" s="4" t="s">
        <v>479</v>
      </c>
      <c r="D88" s="18" t="s">
        <v>1031</v>
      </c>
      <c r="E88" s="3" t="s">
        <v>1032</v>
      </c>
      <c r="F88" s="3" t="s">
        <v>1032</v>
      </c>
      <c r="G88" s="3" t="s">
        <v>1035</v>
      </c>
      <c r="H88" s="18" t="s">
        <v>1810</v>
      </c>
      <c r="I88" s="3" t="s">
        <v>1036</v>
      </c>
      <c r="J88" s="3"/>
      <c r="K88" s="4" t="s">
        <v>491</v>
      </c>
      <c r="L88" s="3">
        <v>0</v>
      </c>
      <c r="M88" s="4">
        <v>231010000</v>
      </c>
      <c r="N88" s="4" t="s">
        <v>483</v>
      </c>
      <c r="O88" s="3" t="s">
        <v>492</v>
      </c>
      <c r="P88" s="4" t="s">
        <v>483</v>
      </c>
      <c r="Q88" s="4" t="s">
        <v>485</v>
      </c>
      <c r="R88" s="4" t="s">
        <v>503</v>
      </c>
      <c r="S88" s="4" t="s">
        <v>496</v>
      </c>
      <c r="T88" s="12" t="s">
        <v>175</v>
      </c>
      <c r="U88" s="4" t="s">
        <v>493</v>
      </c>
      <c r="V88" s="3">
        <v>50</v>
      </c>
      <c r="W88" s="24">
        <v>491</v>
      </c>
      <c r="X88" s="26">
        <v>0</v>
      </c>
      <c r="Y88" s="26">
        <f t="shared" si="3"/>
        <v>0</v>
      </c>
      <c r="Z88" s="24"/>
      <c r="AA88" s="4" t="s">
        <v>1319</v>
      </c>
      <c r="AB88" s="4">
        <v>11</v>
      </c>
      <c r="AD88" s="68"/>
    </row>
    <row r="89" spans="1:30" ht="120.75" customHeight="1">
      <c r="A89" s="3" t="s">
        <v>3648</v>
      </c>
      <c r="B89" s="4" t="s">
        <v>1183</v>
      </c>
      <c r="C89" s="4" t="s">
        <v>479</v>
      </c>
      <c r="D89" s="18" t="s">
        <v>1031</v>
      </c>
      <c r="E89" s="3" t="s">
        <v>1032</v>
      </c>
      <c r="F89" s="3" t="s">
        <v>1032</v>
      </c>
      <c r="G89" s="3" t="s">
        <v>1035</v>
      </c>
      <c r="H89" s="18" t="s">
        <v>1810</v>
      </c>
      <c r="I89" s="3" t="s">
        <v>1036</v>
      </c>
      <c r="J89" s="3"/>
      <c r="K89" s="4" t="s">
        <v>491</v>
      </c>
      <c r="L89" s="3">
        <v>0</v>
      </c>
      <c r="M89" s="4">
        <v>231010000</v>
      </c>
      <c r="N89" s="4" t="s">
        <v>483</v>
      </c>
      <c r="O89" s="10" t="s">
        <v>691</v>
      </c>
      <c r="P89" s="4" t="s">
        <v>483</v>
      </c>
      <c r="Q89" s="4" t="s">
        <v>485</v>
      </c>
      <c r="R89" s="4" t="s">
        <v>503</v>
      </c>
      <c r="S89" s="4" t="s">
        <v>496</v>
      </c>
      <c r="T89" s="12" t="s">
        <v>175</v>
      </c>
      <c r="U89" s="4" t="s">
        <v>493</v>
      </c>
      <c r="V89" s="3">
        <v>50</v>
      </c>
      <c r="W89" s="24">
        <v>491</v>
      </c>
      <c r="X89" s="26">
        <f>V89*W89</f>
        <v>24550</v>
      </c>
      <c r="Y89" s="26">
        <f t="shared" si="3"/>
        <v>27496.000000000004</v>
      </c>
      <c r="Z89" s="24"/>
      <c r="AA89" s="4" t="s">
        <v>1319</v>
      </c>
      <c r="AB89" s="4"/>
      <c r="AD89" s="68"/>
    </row>
    <row r="90" spans="1:29" s="68" customFormat="1" ht="102">
      <c r="A90" s="3" t="s">
        <v>2124</v>
      </c>
      <c r="B90" s="4" t="s">
        <v>1183</v>
      </c>
      <c r="C90" s="4" t="s">
        <v>479</v>
      </c>
      <c r="D90" s="4" t="s">
        <v>1037</v>
      </c>
      <c r="E90" s="4" t="s">
        <v>402</v>
      </c>
      <c r="F90" s="4" t="s">
        <v>402</v>
      </c>
      <c r="G90" s="4" t="s">
        <v>1038</v>
      </c>
      <c r="H90" s="4" t="s">
        <v>3141</v>
      </c>
      <c r="I90" s="3" t="s">
        <v>1039</v>
      </c>
      <c r="J90" s="3"/>
      <c r="K90" s="4" t="s">
        <v>491</v>
      </c>
      <c r="L90" s="3">
        <v>0</v>
      </c>
      <c r="M90" s="4">
        <v>231010000</v>
      </c>
      <c r="N90" s="4" t="s">
        <v>483</v>
      </c>
      <c r="O90" s="3" t="s">
        <v>492</v>
      </c>
      <c r="P90" s="4" t="s">
        <v>483</v>
      </c>
      <c r="Q90" s="4" t="s">
        <v>485</v>
      </c>
      <c r="R90" s="4" t="s">
        <v>503</v>
      </c>
      <c r="S90" s="4" t="s">
        <v>496</v>
      </c>
      <c r="T90" s="12" t="s">
        <v>175</v>
      </c>
      <c r="U90" s="4" t="s">
        <v>493</v>
      </c>
      <c r="V90" s="3">
        <v>10</v>
      </c>
      <c r="W90" s="24">
        <v>53.57142857142857</v>
      </c>
      <c r="X90" s="26">
        <v>0</v>
      </c>
      <c r="Y90" s="26">
        <f t="shared" si="3"/>
        <v>0</v>
      </c>
      <c r="Z90" s="24"/>
      <c r="AA90" s="4" t="s">
        <v>1319</v>
      </c>
      <c r="AB90" s="4">
        <v>11</v>
      </c>
      <c r="AC90" s="111"/>
    </row>
    <row r="91" spans="1:29" s="68" customFormat="1" ht="102">
      <c r="A91" s="3" t="s">
        <v>3649</v>
      </c>
      <c r="B91" s="4" t="s">
        <v>1183</v>
      </c>
      <c r="C91" s="4" t="s">
        <v>479</v>
      </c>
      <c r="D91" s="4" t="s">
        <v>1037</v>
      </c>
      <c r="E91" s="4" t="s">
        <v>402</v>
      </c>
      <c r="F91" s="4" t="s">
        <v>402</v>
      </c>
      <c r="G91" s="4" t="s">
        <v>1038</v>
      </c>
      <c r="H91" s="4" t="s">
        <v>3141</v>
      </c>
      <c r="I91" s="3" t="s">
        <v>1039</v>
      </c>
      <c r="J91" s="3"/>
      <c r="K91" s="4" t="s">
        <v>491</v>
      </c>
      <c r="L91" s="3">
        <v>0</v>
      </c>
      <c r="M91" s="4">
        <v>231010000</v>
      </c>
      <c r="N91" s="4" t="s">
        <v>483</v>
      </c>
      <c r="O91" s="10" t="s">
        <v>691</v>
      </c>
      <c r="P91" s="4" t="s">
        <v>483</v>
      </c>
      <c r="Q91" s="4" t="s">
        <v>485</v>
      </c>
      <c r="R91" s="4" t="s">
        <v>503</v>
      </c>
      <c r="S91" s="4" t="s">
        <v>496</v>
      </c>
      <c r="T91" s="12" t="s">
        <v>175</v>
      </c>
      <c r="U91" s="4" t="s">
        <v>493</v>
      </c>
      <c r="V91" s="3">
        <v>10</v>
      </c>
      <c r="W91" s="24">
        <v>53.57142857142857</v>
      </c>
      <c r="X91" s="26">
        <f>W91*V91</f>
        <v>535.7142857142857</v>
      </c>
      <c r="Y91" s="26">
        <f t="shared" si="3"/>
        <v>600</v>
      </c>
      <c r="Z91" s="24"/>
      <c r="AA91" s="4" t="s">
        <v>1319</v>
      </c>
      <c r="AB91" s="4"/>
      <c r="AC91" s="111"/>
    </row>
    <row r="92" spans="1:29" s="68" customFormat="1" ht="102">
      <c r="A92" s="3" t="s">
        <v>2125</v>
      </c>
      <c r="B92" s="4" t="s">
        <v>1183</v>
      </c>
      <c r="C92" s="4" t="s">
        <v>479</v>
      </c>
      <c r="D92" s="4" t="s">
        <v>1040</v>
      </c>
      <c r="E92" s="4" t="s">
        <v>402</v>
      </c>
      <c r="F92" s="4" t="s">
        <v>402</v>
      </c>
      <c r="G92" s="4" t="s">
        <v>1041</v>
      </c>
      <c r="H92" s="4" t="s">
        <v>3142</v>
      </c>
      <c r="I92" s="10" t="s">
        <v>1042</v>
      </c>
      <c r="J92" s="10"/>
      <c r="K92" s="4" t="s">
        <v>491</v>
      </c>
      <c r="L92" s="3">
        <v>0</v>
      </c>
      <c r="M92" s="4">
        <v>231010000</v>
      </c>
      <c r="N92" s="4" t="s">
        <v>483</v>
      </c>
      <c r="O92" s="3" t="s">
        <v>492</v>
      </c>
      <c r="P92" s="4" t="s">
        <v>483</v>
      </c>
      <c r="Q92" s="4" t="s">
        <v>485</v>
      </c>
      <c r="R92" s="4" t="s">
        <v>503</v>
      </c>
      <c r="S92" s="4" t="s">
        <v>496</v>
      </c>
      <c r="T92" s="12" t="s">
        <v>175</v>
      </c>
      <c r="U92" s="4" t="s">
        <v>493</v>
      </c>
      <c r="V92" s="3">
        <v>50</v>
      </c>
      <c r="W92" s="24">
        <v>62.49999999999999</v>
      </c>
      <c r="X92" s="26">
        <v>0</v>
      </c>
      <c r="Y92" s="26">
        <f t="shared" si="3"/>
        <v>0</v>
      </c>
      <c r="Z92" s="24"/>
      <c r="AA92" s="4" t="s">
        <v>1319</v>
      </c>
      <c r="AB92" s="4">
        <v>11</v>
      </c>
      <c r="AC92" s="111"/>
    </row>
    <row r="93" spans="1:29" s="68" customFormat="1" ht="102">
      <c r="A93" s="3" t="s">
        <v>3650</v>
      </c>
      <c r="B93" s="4" t="s">
        <v>1183</v>
      </c>
      <c r="C93" s="4" t="s">
        <v>479</v>
      </c>
      <c r="D93" s="4" t="s">
        <v>1040</v>
      </c>
      <c r="E93" s="4" t="s">
        <v>402</v>
      </c>
      <c r="F93" s="4" t="s">
        <v>402</v>
      </c>
      <c r="G93" s="4" t="s">
        <v>1041</v>
      </c>
      <c r="H93" s="4" t="s">
        <v>3142</v>
      </c>
      <c r="I93" s="10" t="s">
        <v>1042</v>
      </c>
      <c r="J93" s="10"/>
      <c r="K93" s="4" t="s">
        <v>491</v>
      </c>
      <c r="L93" s="3">
        <v>0</v>
      </c>
      <c r="M93" s="4">
        <v>231010000</v>
      </c>
      <c r="N93" s="4" t="s">
        <v>483</v>
      </c>
      <c r="O93" s="10" t="s">
        <v>691</v>
      </c>
      <c r="P93" s="4" t="s">
        <v>483</v>
      </c>
      <c r="Q93" s="4" t="s">
        <v>485</v>
      </c>
      <c r="R93" s="4" t="s">
        <v>503</v>
      </c>
      <c r="S93" s="4" t="s">
        <v>496</v>
      </c>
      <c r="T93" s="12" t="s">
        <v>175</v>
      </c>
      <c r="U93" s="4" t="s">
        <v>493</v>
      </c>
      <c r="V93" s="3">
        <v>50</v>
      </c>
      <c r="W93" s="24">
        <v>62.49999999999999</v>
      </c>
      <c r="X93" s="26">
        <f>V93*W93</f>
        <v>3124.9999999999995</v>
      </c>
      <c r="Y93" s="26">
        <f t="shared" si="3"/>
        <v>3500</v>
      </c>
      <c r="Z93" s="24"/>
      <c r="AA93" s="4" t="s">
        <v>1319</v>
      </c>
      <c r="AB93" s="4"/>
      <c r="AC93" s="111"/>
    </row>
    <row r="94" spans="1:30" ht="114.75">
      <c r="A94" s="3" t="s">
        <v>2126</v>
      </c>
      <c r="B94" s="4" t="s">
        <v>1183</v>
      </c>
      <c r="C94" s="4" t="s">
        <v>479</v>
      </c>
      <c r="D94" s="4" t="s">
        <v>1596</v>
      </c>
      <c r="E94" s="4" t="s">
        <v>1059</v>
      </c>
      <c r="F94" s="4" t="s">
        <v>1597</v>
      </c>
      <c r="G94" s="4" t="s">
        <v>1725</v>
      </c>
      <c r="H94" s="4" t="s">
        <v>1598</v>
      </c>
      <c r="I94" s="4" t="s">
        <v>1124</v>
      </c>
      <c r="J94" s="4"/>
      <c r="K94" s="4" t="s">
        <v>491</v>
      </c>
      <c r="L94" s="3">
        <v>0</v>
      </c>
      <c r="M94" s="4">
        <v>231010000</v>
      </c>
      <c r="N94" s="4" t="s">
        <v>483</v>
      </c>
      <c r="O94" s="3" t="s">
        <v>492</v>
      </c>
      <c r="P94" s="4" t="s">
        <v>483</v>
      </c>
      <c r="Q94" s="4" t="s">
        <v>485</v>
      </c>
      <c r="R94" s="4" t="s">
        <v>503</v>
      </c>
      <c r="S94" s="4" t="s">
        <v>496</v>
      </c>
      <c r="T94" s="12" t="s">
        <v>175</v>
      </c>
      <c r="U94" s="4" t="s">
        <v>493</v>
      </c>
      <c r="V94" s="3">
        <v>25</v>
      </c>
      <c r="W94" s="24">
        <v>3000</v>
      </c>
      <c r="X94" s="26">
        <v>0</v>
      </c>
      <c r="Y94" s="26">
        <f t="shared" si="3"/>
        <v>0</v>
      </c>
      <c r="Z94" s="24"/>
      <c r="AA94" s="4" t="s">
        <v>1319</v>
      </c>
      <c r="AB94" s="4">
        <v>11</v>
      </c>
      <c r="AD94" s="68"/>
    </row>
    <row r="95" spans="1:30" ht="114.75">
      <c r="A95" s="3" t="s">
        <v>3651</v>
      </c>
      <c r="B95" s="4" t="s">
        <v>1183</v>
      </c>
      <c r="C95" s="4" t="s">
        <v>479</v>
      </c>
      <c r="D95" s="4" t="s">
        <v>1596</v>
      </c>
      <c r="E95" s="4" t="s">
        <v>1059</v>
      </c>
      <c r="F95" s="4" t="s">
        <v>1597</v>
      </c>
      <c r="G95" s="4" t="s">
        <v>1725</v>
      </c>
      <c r="H95" s="4" t="s">
        <v>1598</v>
      </c>
      <c r="I95" s="4" t="s">
        <v>1124</v>
      </c>
      <c r="J95" s="4"/>
      <c r="K95" s="4" t="s">
        <v>491</v>
      </c>
      <c r="L95" s="3">
        <v>0</v>
      </c>
      <c r="M95" s="4">
        <v>231010000</v>
      </c>
      <c r="N95" s="4" t="s">
        <v>483</v>
      </c>
      <c r="O95" s="10" t="s">
        <v>691</v>
      </c>
      <c r="P95" s="4" t="s">
        <v>483</v>
      </c>
      <c r="Q95" s="4" t="s">
        <v>485</v>
      </c>
      <c r="R95" s="4" t="s">
        <v>503</v>
      </c>
      <c r="S95" s="4" t="s">
        <v>496</v>
      </c>
      <c r="T95" s="12" t="s">
        <v>175</v>
      </c>
      <c r="U95" s="4" t="s">
        <v>493</v>
      </c>
      <c r="V95" s="3">
        <v>25</v>
      </c>
      <c r="W95" s="24">
        <v>3000</v>
      </c>
      <c r="X95" s="26">
        <f>V95*W95</f>
        <v>75000</v>
      </c>
      <c r="Y95" s="26">
        <f t="shared" si="3"/>
        <v>84000.00000000001</v>
      </c>
      <c r="Z95" s="24"/>
      <c r="AA95" s="4" t="s">
        <v>1319</v>
      </c>
      <c r="AB95" s="4"/>
      <c r="AD95" s="68"/>
    </row>
    <row r="96" spans="1:29" s="68" customFormat="1" ht="102">
      <c r="A96" s="3" t="s">
        <v>1092</v>
      </c>
      <c r="B96" s="4" t="s">
        <v>1183</v>
      </c>
      <c r="C96" s="4" t="s">
        <v>479</v>
      </c>
      <c r="D96" s="4" t="s">
        <v>238</v>
      </c>
      <c r="E96" s="4" t="s">
        <v>239</v>
      </c>
      <c r="F96" s="4" t="s">
        <v>1608</v>
      </c>
      <c r="G96" s="4" t="s">
        <v>26</v>
      </c>
      <c r="H96" s="4" t="s">
        <v>1609</v>
      </c>
      <c r="I96" s="4" t="s">
        <v>743</v>
      </c>
      <c r="J96" s="4"/>
      <c r="K96" s="4" t="s">
        <v>491</v>
      </c>
      <c r="L96" s="3">
        <v>0</v>
      </c>
      <c r="M96" s="4">
        <v>231010000</v>
      </c>
      <c r="N96" s="4" t="s">
        <v>483</v>
      </c>
      <c r="O96" s="3" t="s">
        <v>545</v>
      </c>
      <c r="P96" s="4" t="s">
        <v>483</v>
      </c>
      <c r="Q96" s="4" t="s">
        <v>485</v>
      </c>
      <c r="R96" s="4" t="s">
        <v>503</v>
      </c>
      <c r="S96" s="4" t="s">
        <v>496</v>
      </c>
      <c r="T96" s="18">
        <v>736</v>
      </c>
      <c r="U96" s="4" t="s">
        <v>255</v>
      </c>
      <c r="V96" s="3">
        <v>100</v>
      </c>
      <c r="W96" s="24">
        <v>100</v>
      </c>
      <c r="X96" s="26">
        <f>V96*W96</f>
        <v>10000</v>
      </c>
      <c r="Y96" s="26">
        <f t="shared" si="3"/>
        <v>11200.000000000002</v>
      </c>
      <c r="Z96" s="24"/>
      <c r="AA96" s="4" t="s">
        <v>1319</v>
      </c>
      <c r="AB96" s="4"/>
      <c r="AC96" s="111"/>
    </row>
    <row r="97" spans="1:28" ht="102">
      <c r="A97" s="3" t="s">
        <v>2127</v>
      </c>
      <c r="B97" s="4" t="s">
        <v>1183</v>
      </c>
      <c r="C97" s="4" t="s">
        <v>479</v>
      </c>
      <c r="D97" s="4" t="s">
        <v>1043</v>
      </c>
      <c r="E97" s="4" t="s">
        <v>1044</v>
      </c>
      <c r="F97" s="4" t="s">
        <v>1610</v>
      </c>
      <c r="G97" s="4" t="s">
        <v>1045</v>
      </c>
      <c r="H97" s="4" t="s">
        <v>3143</v>
      </c>
      <c r="I97" s="4" t="s">
        <v>1046</v>
      </c>
      <c r="J97" s="4"/>
      <c r="K97" s="4" t="s">
        <v>491</v>
      </c>
      <c r="L97" s="3">
        <v>0</v>
      </c>
      <c r="M97" s="4">
        <v>231010000</v>
      </c>
      <c r="N97" s="4" t="s">
        <v>483</v>
      </c>
      <c r="O97" s="3" t="s">
        <v>545</v>
      </c>
      <c r="P97" s="4" t="s">
        <v>483</v>
      </c>
      <c r="Q97" s="4" t="s">
        <v>485</v>
      </c>
      <c r="R97" s="4" t="s">
        <v>503</v>
      </c>
      <c r="S97" s="4" t="s">
        <v>496</v>
      </c>
      <c r="T97" s="12" t="s">
        <v>175</v>
      </c>
      <c r="U97" s="4" t="s">
        <v>493</v>
      </c>
      <c r="V97" s="3">
        <v>10</v>
      </c>
      <c r="W97" s="24">
        <v>500</v>
      </c>
      <c r="X97" s="26">
        <f>V97*W97</f>
        <v>5000</v>
      </c>
      <c r="Y97" s="26">
        <f t="shared" si="3"/>
        <v>5600.000000000001</v>
      </c>
      <c r="Z97" s="24"/>
      <c r="AA97" s="4" t="s">
        <v>1319</v>
      </c>
      <c r="AB97" s="4"/>
    </row>
    <row r="98" spans="1:28" ht="114.75">
      <c r="A98" s="3" t="s">
        <v>575</v>
      </c>
      <c r="B98" s="4" t="s">
        <v>1183</v>
      </c>
      <c r="C98" s="4" t="s">
        <v>479</v>
      </c>
      <c r="D98" s="4" t="s">
        <v>1047</v>
      </c>
      <c r="E98" s="4" t="s">
        <v>1048</v>
      </c>
      <c r="F98" s="4" t="s">
        <v>1811</v>
      </c>
      <c r="G98" s="4" t="s">
        <v>1049</v>
      </c>
      <c r="H98" s="4" t="s">
        <v>1049</v>
      </c>
      <c r="I98" s="4" t="s">
        <v>1050</v>
      </c>
      <c r="J98" s="4"/>
      <c r="K98" s="4" t="s">
        <v>491</v>
      </c>
      <c r="L98" s="3">
        <v>0</v>
      </c>
      <c r="M98" s="4">
        <v>231010000</v>
      </c>
      <c r="N98" s="4" t="s">
        <v>483</v>
      </c>
      <c r="O98" s="3" t="s">
        <v>545</v>
      </c>
      <c r="P98" s="4" t="s">
        <v>483</v>
      </c>
      <c r="Q98" s="4" t="s">
        <v>485</v>
      </c>
      <c r="R98" s="4" t="s">
        <v>503</v>
      </c>
      <c r="S98" s="4" t="s">
        <v>496</v>
      </c>
      <c r="T98" s="12" t="s">
        <v>175</v>
      </c>
      <c r="U98" s="4" t="s">
        <v>493</v>
      </c>
      <c r="V98" s="3">
        <v>10</v>
      </c>
      <c r="W98" s="24">
        <v>8200</v>
      </c>
      <c r="X98" s="26">
        <f>V98*W98</f>
        <v>82000</v>
      </c>
      <c r="Y98" s="26">
        <f t="shared" si="3"/>
        <v>91840.00000000001</v>
      </c>
      <c r="Z98" s="24"/>
      <c r="AA98" s="4" t="s">
        <v>1319</v>
      </c>
      <c r="AB98" s="4"/>
    </row>
    <row r="99" spans="1:28" ht="63" customHeight="1">
      <c r="A99" s="3" t="s">
        <v>1093</v>
      </c>
      <c r="B99" s="4" t="s">
        <v>1183</v>
      </c>
      <c r="C99" s="4" t="s">
        <v>479</v>
      </c>
      <c r="D99" s="4" t="s">
        <v>1051</v>
      </c>
      <c r="E99" s="4" t="s">
        <v>1052</v>
      </c>
      <c r="F99" s="4" t="s">
        <v>1052</v>
      </c>
      <c r="G99" s="4" t="s">
        <v>1053</v>
      </c>
      <c r="H99" s="4" t="s">
        <v>1812</v>
      </c>
      <c r="I99" s="3" t="s">
        <v>1054</v>
      </c>
      <c r="J99" s="3"/>
      <c r="K99" s="4" t="s">
        <v>491</v>
      </c>
      <c r="L99" s="4">
        <v>0</v>
      </c>
      <c r="M99" s="4">
        <v>231010000</v>
      </c>
      <c r="N99" s="4" t="s">
        <v>483</v>
      </c>
      <c r="O99" s="3" t="s">
        <v>545</v>
      </c>
      <c r="P99" s="4" t="s">
        <v>483</v>
      </c>
      <c r="Q99" s="4" t="s">
        <v>485</v>
      </c>
      <c r="R99" s="4" t="s">
        <v>503</v>
      </c>
      <c r="S99" s="4" t="s">
        <v>496</v>
      </c>
      <c r="T99" s="12" t="s">
        <v>175</v>
      </c>
      <c r="U99" s="4" t="s">
        <v>493</v>
      </c>
      <c r="V99" s="3">
        <v>4</v>
      </c>
      <c r="W99" s="24">
        <v>750</v>
      </c>
      <c r="X99" s="26">
        <v>0</v>
      </c>
      <c r="Y99" s="26">
        <f t="shared" si="3"/>
        <v>0</v>
      </c>
      <c r="Z99" s="24"/>
      <c r="AA99" s="4" t="s">
        <v>1319</v>
      </c>
      <c r="AB99" s="4" t="s">
        <v>3060</v>
      </c>
    </row>
    <row r="100" spans="1:28" ht="58.5" customHeight="1">
      <c r="A100" s="3" t="s">
        <v>3058</v>
      </c>
      <c r="B100" s="4" t="s">
        <v>1183</v>
      </c>
      <c r="C100" s="4" t="s">
        <v>479</v>
      </c>
      <c r="D100" s="4" t="s">
        <v>1051</v>
      </c>
      <c r="E100" s="4" t="s">
        <v>1052</v>
      </c>
      <c r="F100" s="4" t="s">
        <v>1052</v>
      </c>
      <c r="G100" s="4" t="s">
        <v>1053</v>
      </c>
      <c r="H100" s="4" t="s">
        <v>1812</v>
      </c>
      <c r="I100" s="3" t="s">
        <v>3059</v>
      </c>
      <c r="J100" s="3"/>
      <c r="K100" s="4" t="s">
        <v>482</v>
      </c>
      <c r="L100" s="4">
        <v>0</v>
      </c>
      <c r="M100" s="4">
        <v>231010000</v>
      </c>
      <c r="N100" s="4" t="s">
        <v>483</v>
      </c>
      <c r="O100" s="3" t="s">
        <v>1476</v>
      </c>
      <c r="P100" s="4" t="s">
        <v>483</v>
      </c>
      <c r="Q100" s="4" t="s">
        <v>485</v>
      </c>
      <c r="R100" s="4" t="s">
        <v>503</v>
      </c>
      <c r="S100" s="4" t="s">
        <v>3054</v>
      </c>
      <c r="T100" s="12" t="s">
        <v>175</v>
      </c>
      <c r="U100" s="4" t="s">
        <v>493</v>
      </c>
      <c r="V100" s="3">
        <v>14</v>
      </c>
      <c r="W100" s="24">
        <v>200</v>
      </c>
      <c r="X100" s="26">
        <f>V100*W100</f>
        <v>2800</v>
      </c>
      <c r="Y100" s="26">
        <f t="shared" si="3"/>
        <v>3136.0000000000005</v>
      </c>
      <c r="Z100" s="24"/>
      <c r="AA100" s="4" t="s">
        <v>1319</v>
      </c>
      <c r="AB100" s="4"/>
    </row>
    <row r="101" spans="1:28" ht="118.5" customHeight="1">
      <c r="A101" s="3" t="s">
        <v>2529</v>
      </c>
      <c r="B101" s="4" t="s">
        <v>1183</v>
      </c>
      <c r="C101" s="4" t="s">
        <v>479</v>
      </c>
      <c r="D101" s="4" t="s">
        <v>1055</v>
      </c>
      <c r="E101" s="4" t="s">
        <v>1052</v>
      </c>
      <c r="F101" s="4" t="s">
        <v>1052</v>
      </c>
      <c r="G101" s="4" t="s">
        <v>1057</v>
      </c>
      <c r="H101" s="4" t="s">
        <v>1056</v>
      </c>
      <c r="I101" s="4" t="s">
        <v>1058</v>
      </c>
      <c r="J101" s="4"/>
      <c r="K101" s="4" t="s">
        <v>491</v>
      </c>
      <c r="L101" s="4">
        <v>0</v>
      </c>
      <c r="M101" s="4">
        <v>231010000</v>
      </c>
      <c r="N101" s="4" t="s">
        <v>483</v>
      </c>
      <c r="O101" s="3" t="s">
        <v>494</v>
      </c>
      <c r="P101" s="4" t="s">
        <v>483</v>
      </c>
      <c r="Q101" s="4" t="s">
        <v>485</v>
      </c>
      <c r="R101" s="4" t="s">
        <v>503</v>
      </c>
      <c r="S101" s="4" t="s">
        <v>496</v>
      </c>
      <c r="T101" s="12" t="s">
        <v>175</v>
      </c>
      <c r="U101" s="4" t="s">
        <v>493</v>
      </c>
      <c r="V101" s="3">
        <v>2</v>
      </c>
      <c r="W101" s="24">
        <v>900</v>
      </c>
      <c r="X101" s="26">
        <v>0</v>
      </c>
      <c r="Y101" s="26">
        <f t="shared" si="3"/>
        <v>0</v>
      </c>
      <c r="Z101" s="24"/>
      <c r="AA101" s="4" t="s">
        <v>1319</v>
      </c>
      <c r="AB101" s="4">
        <v>11</v>
      </c>
    </row>
    <row r="102" spans="1:28" ht="118.5" customHeight="1">
      <c r="A102" s="3" t="s">
        <v>3663</v>
      </c>
      <c r="B102" s="4" t="s">
        <v>1183</v>
      </c>
      <c r="C102" s="4" t="s">
        <v>479</v>
      </c>
      <c r="D102" s="4" t="s">
        <v>1055</v>
      </c>
      <c r="E102" s="4" t="s">
        <v>1052</v>
      </c>
      <c r="F102" s="4" t="s">
        <v>1052</v>
      </c>
      <c r="G102" s="4" t="s">
        <v>1057</v>
      </c>
      <c r="H102" s="4" t="s">
        <v>1056</v>
      </c>
      <c r="I102" s="4" t="s">
        <v>1058</v>
      </c>
      <c r="J102" s="4"/>
      <c r="K102" s="4" t="s">
        <v>491</v>
      </c>
      <c r="L102" s="4">
        <v>0</v>
      </c>
      <c r="M102" s="4">
        <v>231010000</v>
      </c>
      <c r="N102" s="4" t="s">
        <v>483</v>
      </c>
      <c r="O102" s="10" t="s">
        <v>691</v>
      </c>
      <c r="P102" s="4" t="s">
        <v>483</v>
      </c>
      <c r="Q102" s="4" t="s">
        <v>485</v>
      </c>
      <c r="R102" s="4" t="s">
        <v>503</v>
      </c>
      <c r="S102" s="4" t="s">
        <v>496</v>
      </c>
      <c r="T102" s="12" t="s">
        <v>175</v>
      </c>
      <c r="U102" s="4" t="s">
        <v>493</v>
      </c>
      <c r="V102" s="3">
        <v>2</v>
      </c>
      <c r="W102" s="24">
        <v>900</v>
      </c>
      <c r="X102" s="26">
        <f>V102*W102</f>
        <v>1800</v>
      </c>
      <c r="Y102" s="26">
        <f t="shared" si="3"/>
        <v>2016.0000000000002</v>
      </c>
      <c r="Z102" s="24"/>
      <c r="AA102" s="4" t="s">
        <v>1319</v>
      </c>
      <c r="AB102" s="4"/>
    </row>
    <row r="103" spans="1:28" ht="96" customHeight="1">
      <c r="A103" s="3" t="s">
        <v>2128</v>
      </c>
      <c r="B103" s="4" t="s">
        <v>1183</v>
      </c>
      <c r="C103" s="4" t="s">
        <v>479</v>
      </c>
      <c r="D103" s="72" t="s">
        <v>1060</v>
      </c>
      <c r="E103" s="3" t="s">
        <v>1061</v>
      </c>
      <c r="F103" s="3" t="s">
        <v>1061</v>
      </c>
      <c r="G103" s="3" t="s">
        <v>3145</v>
      </c>
      <c r="H103" s="3" t="s">
        <v>3144</v>
      </c>
      <c r="I103" s="3" t="s">
        <v>1125</v>
      </c>
      <c r="J103" s="3"/>
      <c r="K103" s="4" t="s">
        <v>491</v>
      </c>
      <c r="L103" s="4">
        <v>0</v>
      </c>
      <c r="M103" s="4">
        <v>231010000</v>
      </c>
      <c r="N103" s="4" t="s">
        <v>483</v>
      </c>
      <c r="O103" s="3" t="s">
        <v>494</v>
      </c>
      <c r="P103" s="4" t="s">
        <v>483</v>
      </c>
      <c r="Q103" s="4" t="s">
        <v>485</v>
      </c>
      <c r="R103" s="4" t="s">
        <v>503</v>
      </c>
      <c r="S103" s="4" t="s">
        <v>496</v>
      </c>
      <c r="T103" s="12" t="s">
        <v>319</v>
      </c>
      <c r="U103" s="4" t="s">
        <v>40</v>
      </c>
      <c r="V103" s="3">
        <v>2</v>
      </c>
      <c r="W103" s="24">
        <v>65000</v>
      </c>
      <c r="X103" s="26">
        <v>0</v>
      </c>
      <c r="Y103" s="26">
        <f t="shared" si="3"/>
        <v>0</v>
      </c>
      <c r="Z103" s="24"/>
      <c r="AA103" s="4" t="s">
        <v>1319</v>
      </c>
      <c r="AB103" s="4">
        <v>11</v>
      </c>
    </row>
    <row r="104" spans="1:28" ht="93" customHeight="1">
      <c r="A104" s="3" t="s">
        <v>3611</v>
      </c>
      <c r="B104" s="4" t="s">
        <v>1183</v>
      </c>
      <c r="C104" s="4" t="s">
        <v>479</v>
      </c>
      <c r="D104" s="72" t="s">
        <v>1060</v>
      </c>
      <c r="E104" s="3" t="s">
        <v>1061</v>
      </c>
      <c r="F104" s="3" t="s">
        <v>1061</v>
      </c>
      <c r="G104" s="3" t="s">
        <v>3145</v>
      </c>
      <c r="H104" s="3" t="s">
        <v>3144</v>
      </c>
      <c r="I104" s="3" t="s">
        <v>1125</v>
      </c>
      <c r="J104" s="3"/>
      <c r="K104" s="4" t="s">
        <v>491</v>
      </c>
      <c r="L104" s="4">
        <v>0</v>
      </c>
      <c r="M104" s="4">
        <v>231010000</v>
      </c>
      <c r="N104" s="4" t="s">
        <v>483</v>
      </c>
      <c r="O104" s="10" t="s">
        <v>691</v>
      </c>
      <c r="P104" s="4" t="s">
        <v>483</v>
      </c>
      <c r="Q104" s="4" t="s">
        <v>485</v>
      </c>
      <c r="R104" s="4" t="s">
        <v>503</v>
      </c>
      <c r="S104" s="4" t="s">
        <v>496</v>
      </c>
      <c r="T104" s="12" t="s">
        <v>319</v>
      </c>
      <c r="U104" s="4" t="s">
        <v>40</v>
      </c>
      <c r="V104" s="3">
        <v>2</v>
      </c>
      <c r="W104" s="24">
        <v>65000</v>
      </c>
      <c r="X104" s="26">
        <f>V104*W104</f>
        <v>130000</v>
      </c>
      <c r="Y104" s="26">
        <f t="shared" si="3"/>
        <v>145600</v>
      </c>
      <c r="Z104" s="24"/>
      <c r="AA104" s="4" t="s">
        <v>1319</v>
      </c>
      <c r="AB104" s="4"/>
    </row>
    <row r="105" spans="1:29" s="68" customFormat="1" ht="102" customHeight="1">
      <c r="A105" s="3" t="s">
        <v>2129</v>
      </c>
      <c r="B105" s="4" t="s">
        <v>1183</v>
      </c>
      <c r="C105" s="4" t="s">
        <v>479</v>
      </c>
      <c r="D105" s="72" t="s">
        <v>1060</v>
      </c>
      <c r="E105" s="3" t="s">
        <v>1061</v>
      </c>
      <c r="F105" s="3" t="s">
        <v>1061</v>
      </c>
      <c r="G105" s="3" t="s">
        <v>3145</v>
      </c>
      <c r="H105" s="3" t="s">
        <v>3144</v>
      </c>
      <c r="I105" s="3" t="s">
        <v>1126</v>
      </c>
      <c r="J105" s="3"/>
      <c r="K105" s="4" t="s">
        <v>491</v>
      </c>
      <c r="L105" s="4">
        <v>0</v>
      </c>
      <c r="M105" s="4">
        <v>231010000</v>
      </c>
      <c r="N105" s="4" t="s">
        <v>483</v>
      </c>
      <c r="O105" s="3" t="s">
        <v>494</v>
      </c>
      <c r="P105" s="4" t="s">
        <v>483</v>
      </c>
      <c r="Q105" s="4" t="s">
        <v>485</v>
      </c>
      <c r="R105" s="4" t="s">
        <v>503</v>
      </c>
      <c r="S105" s="4" t="s">
        <v>496</v>
      </c>
      <c r="T105" s="12" t="s">
        <v>319</v>
      </c>
      <c r="U105" s="4" t="s">
        <v>40</v>
      </c>
      <c r="V105" s="3">
        <v>2</v>
      </c>
      <c r="W105" s="24">
        <v>59000</v>
      </c>
      <c r="X105" s="26">
        <v>0</v>
      </c>
      <c r="Y105" s="26">
        <f t="shared" si="3"/>
        <v>0</v>
      </c>
      <c r="Z105" s="24"/>
      <c r="AA105" s="4" t="s">
        <v>1319</v>
      </c>
      <c r="AB105" s="4">
        <v>11</v>
      </c>
      <c r="AC105" s="111"/>
    </row>
    <row r="106" spans="1:29" s="68" customFormat="1" ht="102" customHeight="1">
      <c r="A106" s="3" t="s">
        <v>3612</v>
      </c>
      <c r="B106" s="4" t="s">
        <v>1183</v>
      </c>
      <c r="C106" s="4" t="s">
        <v>479</v>
      </c>
      <c r="D106" s="72" t="s">
        <v>1060</v>
      </c>
      <c r="E106" s="3" t="s">
        <v>1061</v>
      </c>
      <c r="F106" s="3" t="s">
        <v>1061</v>
      </c>
      <c r="G106" s="3" t="s">
        <v>3145</v>
      </c>
      <c r="H106" s="3" t="s">
        <v>3144</v>
      </c>
      <c r="I106" s="3" t="s">
        <v>1126</v>
      </c>
      <c r="J106" s="3"/>
      <c r="K106" s="4" t="s">
        <v>491</v>
      </c>
      <c r="L106" s="4">
        <v>0</v>
      </c>
      <c r="M106" s="4">
        <v>231010000</v>
      </c>
      <c r="N106" s="4" t="s">
        <v>483</v>
      </c>
      <c r="O106" s="10" t="s">
        <v>691</v>
      </c>
      <c r="P106" s="4" t="s">
        <v>483</v>
      </c>
      <c r="Q106" s="4" t="s">
        <v>485</v>
      </c>
      <c r="R106" s="4" t="s">
        <v>503</v>
      </c>
      <c r="S106" s="4" t="s">
        <v>496</v>
      </c>
      <c r="T106" s="12" t="s">
        <v>319</v>
      </c>
      <c r="U106" s="4" t="s">
        <v>40</v>
      </c>
      <c r="V106" s="3">
        <v>2</v>
      </c>
      <c r="W106" s="24">
        <v>59000</v>
      </c>
      <c r="X106" s="26">
        <f>V106*W106</f>
        <v>118000</v>
      </c>
      <c r="Y106" s="26">
        <f t="shared" si="3"/>
        <v>132160</v>
      </c>
      <c r="Z106" s="24"/>
      <c r="AA106" s="4" t="s">
        <v>1319</v>
      </c>
      <c r="AB106" s="4"/>
      <c r="AC106" s="111"/>
    </row>
    <row r="107" spans="1:29" s="68" customFormat="1" ht="105" customHeight="1">
      <c r="A107" s="3" t="s">
        <v>2130</v>
      </c>
      <c r="B107" s="4" t="s">
        <v>1183</v>
      </c>
      <c r="C107" s="4" t="s">
        <v>479</v>
      </c>
      <c r="D107" s="72" t="s">
        <v>1062</v>
      </c>
      <c r="E107" s="72" t="s">
        <v>1061</v>
      </c>
      <c r="F107" s="72" t="s">
        <v>1061</v>
      </c>
      <c r="G107" s="72" t="s">
        <v>1063</v>
      </c>
      <c r="H107" s="3" t="s">
        <v>1813</v>
      </c>
      <c r="I107" s="18" t="s">
        <v>1611</v>
      </c>
      <c r="J107" s="18"/>
      <c r="K107" s="4" t="s">
        <v>491</v>
      </c>
      <c r="L107" s="4">
        <v>0</v>
      </c>
      <c r="M107" s="4">
        <v>231010000</v>
      </c>
      <c r="N107" s="4" t="s">
        <v>483</v>
      </c>
      <c r="O107" s="3" t="s">
        <v>494</v>
      </c>
      <c r="P107" s="4" t="s">
        <v>483</v>
      </c>
      <c r="Q107" s="4" t="s">
        <v>485</v>
      </c>
      <c r="R107" s="4" t="s">
        <v>503</v>
      </c>
      <c r="S107" s="4" t="s">
        <v>496</v>
      </c>
      <c r="T107" s="12" t="s">
        <v>319</v>
      </c>
      <c r="U107" s="4" t="s">
        <v>40</v>
      </c>
      <c r="V107" s="3">
        <v>2</v>
      </c>
      <c r="W107" s="24">
        <v>41000</v>
      </c>
      <c r="X107" s="26">
        <v>0</v>
      </c>
      <c r="Y107" s="26">
        <f t="shared" si="3"/>
        <v>0</v>
      </c>
      <c r="Z107" s="24"/>
      <c r="AA107" s="4" t="s">
        <v>1319</v>
      </c>
      <c r="AB107" s="4">
        <v>11</v>
      </c>
      <c r="AC107" s="111"/>
    </row>
    <row r="108" spans="1:29" s="68" customFormat="1" ht="105" customHeight="1">
      <c r="A108" s="3" t="s">
        <v>3613</v>
      </c>
      <c r="B108" s="4" t="s">
        <v>1183</v>
      </c>
      <c r="C108" s="4" t="s">
        <v>479</v>
      </c>
      <c r="D108" s="72" t="s">
        <v>1062</v>
      </c>
      <c r="E108" s="72" t="s">
        <v>1061</v>
      </c>
      <c r="F108" s="72" t="s">
        <v>1061</v>
      </c>
      <c r="G108" s="72" t="s">
        <v>1063</v>
      </c>
      <c r="H108" s="3" t="s">
        <v>1813</v>
      </c>
      <c r="I108" s="18" t="s">
        <v>1611</v>
      </c>
      <c r="J108" s="18"/>
      <c r="K108" s="4" t="s">
        <v>491</v>
      </c>
      <c r="L108" s="4">
        <v>0</v>
      </c>
      <c r="M108" s="4">
        <v>231010000</v>
      </c>
      <c r="N108" s="4" t="s">
        <v>483</v>
      </c>
      <c r="O108" s="10" t="s">
        <v>691</v>
      </c>
      <c r="P108" s="4" t="s">
        <v>483</v>
      </c>
      <c r="Q108" s="4" t="s">
        <v>485</v>
      </c>
      <c r="R108" s="4" t="s">
        <v>503</v>
      </c>
      <c r="S108" s="4" t="s">
        <v>496</v>
      </c>
      <c r="T108" s="12" t="s">
        <v>319</v>
      </c>
      <c r="U108" s="4" t="s">
        <v>40</v>
      </c>
      <c r="V108" s="3">
        <v>2</v>
      </c>
      <c r="W108" s="24">
        <v>41000</v>
      </c>
      <c r="X108" s="26">
        <f>V108*W108</f>
        <v>82000</v>
      </c>
      <c r="Y108" s="26">
        <f t="shared" si="3"/>
        <v>91840.00000000001</v>
      </c>
      <c r="Z108" s="24"/>
      <c r="AA108" s="4" t="s">
        <v>1319</v>
      </c>
      <c r="AB108" s="4"/>
      <c r="AC108" s="111"/>
    </row>
    <row r="109" spans="1:29" s="68" customFormat="1" ht="69" customHeight="1">
      <c r="A109" s="3" t="s">
        <v>588</v>
      </c>
      <c r="B109" s="4" t="s">
        <v>1183</v>
      </c>
      <c r="C109" s="4" t="s">
        <v>479</v>
      </c>
      <c r="D109" s="72" t="s">
        <v>1062</v>
      </c>
      <c r="E109" s="72" t="s">
        <v>1061</v>
      </c>
      <c r="F109" s="72" t="s">
        <v>1061</v>
      </c>
      <c r="G109" s="72" t="s">
        <v>1063</v>
      </c>
      <c r="H109" s="3" t="s">
        <v>1813</v>
      </c>
      <c r="I109" s="18" t="s">
        <v>1612</v>
      </c>
      <c r="J109" s="18"/>
      <c r="K109" s="4" t="s">
        <v>491</v>
      </c>
      <c r="L109" s="4">
        <v>0</v>
      </c>
      <c r="M109" s="4">
        <v>231010000</v>
      </c>
      <c r="N109" s="4" t="s">
        <v>483</v>
      </c>
      <c r="O109" s="3" t="s">
        <v>494</v>
      </c>
      <c r="P109" s="4" t="s">
        <v>483</v>
      </c>
      <c r="Q109" s="4" t="s">
        <v>485</v>
      </c>
      <c r="R109" s="4" t="s">
        <v>503</v>
      </c>
      <c r="S109" s="4" t="s">
        <v>496</v>
      </c>
      <c r="T109" s="12" t="s">
        <v>319</v>
      </c>
      <c r="U109" s="4" t="s">
        <v>40</v>
      </c>
      <c r="V109" s="3">
        <v>2</v>
      </c>
      <c r="W109" s="24">
        <v>38000</v>
      </c>
      <c r="X109" s="26">
        <v>0</v>
      </c>
      <c r="Y109" s="26">
        <f t="shared" si="3"/>
        <v>0</v>
      </c>
      <c r="Z109" s="24"/>
      <c r="AA109" s="4" t="s">
        <v>1319</v>
      </c>
      <c r="AB109" s="4">
        <v>11</v>
      </c>
      <c r="AC109" s="111"/>
    </row>
    <row r="110" spans="1:29" s="68" customFormat="1" ht="103.5" customHeight="1">
      <c r="A110" s="3" t="s">
        <v>3614</v>
      </c>
      <c r="B110" s="4" t="s">
        <v>1183</v>
      </c>
      <c r="C110" s="4" t="s">
        <v>479</v>
      </c>
      <c r="D110" s="72" t="s">
        <v>1062</v>
      </c>
      <c r="E110" s="72" t="s">
        <v>1061</v>
      </c>
      <c r="F110" s="72" t="s">
        <v>1061</v>
      </c>
      <c r="G110" s="72" t="s">
        <v>1063</v>
      </c>
      <c r="H110" s="3" t="s">
        <v>1813</v>
      </c>
      <c r="I110" s="18" t="s">
        <v>1612</v>
      </c>
      <c r="J110" s="18"/>
      <c r="K110" s="4" t="s">
        <v>491</v>
      </c>
      <c r="L110" s="4">
        <v>0</v>
      </c>
      <c r="M110" s="4">
        <v>231010000</v>
      </c>
      <c r="N110" s="4" t="s">
        <v>483</v>
      </c>
      <c r="O110" s="10" t="s">
        <v>691</v>
      </c>
      <c r="P110" s="4" t="s">
        <v>483</v>
      </c>
      <c r="Q110" s="4" t="s">
        <v>485</v>
      </c>
      <c r="R110" s="4" t="s">
        <v>503</v>
      </c>
      <c r="S110" s="4" t="s">
        <v>496</v>
      </c>
      <c r="T110" s="12" t="s">
        <v>319</v>
      </c>
      <c r="U110" s="4" t="s">
        <v>40</v>
      </c>
      <c r="V110" s="3">
        <v>2</v>
      </c>
      <c r="W110" s="24">
        <v>38000</v>
      </c>
      <c r="X110" s="26">
        <f>V110*W110</f>
        <v>76000</v>
      </c>
      <c r="Y110" s="26">
        <f t="shared" si="3"/>
        <v>85120.00000000001</v>
      </c>
      <c r="Z110" s="24"/>
      <c r="AA110" s="4" t="s">
        <v>1319</v>
      </c>
      <c r="AB110" s="4"/>
      <c r="AC110" s="111"/>
    </row>
    <row r="111" spans="1:29" s="68" customFormat="1" ht="114.75">
      <c r="A111" s="3" t="s">
        <v>2131</v>
      </c>
      <c r="B111" s="4" t="s">
        <v>1183</v>
      </c>
      <c r="C111" s="4" t="s">
        <v>479</v>
      </c>
      <c r="D111" s="15" t="s">
        <v>198</v>
      </c>
      <c r="E111" s="10" t="s">
        <v>268</v>
      </c>
      <c r="F111" s="15" t="s">
        <v>268</v>
      </c>
      <c r="G111" s="15" t="s">
        <v>1616</v>
      </c>
      <c r="H111" s="15" t="s">
        <v>1617</v>
      </c>
      <c r="I111" s="3"/>
      <c r="J111" s="3"/>
      <c r="K111" s="4" t="s">
        <v>491</v>
      </c>
      <c r="L111" s="3">
        <v>90</v>
      </c>
      <c r="M111" s="4">
        <v>231010000</v>
      </c>
      <c r="N111" s="4" t="s">
        <v>483</v>
      </c>
      <c r="O111" s="3" t="s">
        <v>492</v>
      </c>
      <c r="P111" s="4" t="s">
        <v>483</v>
      </c>
      <c r="Q111" s="4" t="s">
        <v>485</v>
      </c>
      <c r="R111" s="4" t="s">
        <v>503</v>
      </c>
      <c r="S111" s="4" t="s">
        <v>2541</v>
      </c>
      <c r="T111" s="12">
        <v>796</v>
      </c>
      <c r="U111" s="4" t="s">
        <v>493</v>
      </c>
      <c r="V111" s="3">
        <v>5</v>
      </c>
      <c r="W111" s="73">
        <v>33000</v>
      </c>
      <c r="X111" s="26">
        <v>0</v>
      </c>
      <c r="Y111" s="26">
        <f>X111*1.12</f>
        <v>0</v>
      </c>
      <c r="Z111" s="24" t="s">
        <v>489</v>
      </c>
      <c r="AA111" s="4" t="s">
        <v>1319</v>
      </c>
      <c r="AB111" s="4" t="s">
        <v>2839</v>
      </c>
      <c r="AC111" s="111"/>
    </row>
    <row r="112" spans="1:29" s="68" customFormat="1" ht="102">
      <c r="A112" s="3" t="s">
        <v>2132</v>
      </c>
      <c r="B112" s="4" t="s">
        <v>1183</v>
      </c>
      <c r="C112" s="4" t="s">
        <v>479</v>
      </c>
      <c r="D112" s="16" t="s">
        <v>1064</v>
      </c>
      <c r="E112" s="10" t="s">
        <v>516</v>
      </c>
      <c r="F112" s="10" t="s">
        <v>515</v>
      </c>
      <c r="G112" s="3" t="s">
        <v>1065</v>
      </c>
      <c r="H112" s="10" t="s">
        <v>1618</v>
      </c>
      <c r="I112" s="3" t="s">
        <v>1066</v>
      </c>
      <c r="J112" s="3"/>
      <c r="K112" s="4" t="s">
        <v>491</v>
      </c>
      <c r="L112" s="3">
        <v>0</v>
      </c>
      <c r="M112" s="4">
        <v>231010000</v>
      </c>
      <c r="N112" s="4" t="s">
        <v>483</v>
      </c>
      <c r="O112" s="3" t="s">
        <v>545</v>
      </c>
      <c r="P112" s="4" t="s">
        <v>483</v>
      </c>
      <c r="Q112" s="4" t="s">
        <v>485</v>
      </c>
      <c r="R112" s="4" t="s">
        <v>503</v>
      </c>
      <c r="S112" s="4" t="s">
        <v>496</v>
      </c>
      <c r="T112" s="12">
        <v>796</v>
      </c>
      <c r="U112" s="4" t="s">
        <v>493</v>
      </c>
      <c r="V112" s="3">
        <v>12</v>
      </c>
      <c r="W112" s="24">
        <v>1786</v>
      </c>
      <c r="X112" s="26">
        <f>V112*W112</f>
        <v>21432</v>
      </c>
      <c r="Y112" s="26">
        <f t="shared" si="3"/>
        <v>24003.840000000004</v>
      </c>
      <c r="Z112" s="4"/>
      <c r="AA112" s="4" t="s">
        <v>1319</v>
      </c>
      <c r="AB112" s="4"/>
      <c r="AC112" s="111"/>
    </row>
    <row r="113" spans="1:29" s="68" customFormat="1" ht="102">
      <c r="A113" s="3" t="s">
        <v>2133</v>
      </c>
      <c r="B113" s="4" t="s">
        <v>1183</v>
      </c>
      <c r="C113" s="16" t="s">
        <v>479</v>
      </c>
      <c r="D113" s="16" t="s">
        <v>1067</v>
      </c>
      <c r="E113" s="16" t="s">
        <v>1068</v>
      </c>
      <c r="F113" s="16" t="s">
        <v>1814</v>
      </c>
      <c r="G113" s="16" t="s">
        <v>1069</v>
      </c>
      <c r="H113" s="16" t="s">
        <v>1815</v>
      </c>
      <c r="I113" s="16" t="s">
        <v>420</v>
      </c>
      <c r="J113" s="16"/>
      <c r="K113" s="4" t="s">
        <v>491</v>
      </c>
      <c r="L113" s="3">
        <v>0</v>
      </c>
      <c r="M113" s="4">
        <v>231010000</v>
      </c>
      <c r="N113" s="4" t="s">
        <v>483</v>
      </c>
      <c r="O113" s="3" t="s">
        <v>545</v>
      </c>
      <c r="P113" s="4" t="s">
        <v>483</v>
      </c>
      <c r="Q113" s="4" t="s">
        <v>485</v>
      </c>
      <c r="R113" s="4" t="s">
        <v>503</v>
      </c>
      <c r="S113" s="4" t="s">
        <v>496</v>
      </c>
      <c r="T113" s="12">
        <v>715</v>
      </c>
      <c r="U113" s="4" t="s">
        <v>248</v>
      </c>
      <c r="V113" s="3">
        <v>8</v>
      </c>
      <c r="W113" s="24">
        <v>2000</v>
      </c>
      <c r="X113" s="26">
        <f>V113*W113</f>
        <v>16000</v>
      </c>
      <c r="Y113" s="26">
        <f t="shared" si="3"/>
        <v>17920</v>
      </c>
      <c r="Z113" s="4"/>
      <c r="AA113" s="4" t="s">
        <v>1319</v>
      </c>
      <c r="AB113" s="4"/>
      <c r="AC113" s="111"/>
    </row>
    <row r="114" spans="1:29" s="68" customFormat="1" ht="127.5">
      <c r="A114" s="3" t="s">
        <v>2134</v>
      </c>
      <c r="B114" s="4" t="s">
        <v>1183</v>
      </c>
      <c r="C114" s="4" t="s">
        <v>479</v>
      </c>
      <c r="D114" s="18" t="s">
        <v>1070</v>
      </c>
      <c r="E114" s="4" t="s">
        <v>1072</v>
      </c>
      <c r="F114" s="3" t="s">
        <v>1071</v>
      </c>
      <c r="G114" s="4" t="s">
        <v>1073</v>
      </c>
      <c r="H114" s="4" t="s">
        <v>1816</v>
      </c>
      <c r="I114" s="3" t="s">
        <v>1074</v>
      </c>
      <c r="J114" s="3"/>
      <c r="K114" s="4" t="s">
        <v>491</v>
      </c>
      <c r="L114" s="3">
        <v>0</v>
      </c>
      <c r="M114" s="4">
        <v>231010000</v>
      </c>
      <c r="N114" s="4" t="s">
        <v>483</v>
      </c>
      <c r="O114" s="3" t="s">
        <v>492</v>
      </c>
      <c r="P114" s="4" t="s">
        <v>483</v>
      </c>
      <c r="Q114" s="4" t="s">
        <v>485</v>
      </c>
      <c r="R114" s="4" t="s">
        <v>503</v>
      </c>
      <c r="S114" s="4" t="s">
        <v>496</v>
      </c>
      <c r="T114" s="12" t="s">
        <v>175</v>
      </c>
      <c r="U114" s="4" t="s">
        <v>493</v>
      </c>
      <c r="V114" s="3">
        <v>7</v>
      </c>
      <c r="W114" s="24">
        <v>500</v>
      </c>
      <c r="X114" s="26">
        <v>0</v>
      </c>
      <c r="Y114" s="26">
        <f t="shared" si="3"/>
        <v>0</v>
      </c>
      <c r="Z114" s="24"/>
      <c r="AA114" s="4" t="s">
        <v>1319</v>
      </c>
      <c r="AB114" s="4">
        <v>11</v>
      </c>
      <c r="AC114" s="111"/>
    </row>
    <row r="115" spans="1:29" s="68" customFormat="1" ht="100.5" customHeight="1">
      <c r="A115" s="3" t="s">
        <v>3652</v>
      </c>
      <c r="B115" s="4" t="s">
        <v>1183</v>
      </c>
      <c r="C115" s="4" t="s">
        <v>479</v>
      </c>
      <c r="D115" s="18" t="s">
        <v>1070</v>
      </c>
      <c r="E115" s="4" t="s">
        <v>1072</v>
      </c>
      <c r="F115" s="3" t="s">
        <v>1071</v>
      </c>
      <c r="G115" s="4" t="s">
        <v>1073</v>
      </c>
      <c r="H115" s="4" t="s">
        <v>1816</v>
      </c>
      <c r="I115" s="3" t="s">
        <v>1074</v>
      </c>
      <c r="J115" s="3"/>
      <c r="K115" s="4" t="s">
        <v>491</v>
      </c>
      <c r="L115" s="3">
        <v>0</v>
      </c>
      <c r="M115" s="4">
        <v>231010000</v>
      </c>
      <c r="N115" s="4" t="s">
        <v>483</v>
      </c>
      <c r="O115" s="10" t="s">
        <v>691</v>
      </c>
      <c r="P115" s="4" t="s">
        <v>483</v>
      </c>
      <c r="Q115" s="4" t="s">
        <v>485</v>
      </c>
      <c r="R115" s="4" t="s">
        <v>503</v>
      </c>
      <c r="S115" s="4" t="s">
        <v>496</v>
      </c>
      <c r="T115" s="12" t="s">
        <v>175</v>
      </c>
      <c r="U115" s="4" t="s">
        <v>493</v>
      </c>
      <c r="V115" s="3">
        <v>7</v>
      </c>
      <c r="W115" s="24">
        <v>500</v>
      </c>
      <c r="X115" s="26">
        <f>V115*W115</f>
        <v>3500</v>
      </c>
      <c r="Y115" s="26">
        <f t="shared" si="3"/>
        <v>3920.0000000000005</v>
      </c>
      <c r="Z115" s="24"/>
      <c r="AA115" s="4" t="s">
        <v>1319</v>
      </c>
      <c r="AB115" s="4"/>
      <c r="AC115" s="111"/>
    </row>
    <row r="116" spans="1:29" s="68" customFormat="1" ht="90.75" customHeight="1">
      <c r="A116" s="3" t="s">
        <v>2135</v>
      </c>
      <c r="B116" s="4" t="s">
        <v>1183</v>
      </c>
      <c r="C116" s="4" t="s">
        <v>479</v>
      </c>
      <c r="D116" s="18" t="s">
        <v>1075</v>
      </c>
      <c r="E116" s="4" t="s">
        <v>1072</v>
      </c>
      <c r="F116" s="3" t="s">
        <v>1071</v>
      </c>
      <c r="G116" s="4" t="s">
        <v>1076</v>
      </c>
      <c r="H116" s="4" t="s">
        <v>1817</v>
      </c>
      <c r="I116" s="3" t="s">
        <v>1077</v>
      </c>
      <c r="J116" s="3"/>
      <c r="K116" s="4" t="s">
        <v>491</v>
      </c>
      <c r="L116" s="3">
        <v>0</v>
      </c>
      <c r="M116" s="4">
        <v>231010000</v>
      </c>
      <c r="N116" s="4" t="s">
        <v>483</v>
      </c>
      <c r="O116" s="3" t="s">
        <v>492</v>
      </c>
      <c r="P116" s="4" t="s">
        <v>483</v>
      </c>
      <c r="Q116" s="4" t="s">
        <v>485</v>
      </c>
      <c r="R116" s="4" t="s">
        <v>503</v>
      </c>
      <c r="S116" s="4" t="s">
        <v>496</v>
      </c>
      <c r="T116" s="12" t="s">
        <v>175</v>
      </c>
      <c r="U116" s="4" t="s">
        <v>493</v>
      </c>
      <c r="V116" s="3">
        <v>7</v>
      </c>
      <c r="W116" s="24">
        <v>500</v>
      </c>
      <c r="X116" s="26">
        <v>0</v>
      </c>
      <c r="Y116" s="26">
        <f t="shared" si="3"/>
        <v>0</v>
      </c>
      <c r="Z116" s="24"/>
      <c r="AA116" s="4" t="s">
        <v>1319</v>
      </c>
      <c r="AB116" s="4">
        <v>11</v>
      </c>
      <c r="AC116" s="111"/>
    </row>
    <row r="117" spans="1:29" s="68" customFormat="1" ht="93.75" customHeight="1">
      <c r="A117" s="3" t="s">
        <v>3653</v>
      </c>
      <c r="B117" s="4" t="s">
        <v>1183</v>
      </c>
      <c r="C117" s="4" t="s">
        <v>479</v>
      </c>
      <c r="D117" s="18" t="s">
        <v>1075</v>
      </c>
      <c r="E117" s="4" t="s">
        <v>1072</v>
      </c>
      <c r="F117" s="3" t="s">
        <v>1071</v>
      </c>
      <c r="G117" s="4" t="s">
        <v>1076</v>
      </c>
      <c r="H117" s="4" t="s">
        <v>1817</v>
      </c>
      <c r="I117" s="3" t="s">
        <v>1077</v>
      </c>
      <c r="J117" s="3"/>
      <c r="K117" s="4" t="s">
        <v>491</v>
      </c>
      <c r="L117" s="3">
        <v>0</v>
      </c>
      <c r="M117" s="4">
        <v>231010000</v>
      </c>
      <c r="N117" s="4" t="s">
        <v>483</v>
      </c>
      <c r="O117" s="10" t="s">
        <v>691</v>
      </c>
      <c r="P117" s="4" t="s">
        <v>483</v>
      </c>
      <c r="Q117" s="4" t="s">
        <v>485</v>
      </c>
      <c r="R117" s="4" t="s">
        <v>503</v>
      </c>
      <c r="S117" s="4" t="s">
        <v>496</v>
      </c>
      <c r="T117" s="12" t="s">
        <v>175</v>
      </c>
      <c r="U117" s="4" t="s">
        <v>493</v>
      </c>
      <c r="V117" s="3">
        <v>7</v>
      </c>
      <c r="W117" s="24">
        <v>500</v>
      </c>
      <c r="X117" s="26">
        <f>V117*W117</f>
        <v>3500</v>
      </c>
      <c r="Y117" s="26">
        <f t="shared" si="3"/>
        <v>3920.0000000000005</v>
      </c>
      <c r="Z117" s="24"/>
      <c r="AA117" s="4" t="s">
        <v>1319</v>
      </c>
      <c r="AB117" s="4"/>
      <c r="AC117" s="111"/>
    </row>
    <row r="118" spans="1:29" s="68" customFormat="1" ht="127.5">
      <c r="A118" s="3" t="s">
        <v>2136</v>
      </c>
      <c r="B118" s="4" t="s">
        <v>1183</v>
      </c>
      <c r="C118" s="4" t="s">
        <v>479</v>
      </c>
      <c r="D118" s="4" t="s">
        <v>1078</v>
      </c>
      <c r="E118" s="4" t="s">
        <v>1079</v>
      </c>
      <c r="F118" s="4" t="s">
        <v>1079</v>
      </c>
      <c r="G118" s="4" t="s">
        <v>1619</v>
      </c>
      <c r="H118" s="4" t="s">
        <v>1127</v>
      </c>
      <c r="I118" s="3" t="s">
        <v>1080</v>
      </c>
      <c r="J118" s="3"/>
      <c r="K118" s="4" t="s">
        <v>491</v>
      </c>
      <c r="L118" s="3">
        <v>0</v>
      </c>
      <c r="M118" s="4">
        <v>231010000</v>
      </c>
      <c r="N118" s="4" t="s">
        <v>483</v>
      </c>
      <c r="O118" s="3" t="s">
        <v>494</v>
      </c>
      <c r="P118" s="4" t="s">
        <v>483</v>
      </c>
      <c r="Q118" s="4" t="s">
        <v>485</v>
      </c>
      <c r="R118" s="4" t="s">
        <v>503</v>
      </c>
      <c r="S118" s="4" t="s">
        <v>496</v>
      </c>
      <c r="T118" s="70" t="s">
        <v>250</v>
      </c>
      <c r="U118" s="18" t="s">
        <v>251</v>
      </c>
      <c r="V118" s="3">
        <v>200</v>
      </c>
      <c r="W118" s="24">
        <v>134</v>
      </c>
      <c r="X118" s="26">
        <v>0</v>
      </c>
      <c r="Y118" s="26">
        <f t="shared" si="3"/>
        <v>0</v>
      </c>
      <c r="Z118" s="24"/>
      <c r="AA118" s="4" t="s">
        <v>1319</v>
      </c>
      <c r="AB118" s="4">
        <v>11</v>
      </c>
      <c r="AC118" s="111"/>
    </row>
    <row r="119" spans="1:29" s="68" customFormat="1" ht="127.5">
      <c r="A119" s="3" t="s">
        <v>3664</v>
      </c>
      <c r="B119" s="4" t="s">
        <v>1183</v>
      </c>
      <c r="C119" s="4" t="s">
        <v>479</v>
      </c>
      <c r="D119" s="4" t="s">
        <v>1078</v>
      </c>
      <c r="E119" s="4" t="s">
        <v>1079</v>
      </c>
      <c r="F119" s="4" t="s">
        <v>1079</v>
      </c>
      <c r="G119" s="4" t="s">
        <v>1619</v>
      </c>
      <c r="H119" s="4" t="s">
        <v>1127</v>
      </c>
      <c r="I119" s="3" t="s">
        <v>1080</v>
      </c>
      <c r="J119" s="3"/>
      <c r="K119" s="4" t="s">
        <v>491</v>
      </c>
      <c r="L119" s="3">
        <v>0</v>
      </c>
      <c r="M119" s="4">
        <v>231010000</v>
      </c>
      <c r="N119" s="4" t="s">
        <v>483</v>
      </c>
      <c r="O119" s="10" t="s">
        <v>691</v>
      </c>
      <c r="P119" s="4" t="s">
        <v>483</v>
      </c>
      <c r="Q119" s="4" t="s">
        <v>485</v>
      </c>
      <c r="R119" s="4" t="s">
        <v>503</v>
      </c>
      <c r="S119" s="4" t="s">
        <v>496</v>
      </c>
      <c r="T119" s="70" t="s">
        <v>250</v>
      </c>
      <c r="U119" s="18" t="s">
        <v>251</v>
      </c>
      <c r="V119" s="3">
        <v>200</v>
      </c>
      <c r="W119" s="24">
        <v>134</v>
      </c>
      <c r="X119" s="26">
        <f>V119*W119</f>
        <v>26800</v>
      </c>
      <c r="Y119" s="26">
        <f t="shared" si="3"/>
        <v>30016.000000000004</v>
      </c>
      <c r="Z119" s="24"/>
      <c r="AA119" s="4" t="s">
        <v>1319</v>
      </c>
      <c r="AB119" s="4"/>
      <c r="AC119" s="111"/>
    </row>
    <row r="120" spans="1:29" s="68" customFormat="1" ht="153">
      <c r="A120" s="3" t="s">
        <v>2137</v>
      </c>
      <c r="B120" s="4" t="s">
        <v>1183</v>
      </c>
      <c r="C120" s="4" t="s">
        <v>479</v>
      </c>
      <c r="D120" s="4" t="s">
        <v>1081</v>
      </c>
      <c r="E120" s="18" t="s">
        <v>1079</v>
      </c>
      <c r="F120" s="18" t="s">
        <v>1079</v>
      </c>
      <c r="G120" s="18" t="s">
        <v>1128</v>
      </c>
      <c r="H120" s="18" t="s">
        <v>1128</v>
      </c>
      <c r="I120" s="18" t="s">
        <v>1082</v>
      </c>
      <c r="J120" s="18"/>
      <c r="K120" s="4" t="s">
        <v>491</v>
      </c>
      <c r="L120" s="3">
        <v>0</v>
      </c>
      <c r="M120" s="4">
        <v>231010000</v>
      </c>
      <c r="N120" s="4" t="s">
        <v>483</v>
      </c>
      <c r="O120" s="3" t="s">
        <v>494</v>
      </c>
      <c r="P120" s="4" t="s">
        <v>483</v>
      </c>
      <c r="Q120" s="4" t="s">
        <v>485</v>
      </c>
      <c r="R120" s="4" t="s">
        <v>503</v>
      </c>
      <c r="S120" s="4" t="s">
        <v>496</v>
      </c>
      <c r="T120" s="70" t="s">
        <v>3860</v>
      </c>
      <c r="U120" s="70" t="s">
        <v>3859</v>
      </c>
      <c r="V120" s="3">
        <v>320</v>
      </c>
      <c r="W120" s="24">
        <v>759</v>
      </c>
      <c r="X120" s="26">
        <v>0</v>
      </c>
      <c r="Y120" s="26">
        <f t="shared" si="3"/>
        <v>0</v>
      </c>
      <c r="Z120" s="24"/>
      <c r="AA120" s="4" t="s">
        <v>1319</v>
      </c>
      <c r="AB120" s="4">
        <v>11</v>
      </c>
      <c r="AC120" s="111"/>
    </row>
    <row r="121" spans="1:29" s="68" customFormat="1" ht="153">
      <c r="A121" s="3" t="s">
        <v>3665</v>
      </c>
      <c r="B121" s="4" t="s">
        <v>1183</v>
      </c>
      <c r="C121" s="4" t="s">
        <v>479</v>
      </c>
      <c r="D121" s="4" t="s">
        <v>1081</v>
      </c>
      <c r="E121" s="18" t="s">
        <v>1079</v>
      </c>
      <c r="F121" s="18" t="s">
        <v>1079</v>
      </c>
      <c r="G121" s="18" t="s">
        <v>1128</v>
      </c>
      <c r="H121" s="18" t="s">
        <v>1128</v>
      </c>
      <c r="I121" s="18" t="s">
        <v>1082</v>
      </c>
      <c r="J121" s="18"/>
      <c r="K121" s="4" t="s">
        <v>491</v>
      </c>
      <c r="L121" s="3">
        <v>0</v>
      </c>
      <c r="M121" s="4">
        <v>231010000</v>
      </c>
      <c r="N121" s="4" t="s">
        <v>483</v>
      </c>
      <c r="O121" s="10" t="s">
        <v>691</v>
      </c>
      <c r="P121" s="4" t="s">
        <v>483</v>
      </c>
      <c r="Q121" s="4" t="s">
        <v>485</v>
      </c>
      <c r="R121" s="4" t="s">
        <v>503</v>
      </c>
      <c r="S121" s="4" t="s">
        <v>496</v>
      </c>
      <c r="T121" s="70" t="s">
        <v>3860</v>
      </c>
      <c r="U121" s="70" t="s">
        <v>3859</v>
      </c>
      <c r="V121" s="3">
        <v>320</v>
      </c>
      <c r="W121" s="24">
        <v>759</v>
      </c>
      <c r="X121" s="26">
        <f>V121*W121</f>
        <v>242880</v>
      </c>
      <c r="Y121" s="26">
        <f t="shared" si="3"/>
        <v>272025.60000000003</v>
      </c>
      <c r="Z121" s="24"/>
      <c r="AA121" s="4" t="s">
        <v>1319</v>
      </c>
      <c r="AB121" s="4"/>
      <c r="AC121" s="111"/>
    </row>
    <row r="122" spans="1:29" s="68" customFormat="1" ht="102">
      <c r="A122" s="3" t="s">
        <v>2138</v>
      </c>
      <c r="B122" s="4" t="s">
        <v>478</v>
      </c>
      <c r="C122" s="4" t="s">
        <v>479</v>
      </c>
      <c r="D122" s="18" t="s">
        <v>1778</v>
      </c>
      <c r="E122" s="10" t="s">
        <v>1779</v>
      </c>
      <c r="F122" s="10" t="s">
        <v>3157</v>
      </c>
      <c r="G122" s="10" t="s">
        <v>1781</v>
      </c>
      <c r="H122" s="10" t="s">
        <v>3135</v>
      </c>
      <c r="I122" s="3" t="s">
        <v>1782</v>
      </c>
      <c r="J122" s="3"/>
      <c r="K122" s="4" t="s">
        <v>491</v>
      </c>
      <c r="L122" s="3">
        <v>0</v>
      </c>
      <c r="M122" s="12" t="s">
        <v>2463</v>
      </c>
      <c r="N122" s="4" t="s">
        <v>483</v>
      </c>
      <c r="O122" s="3" t="s">
        <v>494</v>
      </c>
      <c r="P122" s="4" t="s">
        <v>483</v>
      </c>
      <c r="Q122" s="4" t="s">
        <v>485</v>
      </c>
      <c r="R122" s="4" t="s">
        <v>503</v>
      </c>
      <c r="S122" s="4" t="s">
        <v>496</v>
      </c>
      <c r="T122" s="12">
        <v>796</v>
      </c>
      <c r="U122" s="4" t="s">
        <v>493</v>
      </c>
      <c r="V122" s="3">
        <v>20</v>
      </c>
      <c r="W122" s="11">
        <v>450</v>
      </c>
      <c r="X122" s="26">
        <v>0</v>
      </c>
      <c r="Y122" s="26">
        <f t="shared" si="3"/>
        <v>0</v>
      </c>
      <c r="Z122" s="4"/>
      <c r="AA122" s="4" t="s">
        <v>1319</v>
      </c>
      <c r="AB122" s="4">
        <v>11</v>
      </c>
      <c r="AC122" s="111"/>
    </row>
    <row r="123" spans="1:29" s="68" customFormat="1" ht="102">
      <c r="A123" s="3" t="s">
        <v>3666</v>
      </c>
      <c r="B123" s="4" t="s">
        <v>478</v>
      </c>
      <c r="C123" s="4" t="s">
        <v>479</v>
      </c>
      <c r="D123" s="18" t="s">
        <v>1778</v>
      </c>
      <c r="E123" s="10" t="s">
        <v>1779</v>
      </c>
      <c r="F123" s="10" t="s">
        <v>3157</v>
      </c>
      <c r="G123" s="10" t="s">
        <v>1781</v>
      </c>
      <c r="H123" s="10" t="s">
        <v>3135</v>
      </c>
      <c r="I123" s="3" t="s">
        <v>1782</v>
      </c>
      <c r="J123" s="3"/>
      <c r="K123" s="4" t="s">
        <v>491</v>
      </c>
      <c r="L123" s="3">
        <v>0</v>
      </c>
      <c r="M123" s="12" t="s">
        <v>2463</v>
      </c>
      <c r="N123" s="4" t="s">
        <v>483</v>
      </c>
      <c r="O123" s="10" t="s">
        <v>691</v>
      </c>
      <c r="P123" s="4" t="s">
        <v>483</v>
      </c>
      <c r="Q123" s="4" t="s">
        <v>485</v>
      </c>
      <c r="R123" s="4" t="s">
        <v>503</v>
      </c>
      <c r="S123" s="4" t="s">
        <v>496</v>
      </c>
      <c r="T123" s="12">
        <v>796</v>
      </c>
      <c r="U123" s="4" t="s">
        <v>493</v>
      </c>
      <c r="V123" s="3">
        <v>20</v>
      </c>
      <c r="W123" s="11">
        <v>450</v>
      </c>
      <c r="X123" s="26">
        <f>V123*W123</f>
        <v>9000</v>
      </c>
      <c r="Y123" s="26">
        <f t="shared" si="3"/>
        <v>10080.000000000002</v>
      </c>
      <c r="Z123" s="4"/>
      <c r="AA123" s="4" t="s">
        <v>1319</v>
      </c>
      <c r="AB123" s="4"/>
      <c r="AC123" s="111"/>
    </row>
    <row r="124" spans="1:29" s="68" customFormat="1" ht="82.5" customHeight="1">
      <c r="A124" s="3" t="s">
        <v>2139</v>
      </c>
      <c r="B124" s="4" t="s">
        <v>478</v>
      </c>
      <c r="C124" s="4" t="s">
        <v>479</v>
      </c>
      <c r="D124" s="3" t="s">
        <v>2487</v>
      </c>
      <c r="E124" s="9" t="s">
        <v>2488</v>
      </c>
      <c r="F124" s="9" t="s">
        <v>3159</v>
      </c>
      <c r="G124" s="9" t="s">
        <v>2489</v>
      </c>
      <c r="H124" s="9" t="s">
        <v>3158</v>
      </c>
      <c r="I124" s="3" t="s">
        <v>2495</v>
      </c>
      <c r="J124" s="3"/>
      <c r="K124" s="4" t="s">
        <v>491</v>
      </c>
      <c r="L124" s="3">
        <v>0</v>
      </c>
      <c r="M124" s="12" t="s">
        <v>2463</v>
      </c>
      <c r="N124" s="4" t="s">
        <v>483</v>
      </c>
      <c r="O124" s="3" t="s">
        <v>492</v>
      </c>
      <c r="P124" s="4" t="s">
        <v>483</v>
      </c>
      <c r="Q124" s="4" t="s">
        <v>485</v>
      </c>
      <c r="R124" s="4" t="s">
        <v>503</v>
      </c>
      <c r="S124" s="4" t="s">
        <v>496</v>
      </c>
      <c r="T124" s="3">
        <v>704</v>
      </c>
      <c r="U124" s="3" t="s">
        <v>2490</v>
      </c>
      <c r="V124" s="3">
        <v>2</v>
      </c>
      <c r="W124" s="14">
        <v>3125</v>
      </c>
      <c r="X124" s="26">
        <v>0</v>
      </c>
      <c r="Y124" s="26">
        <f t="shared" si="3"/>
        <v>0</v>
      </c>
      <c r="Z124" s="3"/>
      <c r="AA124" s="4" t="s">
        <v>1319</v>
      </c>
      <c r="AB124" s="4">
        <v>11</v>
      </c>
      <c r="AC124" s="111"/>
    </row>
    <row r="125" spans="1:29" s="68" customFormat="1" ht="68.25" customHeight="1">
      <c r="A125" s="3" t="s">
        <v>3654</v>
      </c>
      <c r="B125" s="4" t="s">
        <v>478</v>
      </c>
      <c r="C125" s="4" t="s">
        <v>479</v>
      </c>
      <c r="D125" s="3" t="s">
        <v>2487</v>
      </c>
      <c r="E125" s="9" t="s">
        <v>2488</v>
      </c>
      <c r="F125" s="9" t="s">
        <v>3159</v>
      </c>
      <c r="G125" s="9" t="s">
        <v>2489</v>
      </c>
      <c r="H125" s="9" t="s">
        <v>3158</v>
      </c>
      <c r="I125" s="3" t="s">
        <v>2495</v>
      </c>
      <c r="J125" s="3"/>
      <c r="K125" s="4" t="s">
        <v>491</v>
      </c>
      <c r="L125" s="3">
        <v>0</v>
      </c>
      <c r="M125" s="12" t="s">
        <v>2463</v>
      </c>
      <c r="N125" s="4" t="s">
        <v>483</v>
      </c>
      <c r="O125" s="10" t="s">
        <v>691</v>
      </c>
      <c r="P125" s="4" t="s">
        <v>483</v>
      </c>
      <c r="Q125" s="4" t="s">
        <v>485</v>
      </c>
      <c r="R125" s="4" t="s">
        <v>503</v>
      </c>
      <c r="S125" s="4" t="s">
        <v>496</v>
      </c>
      <c r="T125" s="3">
        <v>704</v>
      </c>
      <c r="U125" s="3" t="s">
        <v>2490</v>
      </c>
      <c r="V125" s="3">
        <v>2</v>
      </c>
      <c r="W125" s="14">
        <v>3125</v>
      </c>
      <c r="X125" s="26">
        <f>V125*W125</f>
        <v>6250</v>
      </c>
      <c r="Y125" s="26">
        <f t="shared" si="3"/>
        <v>7000.000000000001</v>
      </c>
      <c r="Z125" s="3"/>
      <c r="AA125" s="4" t="s">
        <v>1319</v>
      </c>
      <c r="AB125" s="4"/>
      <c r="AC125" s="111"/>
    </row>
    <row r="126" spans="1:29" s="68" customFormat="1" ht="102">
      <c r="A126" s="3" t="s">
        <v>2140</v>
      </c>
      <c r="B126" s="4" t="s">
        <v>478</v>
      </c>
      <c r="C126" s="4" t="s">
        <v>479</v>
      </c>
      <c r="D126" s="4" t="s">
        <v>2494</v>
      </c>
      <c r="E126" s="9" t="s">
        <v>2488</v>
      </c>
      <c r="F126" s="9" t="s">
        <v>2492</v>
      </c>
      <c r="G126" s="3" t="s">
        <v>2491</v>
      </c>
      <c r="H126" s="3" t="s">
        <v>2493</v>
      </c>
      <c r="I126" s="3" t="s">
        <v>2496</v>
      </c>
      <c r="J126" s="3"/>
      <c r="K126" s="4" t="s">
        <v>491</v>
      </c>
      <c r="L126" s="3">
        <v>0</v>
      </c>
      <c r="M126" s="12" t="s">
        <v>2463</v>
      </c>
      <c r="N126" s="4" t="s">
        <v>483</v>
      </c>
      <c r="O126" s="3" t="s">
        <v>492</v>
      </c>
      <c r="P126" s="4" t="s">
        <v>483</v>
      </c>
      <c r="Q126" s="4" t="s">
        <v>485</v>
      </c>
      <c r="R126" s="4" t="s">
        <v>503</v>
      </c>
      <c r="S126" s="4" t="s">
        <v>496</v>
      </c>
      <c r="T126" s="3">
        <v>796</v>
      </c>
      <c r="U126" s="3" t="s">
        <v>493</v>
      </c>
      <c r="V126" s="3">
        <v>4</v>
      </c>
      <c r="W126" s="14">
        <v>500</v>
      </c>
      <c r="X126" s="26">
        <v>0</v>
      </c>
      <c r="Y126" s="26">
        <f t="shared" si="3"/>
        <v>0</v>
      </c>
      <c r="Z126" s="3"/>
      <c r="AA126" s="4" t="s">
        <v>1319</v>
      </c>
      <c r="AB126" s="4">
        <v>11</v>
      </c>
      <c r="AC126" s="111"/>
    </row>
    <row r="127" spans="1:29" s="68" customFormat="1" ht="78" customHeight="1">
      <c r="A127" s="3" t="s">
        <v>3655</v>
      </c>
      <c r="B127" s="4" t="s">
        <v>478</v>
      </c>
      <c r="C127" s="4" t="s">
        <v>479</v>
      </c>
      <c r="D127" s="4" t="s">
        <v>2494</v>
      </c>
      <c r="E127" s="9" t="s">
        <v>2488</v>
      </c>
      <c r="F127" s="9" t="s">
        <v>2492</v>
      </c>
      <c r="G127" s="3" t="s">
        <v>2491</v>
      </c>
      <c r="H127" s="3" t="s">
        <v>2493</v>
      </c>
      <c r="I127" s="3" t="s">
        <v>2496</v>
      </c>
      <c r="J127" s="3"/>
      <c r="K127" s="4" t="s">
        <v>491</v>
      </c>
      <c r="L127" s="3">
        <v>0</v>
      </c>
      <c r="M127" s="12" t="s">
        <v>2463</v>
      </c>
      <c r="N127" s="4" t="s">
        <v>483</v>
      </c>
      <c r="O127" s="10" t="s">
        <v>691</v>
      </c>
      <c r="P127" s="4" t="s">
        <v>483</v>
      </c>
      <c r="Q127" s="4" t="s">
        <v>485</v>
      </c>
      <c r="R127" s="4" t="s">
        <v>503</v>
      </c>
      <c r="S127" s="4" t="s">
        <v>496</v>
      </c>
      <c r="T127" s="3">
        <v>796</v>
      </c>
      <c r="U127" s="3" t="s">
        <v>493</v>
      </c>
      <c r="V127" s="3">
        <v>4</v>
      </c>
      <c r="W127" s="14">
        <v>500</v>
      </c>
      <c r="X127" s="26">
        <f>V127*W127</f>
        <v>2000</v>
      </c>
      <c r="Y127" s="26">
        <f t="shared" si="3"/>
        <v>2240</v>
      </c>
      <c r="Z127" s="3"/>
      <c r="AA127" s="4" t="s">
        <v>1319</v>
      </c>
      <c r="AB127" s="4"/>
      <c r="AC127" s="111"/>
    </row>
    <row r="128" spans="1:29" s="68" customFormat="1" ht="79.5" customHeight="1">
      <c r="A128" s="3" t="s">
        <v>2141</v>
      </c>
      <c r="B128" s="4" t="s">
        <v>478</v>
      </c>
      <c r="C128" s="4" t="s">
        <v>479</v>
      </c>
      <c r="D128" s="4" t="s">
        <v>2494</v>
      </c>
      <c r="E128" s="9" t="s">
        <v>2488</v>
      </c>
      <c r="F128" s="9" t="s">
        <v>2492</v>
      </c>
      <c r="G128" s="3" t="s">
        <v>2491</v>
      </c>
      <c r="H128" s="3" t="s">
        <v>2493</v>
      </c>
      <c r="I128" s="3" t="s">
        <v>2497</v>
      </c>
      <c r="J128" s="3"/>
      <c r="K128" s="4" t="s">
        <v>491</v>
      </c>
      <c r="L128" s="3">
        <v>0</v>
      </c>
      <c r="M128" s="12" t="s">
        <v>2463</v>
      </c>
      <c r="N128" s="4" t="s">
        <v>483</v>
      </c>
      <c r="O128" s="3" t="s">
        <v>492</v>
      </c>
      <c r="P128" s="4" t="s">
        <v>483</v>
      </c>
      <c r="Q128" s="4" t="s">
        <v>485</v>
      </c>
      <c r="R128" s="4" t="s">
        <v>503</v>
      </c>
      <c r="S128" s="4" t="s">
        <v>496</v>
      </c>
      <c r="T128" s="3">
        <v>796</v>
      </c>
      <c r="U128" s="3" t="s">
        <v>493</v>
      </c>
      <c r="V128" s="3">
        <v>4</v>
      </c>
      <c r="W128" s="14">
        <v>3500</v>
      </c>
      <c r="X128" s="26">
        <v>0</v>
      </c>
      <c r="Y128" s="26">
        <f t="shared" si="3"/>
        <v>0</v>
      </c>
      <c r="Z128" s="3"/>
      <c r="AA128" s="4" t="s">
        <v>1319</v>
      </c>
      <c r="AB128" s="4">
        <v>11</v>
      </c>
      <c r="AC128" s="111"/>
    </row>
    <row r="129" spans="1:29" s="68" customFormat="1" ht="78" customHeight="1">
      <c r="A129" s="3" t="s">
        <v>3656</v>
      </c>
      <c r="B129" s="4" t="s">
        <v>478</v>
      </c>
      <c r="C129" s="4" t="s">
        <v>479</v>
      </c>
      <c r="D129" s="4" t="s">
        <v>2494</v>
      </c>
      <c r="E129" s="9" t="s">
        <v>2488</v>
      </c>
      <c r="F129" s="9" t="s">
        <v>2492</v>
      </c>
      <c r="G129" s="3" t="s">
        <v>2491</v>
      </c>
      <c r="H129" s="3" t="s">
        <v>2493</v>
      </c>
      <c r="I129" s="3" t="s">
        <v>2497</v>
      </c>
      <c r="J129" s="3"/>
      <c r="K129" s="4" t="s">
        <v>491</v>
      </c>
      <c r="L129" s="3">
        <v>0</v>
      </c>
      <c r="M129" s="12" t="s">
        <v>2463</v>
      </c>
      <c r="N129" s="4" t="s">
        <v>483</v>
      </c>
      <c r="O129" s="10" t="s">
        <v>691</v>
      </c>
      <c r="P129" s="4" t="s">
        <v>483</v>
      </c>
      <c r="Q129" s="4" t="s">
        <v>485</v>
      </c>
      <c r="R129" s="4" t="s">
        <v>503</v>
      </c>
      <c r="S129" s="4" t="s">
        <v>496</v>
      </c>
      <c r="T129" s="3">
        <v>796</v>
      </c>
      <c r="U129" s="3" t="s">
        <v>493</v>
      </c>
      <c r="V129" s="3">
        <v>4</v>
      </c>
      <c r="W129" s="14">
        <v>3500</v>
      </c>
      <c r="X129" s="26">
        <f>W129*V129</f>
        <v>14000</v>
      </c>
      <c r="Y129" s="26">
        <f t="shared" si="3"/>
        <v>15680.000000000002</v>
      </c>
      <c r="Z129" s="3"/>
      <c r="AA129" s="4" t="s">
        <v>1319</v>
      </c>
      <c r="AB129" s="4"/>
      <c r="AC129" s="111"/>
    </row>
    <row r="130" spans="1:29" s="68" customFormat="1" ht="102">
      <c r="A130" s="3" t="s">
        <v>2142</v>
      </c>
      <c r="B130" s="4" t="s">
        <v>1183</v>
      </c>
      <c r="C130" s="4" t="s">
        <v>479</v>
      </c>
      <c r="D130" s="4" t="s">
        <v>766</v>
      </c>
      <c r="E130" s="4" t="s">
        <v>767</v>
      </c>
      <c r="F130" s="4" t="s">
        <v>1620</v>
      </c>
      <c r="G130" s="4" t="s">
        <v>767</v>
      </c>
      <c r="H130" s="4" t="s">
        <v>1620</v>
      </c>
      <c r="I130" s="4"/>
      <c r="J130" s="4"/>
      <c r="K130" s="4" t="s">
        <v>491</v>
      </c>
      <c r="L130" s="3">
        <v>0</v>
      </c>
      <c r="M130" s="4">
        <v>231010000</v>
      </c>
      <c r="N130" s="4" t="s">
        <v>483</v>
      </c>
      <c r="O130" s="12" t="s">
        <v>494</v>
      </c>
      <c r="P130" s="4" t="s">
        <v>483</v>
      </c>
      <c r="Q130" s="4" t="s">
        <v>485</v>
      </c>
      <c r="R130" s="4" t="s">
        <v>503</v>
      </c>
      <c r="S130" s="4" t="s">
        <v>496</v>
      </c>
      <c r="T130" s="12" t="s">
        <v>44</v>
      </c>
      <c r="U130" s="4" t="s">
        <v>210</v>
      </c>
      <c r="V130" s="3">
        <v>5</v>
      </c>
      <c r="W130" s="24">
        <v>24107</v>
      </c>
      <c r="X130" s="26">
        <v>0</v>
      </c>
      <c r="Y130" s="26">
        <f>X130*1.12</f>
        <v>0</v>
      </c>
      <c r="Z130" s="4"/>
      <c r="AA130" s="4" t="s">
        <v>1319</v>
      </c>
      <c r="AB130" s="4">
        <v>11</v>
      </c>
      <c r="AC130" s="111"/>
    </row>
    <row r="131" spans="1:29" s="68" customFormat="1" ht="102">
      <c r="A131" s="3" t="s">
        <v>3667</v>
      </c>
      <c r="B131" s="4" t="s">
        <v>1183</v>
      </c>
      <c r="C131" s="4" t="s">
        <v>479</v>
      </c>
      <c r="D131" s="4" t="s">
        <v>766</v>
      </c>
      <c r="E131" s="4" t="s">
        <v>767</v>
      </c>
      <c r="F131" s="4" t="s">
        <v>1620</v>
      </c>
      <c r="G131" s="4" t="s">
        <v>767</v>
      </c>
      <c r="H131" s="4" t="s">
        <v>1620</v>
      </c>
      <c r="I131" s="4"/>
      <c r="J131" s="4"/>
      <c r="K131" s="4" t="s">
        <v>491</v>
      </c>
      <c r="L131" s="3">
        <v>0</v>
      </c>
      <c r="M131" s="4">
        <v>231010000</v>
      </c>
      <c r="N131" s="4" t="s">
        <v>483</v>
      </c>
      <c r="O131" s="10" t="s">
        <v>691</v>
      </c>
      <c r="P131" s="4" t="s">
        <v>483</v>
      </c>
      <c r="Q131" s="4" t="s">
        <v>485</v>
      </c>
      <c r="R131" s="4" t="s">
        <v>503</v>
      </c>
      <c r="S131" s="4" t="s">
        <v>496</v>
      </c>
      <c r="T131" s="12" t="s">
        <v>44</v>
      </c>
      <c r="U131" s="4" t="s">
        <v>210</v>
      </c>
      <c r="V131" s="3">
        <v>5</v>
      </c>
      <c r="W131" s="24">
        <v>24107</v>
      </c>
      <c r="X131" s="26">
        <f>V131*W131</f>
        <v>120535</v>
      </c>
      <c r="Y131" s="26">
        <f>X131*1.12</f>
        <v>134999.2</v>
      </c>
      <c r="Z131" s="4"/>
      <c r="AA131" s="4" t="s">
        <v>1319</v>
      </c>
      <c r="AB131" s="4"/>
      <c r="AC131" s="111"/>
    </row>
    <row r="132" spans="1:29" s="68" customFormat="1" ht="102">
      <c r="A132" s="3" t="s">
        <v>2143</v>
      </c>
      <c r="B132" s="4" t="s">
        <v>478</v>
      </c>
      <c r="C132" s="4" t="s">
        <v>479</v>
      </c>
      <c r="D132" s="15" t="s">
        <v>34</v>
      </c>
      <c r="E132" s="15" t="s">
        <v>644</v>
      </c>
      <c r="F132" s="15" t="s">
        <v>643</v>
      </c>
      <c r="G132" s="15" t="s">
        <v>35</v>
      </c>
      <c r="H132" s="15" t="s">
        <v>3160</v>
      </c>
      <c r="I132" s="10" t="s">
        <v>1111</v>
      </c>
      <c r="J132" s="10"/>
      <c r="K132" s="4" t="s">
        <v>491</v>
      </c>
      <c r="L132" s="3">
        <v>0</v>
      </c>
      <c r="M132" s="3">
        <v>231010000</v>
      </c>
      <c r="N132" s="4" t="s">
        <v>483</v>
      </c>
      <c r="O132" s="3" t="s">
        <v>545</v>
      </c>
      <c r="P132" s="4" t="s">
        <v>483</v>
      </c>
      <c r="Q132" s="4" t="s">
        <v>485</v>
      </c>
      <c r="R132" s="4" t="s">
        <v>503</v>
      </c>
      <c r="S132" s="4" t="s">
        <v>496</v>
      </c>
      <c r="T132" s="23" t="s">
        <v>553</v>
      </c>
      <c r="U132" s="17" t="s">
        <v>502</v>
      </c>
      <c r="V132" s="3">
        <v>50</v>
      </c>
      <c r="W132" s="11">
        <v>893</v>
      </c>
      <c r="X132" s="26">
        <v>0</v>
      </c>
      <c r="Y132" s="26">
        <f t="shared" si="3"/>
        <v>0</v>
      </c>
      <c r="Z132" s="4"/>
      <c r="AA132" s="4" t="s">
        <v>1319</v>
      </c>
      <c r="AB132" s="4">
        <v>11</v>
      </c>
      <c r="AC132" s="111"/>
    </row>
    <row r="133" spans="1:29" s="68" customFormat="1" ht="102">
      <c r="A133" s="3" t="s">
        <v>2822</v>
      </c>
      <c r="B133" s="4" t="s">
        <v>478</v>
      </c>
      <c r="C133" s="4" t="s">
        <v>479</v>
      </c>
      <c r="D133" s="15" t="s">
        <v>34</v>
      </c>
      <c r="E133" s="15" t="s">
        <v>644</v>
      </c>
      <c r="F133" s="15" t="s">
        <v>643</v>
      </c>
      <c r="G133" s="15" t="s">
        <v>35</v>
      </c>
      <c r="H133" s="15" t="s">
        <v>3160</v>
      </c>
      <c r="I133" s="10" t="s">
        <v>1111</v>
      </c>
      <c r="J133" s="10"/>
      <c r="K133" s="4" t="s">
        <v>491</v>
      </c>
      <c r="L133" s="3">
        <v>0</v>
      </c>
      <c r="M133" s="3">
        <v>231010000</v>
      </c>
      <c r="N133" s="4" t="s">
        <v>483</v>
      </c>
      <c r="O133" s="3" t="s">
        <v>1333</v>
      </c>
      <c r="P133" s="4" t="s">
        <v>483</v>
      </c>
      <c r="Q133" s="4" t="s">
        <v>485</v>
      </c>
      <c r="R133" s="4" t="s">
        <v>503</v>
      </c>
      <c r="S133" s="4" t="s">
        <v>496</v>
      </c>
      <c r="T133" s="23" t="s">
        <v>553</v>
      </c>
      <c r="U133" s="17" t="s">
        <v>502</v>
      </c>
      <c r="V133" s="3">
        <v>50</v>
      </c>
      <c r="W133" s="11">
        <v>893</v>
      </c>
      <c r="X133" s="26">
        <f>V133*W133</f>
        <v>44650</v>
      </c>
      <c r="Y133" s="26">
        <f t="shared" si="3"/>
        <v>50008.00000000001</v>
      </c>
      <c r="Z133" s="4"/>
      <c r="AA133" s="4" t="s">
        <v>1319</v>
      </c>
      <c r="AB133" s="4"/>
      <c r="AC133" s="111"/>
    </row>
    <row r="134" spans="1:29" s="68" customFormat="1" ht="102">
      <c r="A134" s="3" t="s">
        <v>2144</v>
      </c>
      <c r="B134" s="4" t="s">
        <v>478</v>
      </c>
      <c r="C134" s="4" t="s">
        <v>479</v>
      </c>
      <c r="D134" s="15" t="s">
        <v>34</v>
      </c>
      <c r="E134" s="15" t="s">
        <v>644</v>
      </c>
      <c r="F134" s="15" t="s">
        <v>643</v>
      </c>
      <c r="G134" s="15" t="s">
        <v>35</v>
      </c>
      <c r="H134" s="15" t="s">
        <v>3160</v>
      </c>
      <c r="I134" s="15" t="s">
        <v>716</v>
      </c>
      <c r="J134" s="15"/>
      <c r="K134" s="4" t="s">
        <v>491</v>
      </c>
      <c r="L134" s="3">
        <v>0</v>
      </c>
      <c r="M134" s="3">
        <v>231010000</v>
      </c>
      <c r="N134" s="4" t="s">
        <v>483</v>
      </c>
      <c r="O134" s="3" t="s">
        <v>545</v>
      </c>
      <c r="P134" s="4" t="s">
        <v>483</v>
      </c>
      <c r="Q134" s="4" t="s">
        <v>485</v>
      </c>
      <c r="R134" s="4" t="s">
        <v>503</v>
      </c>
      <c r="S134" s="4" t="s">
        <v>496</v>
      </c>
      <c r="T134" s="23" t="s">
        <v>553</v>
      </c>
      <c r="U134" s="17" t="s">
        <v>502</v>
      </c>
      <c r="V134" s="3">
        <v>1000</v>
      </c>
      <c r="W134" s="11">
        <v>804</v>
      </c>
      <c r="X134" s="26">
        <v>0</v>
      </c>
      <c r="Y134" s="26">
        <f t="shared" si="3"/>
        <v>0</v>
      </c>
      <c r="Z134" s="4"/>
      <c r="AA134" s="4" t="s">
        <v>1319</v>
      </c>
      <c r="AB134" s="4">
        <v>11</v>
      </c>
      <c r="AC134" s="111"/>
    </row>
    <row r="135" spans="1:29" s="68" customFormat="1" ht="102">
      <c r="A135" s="3" t="s">
        <v>2823</v>
      </c>
      <c r="B135" s="4" t="s">
        <v>478</v>
      </c>
      <c r="C135" s="4" t="s">
        <v>479</v>
      </c>
      <c r="D135" s="15" t="s">
        <v>34</v>
      </c>
      <c r="E135" s="15" t="s">
        <v>644</v>
      </c>
      <c r="F135" s="15" t="s">
        <v>643</v>
      </c>
      <c r="G135" s="15" t="s">
        <v>35</v>
      </c>
      <c r="H135" s="15" t="s">
        <v>3160</v>
      </c>
      <c r="I135" s="15" t="s">
        <v>716</v>
      </c>
      <c r="J135" s="15"/>
      <c r="K135" s="4" t="s">
        <v>491</v>
      </c>
      <c r="L135" s="3">
        <v>0</v>
      </c>
      <c r="M135" s="3">
        <v>231010000</v>
      </c>
      <c r="N135" s="4" t="s">
        <v>483</v>
      </c>
      <c r="O135" s="3" t="s">
        <v>1333</v>
      </c>
      <c r="P135" s="4" t="s">
        <v>483</v>
      </c>
      <c r="Q135" s="4" t="s">
        <v>485</v>
      </c>
      <c r="R135" s="4" t="s">
        <v>503</v>
      </c>
      <c r="S135" s="4" t="s">
        <v>496</v>
      </c>
      <c r="T135" s="23" t="s">
        <v>553</v>
      </c>
      <c r="U135" s="17" t="s">
        <v>502</v>
      </c>
      <c r="V135" s="3">
        <v>1000</v>
      </c>
      <c r="W135" s="11">
        <v>804</v>
      </c>
      <c r="X135" s="26">
        <f>V135*W135</f>
        <v>804000</v>
      </c>
      <c r="Y135" s="26">
        <f t="shared" si="3"/>
        <v>900480.0000000001</v>
      </c>
      <c r="Z135" s="4"/>
      <c r="AA135" s="4" t="s">
        <v>1319</v>
      </c>
      <c r="AB135" s="4"/>
      <c r="AC135" s="111"/>
    </row>
    <row r="136" spans="1:29" s="68" customFormat="1" ht="102">
      <c r="A136" s="3" t="s">
        <v>2145</v>
      </c>
      <c r="B136" s="4" t="s">
        <v>478</v>
      </c>
      <c r="C136" s="4" t="s">
        <v>479</v>
      </c>
      <c r="D136" s="15" t="s">
        <v>34</v>
      </c>
      <c r="E136" s="15" t="s">
        <v>644</v>
      </c>
      <c r="F136" s="15" t="s">
        <v>643</v>
      </c>
      <c r="G136" s="15" t="s">
        <v>35</v>
      </c>
      <c r="H136" s="15" t="s">
        <v>3160</v>
      </c>
      <c r="I136" s="15" t="s">
        <v>1490</v>
      </c>
      <c r="J136" s="15"/>
      <c r="K136" s="4" t="s">
        <v>491</v>
      </c>
      <c r="L136" s="3">
        <v>0</v>
      </c>
      <c r="M136" s="3">
        <v>231010000</v>
      </c>
      <c r="N136" s="4" t="s">
        <v>483</v>
      </c>
      <c r="O136" s="3" t="s">
        <v>545</v>
      </c>
      <c r="P136" s="4" t="s">
        <v>483</v>
      </c>
      <c r="Q136" s="4" t="s">
        <v>485</v>
      </c>
      <c r="R136" s="4" t="s">
        <v>503</v>
      </c>
      <c r="S136" s="4" t="s">
        <v>496</v>
      </c>
      <c r="T136" s="23" t="s">
        <v>553</v>
      </c>
      <c r="U136" s="17" t="s">
        <v>502</v>
      </c>
      <c r="V136" s="3">
        <v>2000</v>
      </c>
      <c r="W136" s="11">
        <v>804</v>
      </c>
      <c r="X136" s="26">
        <v>0</v>
      </c>
      <c r="Y136" s="26">
        <f t="shared" si="3"/>
        <v>0</v>
      </c>
      <c r="Z136" s="4"/>
      <c r="AA136" s="4" t="s">
        <v>1319</v>
      </c>
      <c r="AB136" s="4">
        <v>11</v>
      </c>
      <c r="AC136" s="111"/>
    </row>
    <row r="137" spans="1:29" s="68" customFormat="1" ht="102">
      <c r="A137" s="3" t="s">
        <v>2824</v>
      </c>
      <c r="B137" s="4" t="s">
        <v>478</v>
      </c>
      <c r="C137" s="4" t="s">
        <v>479</v>
      </c>
      <c r="D137" s="15" t="s">
        <v>34</v>
      </c>
      <c r="E137" s="15" t="s">
        <v>644</v>
      </c>
      <c r="F137" s="15" t="s">
        <v>643</v>
      </c>
      <c r="G137" s="15" t="s">
        <v>35</v>
      </c>
      <c r="H137" s="15" t="s">
        <v>3160</v>
      </c>
      <c r="I137" s="15" t="s">
        <v>1490</v>
      </c>
      <c r="J137" s="15"/>
      <c r="K137" s="4" t="s">
        <v>491</v>
      </c>
      <c r="L137" s="3">
        <v>0</v>
      </c>
      <c r="M137" s="3">
        <v>231010000</v>
      </c>
      <c r="N137" s="4" t="s">
        <v>483</v>
      </c>
      <c r="O137" s="3" t="s">
        <v>1333</v>
      </c>
      <c r="P137" s="4" t="s">
        <v>483</v>
      </c>
      <c r="Q137" s="4" t="s">
        <v>485</v>
      </c>
      <c r="R137" s="4" t="s">
        <v>503</v>
      </c>
      <c r="S137" s="4" t="s">
        <v>496</v>
      </c>
      <c r="T137" s="23" t="s">
        <v>553</v>
      </c>
      <c r="U137" s="17" t="s">
        <v>502</v>
      </c>
      <c r="V137" s="3">
        <v>2000</v>
      </c>
      <c r="W137" s="11">
        <v>804</v>
      </c>
      <c r="X137" s="26">
        <f>V137*W137</f>
        <v>1608000</v>
      </c>
      <c r="Y137" s="26">
        <f t="shared" si="3"/>
        <v>1800960.0000000002</v>
      </c>
      <c r="Z137" s="4"/>
      <c r="AA137" s="4" t="s">
        <v>1319</v>
      </c>
      <c r="AB137" s="4"/>
      <c r="AC137" s="111"/>
    </row>
    <row r="138" spans="1:29" s="68" customFormat="1" ht="102">
      <c r="A138" s="3" t="s">
        <v>2146</v>
      </c>
      <c r="B138" s="4" t="s">
        <v>478</v>
      </c>
      <c r="C138" s="4" t="s">
        <v>479</v>
      </c>
      <c r="D138" s="4" t="s">
        <v>212</v>
      </c>
      <c r="E138" s="4" t="s">
        <v>213</v>
      </c>
      <c r="F138" s="4" t="s">
        <v>1461</v>
      </c>
      <c r="G138" s="4" t="s">
        <v>214</v>
      </c>
      <c r="H138" s="4" t="s">
        <v>3161</v>
      </c>
      <c r="I138" s="4" t="s">
        <v>215</v>
      </c>
      <c r="J138" s="4"/>
      <c r="K138" s="4" t="s">
        <v>491</v>
      </c>
      <c r="L138" s="3">
        <v>0</v>
      </c>
      <c r="M138" s="3">
        <v>231010000</v>
      </c>
      <c r="N138" s="4" t="s">
        <v>483</v>
      </c>
      <c r="O138" s="3" t="s">
        <v>545</v>
      </c>
      <c r="P138" s="4" t="s">
        <v>483</v>
      </c>
      <c r="Q138" s="4" t="s">
        <v>485</v>
      </c>
      <c r="R138" s="4" t="s">
        <v>503</v>
      </c>
      <c r="S138" s="4" t="s">
        <v>496</v>
      </c>
      <c r="T138" s="12">
        <v>796</v>
      </c>
      <c r="U138" s="4" t="s">
        <v>493</v>
      </c>
      <c r="V138" s="3">
        <v>300</v>
      </c>
      <c r="W138" s="14">
        <v>1071</v>
      </c>
      <c r="X138" s="26">
        <v>0</v>
      </c>
      <c r="Y138" s="26">
        <f t="shared" si="3"/>
        <v>0</v>
      </c>
      <c r="Z138" s="3"/>
      <c r="AA138" s="4" t="s">
        <v>1319</v>
      </c>
      <c r="AB138" s="4">
        <v>11</v>
      </c>
      <c r="AC138" s="111"/>
    </row>
    <row r="139" spans="1:29" s="68" customFormat="1" ht="105" customHeight="1">
      <c r="A139" s="3" t="s">
        <v>2825</v>
      </c>
      <c r="B139" s="4" t="s">
        <v>478</v>
      </c>
      <c r="C139" s="4" t="s">
        <v>479</v>
      </c>
      <c r="D139" s="4" t="s">
        <v>212</v>
      </c>
      <c r="E139" s="4" t="s">
        <v>213</v>
      </c>
      <c r="F139" s="4" t="s">
        <v>1461</v>
      </c>
      <c r="G139" s="4" t="s">
        <v>214</v>
      </c>
      <c r="H139" s="4" t="s">
        <v>3161</v>
      </c>
      <c r="I139" s="4" t="s">
        <v>215</v>
      </c>
      <c r="J139" s="4"/>
      <c r="K139" s="4" t="s">
        <v>491</v>
      </c>
      <c r="L139" s="3">
        <v>0</v>
      </c>
      <c r="M139" s="3">
        <v>231010000</v>
      </c>
      <c r="N139" s="4" t="s">
        <v>483</v>
      </c>
      <c r="O139" s="3" t="s">
        <v>1333</v>
      </c>
      <c r="P139" s="4" t="s">
        <v>483</v>
      </c>
      <c r="Q139" s="4" t="s">
        <v>485</v>
      </c>
      <c r="R139" s="4" t="s">
        <v>503</v>
      </c>
      <c r="S139" s="4" t="s">
        <v>496</v>
      </c>
      <c r="T139" s="12">
        <v>796</v>
      </c>
      <c r="U139" s="4" t="s">
        <v>493</v>
      </c>
      <c r="V139" s="3">
        <v>300</v>
      </c>
      <c r="W139" s="14">
        <v>1071</v>
      </c>
      <c r="X139" s="26">
        <f>V139*W139</f>
        <v>321300</v>
      </c>
      <c r="Y139" s="26">
        <f t="shared" si="3"/>
        <v>359856.00000000006</v>
      </c>
      <c r="Z139" s="3"/>
      <c r="AA139" s="4" t="s">
        <v>1319</v>
      </c>
      <c r="AB139" s="4"/>
      <c r="AC139" s="111"/>
    </row>
    <row r="140" spans="1:29" s="68" customFormat="1" ht="102">
      <c r="A140" s="3" t="s">
        <v>2147</v>
      </c>
      <c r="B140" s="4" t="s">
        <v>478</v>
      </c>
      <c r="C140" s="4" t="s">
        <v>479</v>
      </c>
      <c r="D140" s="64" t="s">
        <v>1772</v>
      </c>
      <c r="E140" s="118" t="s">
        <v>1773</v>
      </c>
      <c r="F140" s="118" t="s">
        <v>2461</v>
      </c>
      <c r="G140" s="118" t="s">
        <v>1774</v>
      </c>
      <c r="H140" s="118" t="s">
        <v>2462</v>
      </c>
      <c r="I140" s="4" t="s">
        <v>1775</v>
      </c>
      <c r="J140" s="4"/>
      <c r="K140" s="4" t="s">
        <v>491</v>
      </c>
      <c r="L140" s="11">
        <v>0</v>
      </c>
      <c r="M140" s="3">
        <v>231010000</v>
      </c>
      <c r="N140" s="4" t="s">
        <v>483</v>
      </c>
      <c r="O140" s="4" t="s">
        <v>576</v>
      </c>
      <c r="P140" s="4" t="s">
        <v>483</v>
      </c>
      <c r="Q140" s="4" t="s">
        <v>485</v>
      </c>
      <c r="R140" s="4" t="s">
        <v>503</v>
      </c>
      <c r="S140" s="4" t="s">
        <v>496</v>
      </c>
      <c r="T140" s="4">
        <v>55</v>
      </c>
      <c r="U140" s="9" t="s">
        <v>43</v>
      </c>
      <c r="V140" s="4">
        <v>16</v>
      </c>
      <c r="W140" s="11">
        <v>2500</v>
      </c>
      <c r="X140" s="24">
        <f>V140*W140</f>
        <v>40000</v>
      </c>
      <c r="Y140" s="108">
        <f aca="true" t="shared" si="4" ref="Y140:Y205">X140*1.12</f>
        <v>44800.00000000001</v>
      </c>
      <c r="Z140" s="4"/>
      <c r="AA140" s="4" t="s">
        <v>1319</v>
      </c>
      <c r="AB140" s="4"/>
      <c r="AC140" s="111"/>
    </row>
    <row r="141" spans="1:29" s="68" customFormat="1" ht="191.25">
      <c r="A141" s="3" t="s">
        <v>2148</v>
      </c>
      <c r="B141" s="4" t="s">
        <v>478</v>
      </c>
      <c r="C141" s="4" t="s">
        <v>479</v>
      </c>
      <c r="D141" s="65" t="s">
        <v>774</v>
      </c>
      <c r="E141" s="66" t="s">
        <v>693</v>
      </c>
      <c r="F141" s="66" t="s">
        <v>1196</v>
      </c>
      <c r="G141" s="67" t="s">
        <v>775</v>
      </c>
      <c r="H141" s="67" t="s">
        <v>2504</v>
      </c>
      <c r="I141" s="4" t="s">
        <v>56</v>
      </c>
      <c r="J141" s="4"/>
      <c r="K141" s="4" t="s">
        <v>584</v>
      </c>
      <c r="L141" s="4">
        <v>0</v>
      </c>
      <c r="M141" s="3">
        <v>231010000</v>
      </c>
      <c r="N141" s="4" t="s">
        <v>483</v>
      </c>
      <c r="O141" s="3" t="s">
        <v>576</v>
      </c>
      <c r="P141" s="4" t="s">
        <v>483</v>
      </c>
      <c r="Q141" s="4" t="s">
        <v>485</v>
      </c>
      <c r="R141" s="13" t="s">
        <v>1744</v>
      </c>
      <c r="S141" s="4" t="s">
        <v>496</v>
      </c>
      <c r="T141" s="15" t="s">
        <v>586</v>
      </c>
      <c r="U141" s="15" t="s">
        <v>692</v>
      </c>
      <c r="V141" s="3">
        <v>45</v>
      </c>
      <c r="W141" s="11">
        <v>336607</v>
      </c>
      <c r="X141" s="26">
        <v>0</v>
      </c>
      <c r="Y141" s="26">
        <f t="shared" si="4"/>
        <v>0</v>
      </c>
      <c r="Z141" s="4"/>
      <c r="AA141" s="4" t="s">
        <v>1319</v>
      </c>
      <c r="AB141" s="4">
        <v>7</v>
      </c>
      <c r="AC141" s="111"/>
    </row>
    <row r="142" spans="1:29" s="68" customFormat="1" ht="97.5" customHeight="1">
      <c r="A142" s="3" t="s">
        <v>2755</v>
      </c>
      <c r="B142" s="4" t="s">
        <v>478</v>
      </c>
      <c r="C142" s="4" t="s">
        <v>479</v>
      </c>
      <c r="D142" s="65" t="s">
        <v>774</v>
      </c>
      <c r="E142" s="66" t="s">
        <v>693</v>
      </c>
      <c r="F142" s="66" t="s">
        <v>1196</v>
      </c>
      <c r="G142" s="67" t="s">
        <v>775</v>
      </c>
      <c r="H142" s="67" t="s">
        <v>2504</v>
      </c>
      <c r="I142" s="4" t="s">
        <v>56</v>
      </c>
      <c r="J142" s="4"/>
      <c r="K142" s="4" t="s">
        <v>2754</v>
      </c>
      <c r="L142" s="4">
        <v>0</v>
      </c>
      <c r="M142" s="3">
        <v>231010000</v>
      </c>
      <c r="N142" s="4" t="s">
        <v>483</v>
      </c>
      <c r="O142" s="3" t="s">
        <v>576</v>
      </c>
      <c r="P142" s="4" t="s">
        <v>483</v>
      </c>
      <c r="Q142" s="4" t="s">
        <v>485</v>
      </c>
      <c r="R142" s="13" t="s">
        <v>1744</v>
      </c>
      <c r="S142" s="4" t="s">
        <v>496</v>
      </c>
      <c r="T142" s="15" t="s">
        <v>586</v>
      </c>
      <c r="U142" s="15" t="s">
        <v>692</v>
      </c>
      <c r="V142" s="3">
        <v>45</v>
      </c>
      <c r="W142" s="11">
        <v>336607</v>
      </c>
      <c r="X142" s="26">
        <v>0</v>
      </c>
      <c r="Y142" s="26">
        <f t="shared" si="4"/>
        <v>0</v>
      </c>
      <c r="Z142" s="4"/>
      <c r="AA142" s="4" t="s">
        <v>1319</v>
      </c>
      <c r="AB142" s="4">
        <v>11</v>
      </c>
      <c r="AC142" s="111"/>
    </row>
    <row r="143" spans="1:29" s="68" customFormat="1" ht="97.5" customHeight="1">
      <c r="A143" s="3" t="s">
        <v>3561</v>
      </c>
      <c r="B143" s="4" t="s">
        <v>478</v>
      </c>
      <c r="C143" s="4" t="s">
        <v>479</v>
      </c>
      <c r="D143" s="65" t="s">
        <v>774</v>
      </c>
      <c r="E143" s="66" t="s">
        <v>693</v>
      </c>
      <c r="F143" s="66" t="s">
        <v>1196</v>
      </c>
      <c r="G143" s="67" t="s">
        <v>775</v>
      </c>
      <c r="H143" s="67" t="s">
        <v>2504</v>
      </c>
      <c r="I143" s="4" t="s">
        <v>56</v>
      </c>
      <c r="J143" s="4"/>
      <c r="K143" s="4" t="s">
        <v>2754</v>
      </c>
      <c r="L143" s="4">
        <v>0</v>
      </c>
      <c r="M143" s="3">
        <v>231010000</v>
      </c>
      <c r="N143" s="4" t="s">
        <v>483</v>
      </c>
      <c r="O143" s="10" t="s">
        <v>1356</v>
      </c>
      <c r="P143" s="4" t="s">
        <v>483</v>
      </c>
      <c r="Q143" s="4" t="s">
        <v>485</v>
      </c>
      <c r="R143" s="13" t="s">
        <v>1744</v>
      </c>
      <c r="S143" s="4" t="s">
        <v>496</v>
      </c>
      <c r="T143" s="15" t="s">
        <v>586</v>
      </c>
      <c r="U143" s="15" t="s">
        <v>692</v>
      </c>
      <c r="V143" s="3">
        <v>45</v>
      </c>
      <c r="W143" s="11">
        <v>336607</v>
      </c>
      <c r="X143" s="26">
        <f>V143*W143</f>
        <v>15147315</v>
      </c>
      <c r="Y143" s="26">
        <f t="shared" si="4"/>
        <v>16964992.8</v>
      </c>
      <c r="Z143" s="4"/>
      <c r="AA143" s="4" t="s">
        <v>1319</v>
      </c>
      <c r="AB143" s="4"/>
      <c r="AC143" s="111"/>
    </row>
    <row r="144" spans="1:29" s="68" customFormat="1" ht="114.75">
      <c r="A144" s="3" t="s">
        <v>2149</v>
      </c>
      <c r="B144" s="4" t="s">
        <v>478</v>
      </c>
      <c r="C144" s="4" t="s">
        <v>479</v>
      </c>
      <c r="D144" s="4" t="s">
        <v>430</v>
      </c>
      <c r="E144" s="4" t="s">
        <v>431</v>
      </c>
      <c r="F144" s="4" t="s">
        <v>431</v>
      </c>
      <c r="G144" s="4" t="s">
        <v>432</v>
      </c>
      <c r="H144" s="4" t="s">
        <v>1</v>
      </c>
      <c r="I144" s="10" t="s">
        <v>433</v>
      </c>
      <c r="J144" s="10"/>
      <c r="K144" s="4" t="s">
        <v>491</v>
      </c>
      <c r="L144" s="3">
        <v>0</v>
      </c>
      <c r="M144" s="3">
        <v>231010000</v>
      </c>
      <c r="N144" s="4" t="s">
        <v>483</v>
      </c>
      <c r="O144" s="3" t="s">
        <v>1333</v>
      </c>
      <c r="P144" s="4" t="s">
        <v>483</v>
      </c>
      <c r="Q144" s="4" t="s">
        <v>485</v>
      </c>
      <c r="R144" s="4" t="s">
        <v>503</v>
      </c>
      <c r="S144" s="4" t="s">
        <v>496</v>
      </c>
      <c r="T144" s="15" t="s">
        <v>540</v>
      </c>
      <c r="U144" s="15" t="s">
        <v>541</v>
      </c>
      <c r="V144" s="3">
        <v>66</v>
      </c>
      <c r="W144" s="11">
        <v>2455</v>
      </c>
      <c r="X144" s="26">
        <f>V144*W144</f>
        <v>162030</v>
      </c>
      <c r="Y144" s="26">
        <f t="shared" si="4"/>
        <v>181473.6</v>
      </c>
      <c r="Z144" s="4"/>
      <c r="AA144" s="4" t="s">
        <v>1319</v>
      </c>
      <c r="AB144" s="4"/>
      <c r="AC144" s="111"/>
    </row>
    <row r="145" spans="1:29" s="68" customFormat="1" ht="140.25">
      <c r="A145" s="3" t="s">
        <v>2150</v>
      </c>
      <c r="B145" s="4" t="s">
        <v>478</v>
      </c>
      <c r="C145" s="4" t="s">
        <v>479</v>
      </c>
      <c r="D145" s="4" t="s">
        <v>769</v>
      </c>
      <c r="E145" s="4" t="s">
        <v>771</v>
      </c>
      <c r="F145" s="4" t="s">
        <v>770</v>
      </c>
      <c r="G145" s="4" t="s">
        <v>840</v>
      </c>
      <c r="H145" s="4" t="s">
        <v>841</v>
      </c>
      <c r="I145" s="4" t="s">
        <v>772</v>
      </c>
      <c r="J145" s="4"/>
      <c r="K145" s="4" t="s">
        <v>482</v>
      </c>
      <c r="L145" s="11">
        <v>0</v>
      </c>
      <c r="M145" s="3">
        <v>231010000</v>
      </c>
      <c r="N145" s="4" t="s">
        <v>483</v>
      </c>
      <c r="O145" s="13" t="s">
        <v>492</v>
      </c>
      <c r="P145" s="4" t="s">
        <v>773</v>
      </c>
      <c r="Q145" s="4" t="s">
        <v>485</v>
      </c>
      <c r="R145" s="4" t="s">
        <v>503</v>
      </c>
      <c r="S145" s="4" t="s">
        <v>496</v>
      </c>
      <c r="T145" s="4">
        <v>796</v>
      </c>
      <c r="U145" s="4" t="s">
        <v>493</v>
      </c>
      <c r="V145" s="46">
        <v>4</v>
      </c>
      <c r="W145" s="24">
        <v>4464</v>
      </c>
      <c r="X145" s="26">
        <v>0</v>
      </c>
      <c r="Y145" s="26">
        <f t="shared" si="4"/>
        <v>0</v>
      </c>
      <c r="Z145" s="24"/>
      <c r="AA145" s="4" t="s">
        <v>1319</v>
      </c>
      <c r="AB145" s="4" t="s">
        <v>2913</v>
      </c>
      <c r="AC145" s="111"/>
    </row>
    <row r="146" spans="1:29" s="68" customFormat="1" ht="140.25">
      <c r="A146" s="3" t="s">
        <v>3480</v>
      </c>
      <c r="B146" s="4" t="s">
        <v>478</v>
      </c>
      <c r="C146" s="4" t="s">
        <v>479</v>
      </c>
      <c r="D146" s="4" t="s">
        <v>769</v>
      </c>
      <c r="E146" s="4" t="s">
        <v>771</v>
      </c>
      <c r="F146" s="4" t="s">
        <v>770</v>
      </c>
      <c r="G146" s="4" t="s">
        <v>840</v>
      </c>
      <c r="H146" s="4" t="s">
        <v>841</v>
      </c>
      <c r="I146" s="4" t="s">
        <v>772</v>
      </c>
      <c r="J146" s="4"/>
      <c r="K146" s="4" t="s">
        <v>482</v>
      </c>
      <c r="L146" s="11">
        <v>0</v>
      </c>
      <c r="M146" s="3">
        <v>231010000</v>
      </c>
      <c r="N146" s="4" t="s">
        <v>483</v>
      </c>
      <c r="O146" s="13" t="s">
        <v>1643</v>
      </c>
      <c r="P146" s="4" t="s">
        <v>773</v>
      </c>
      <c r="Q146" s="4" t="s">
        <v>485</v>
      </c>
      <c r="R146" s="4" t="s">
        <v>503</v>
      </c>
      <c r="S146" s="4" t="s">
        <v>496</v>
      </c>
      <c r="T146" s="4">
        <v>796</v>
      </c>
      <c r="U146" s="4" t="s">
        <v>493</v>
      </c>
      <c r="V146" s="46">
        <v>4</v>
      </c>
      <c r="W146" s="24">
        <v>5360</v>
      </c>
      <c r="X146" s="26">
        <f>W146*V146</f>
        <v>21440</v>
      </c>
      <c r="Y146" s="26">
        <f t="shared" si="4"/>
        <v>24012.800000000003</v>
      </c>
      <c r="Z146" s="24"/>
      <c r="AA146" s="4" t="s">
        <v>1319</v>
      </c>
      <c r="AB146" s="4"/>
      <c r="AC146" s="111"/>
    </row>
    <row r="147" spans="1:29" s="68" customFormat="1" ht="120" customHeight="1">
      <c r="A147" s="3" t="s">
        <v>2151</v>
      </c>
      <c r="B147" s="4" t="s">
        <v>478</v>
      </c>
      <c r="C147" s="4" t="s">
        <v>479</v>
      </c>
      <c r="D147" s="9" t="s">
        <v>1769</v>
      </c>
      <c r="E147" s="117" t="s">
        <v>699</v>
      </c>
      <c r="F147" s="117" t="s">
        <v>699</v>
      </c>
      <c r="G147" s="117" t="s">
        <v>1770</v>
      </c>
      <c r="H147" s="117" t="s">
        <v>1770</v>
      </c>
      <c r="I147" s="3"/>
      <c r="J147" s="3"/>
      <c r="K147" s="4" t="s">
        <v>491</v>
      </c>
      <c r="L147" s="3">
        <v>0</v>
      </c>
      <c r="M147" s="3">
        <v>231010000</v>
      </c>
      <c r="N147" s="4" t="s">
        <v>483</v>
      </c>
      <c r="O147" s="3" t="s">
        <v>545</v>
      </c>
      <c r="P147" s="4" t="s">
        <v>483</v>
      </c>
      <c r="Q147" s="4" t="s">
        <v>485</v>
      </c>
      <c r="R147" s="4" t="s">
        <v>503</v>
      </c>
      <c r="S147" s="4" t="s">
        <v>496</v>
      </c>
      <c r="T147" s="4" t="s">
        <v>553</v>
      </c>
      <c r="U147" s="4" t="s">
        <v>1771</v>
      </c>
      <c r="V147" s="3">
        <v>1000</v>
      </c>
      <c r="W147" s="11">
        <v>714</v>
      </c>
      <c r="X147" s="26">
        <v>0</v>
      </c>
      <c r="Y147" s="26">
        <f t="shared" si="4"/>
        <v>0</v>
      </c>
      <c r="Z147" s="4"/>
      <c r="AA147" s="4" t="s">
        <v>1319</v>
      </c>
      <c r="AB147" s="4">
        <v>11</v>
      </c>
      <c r="AC147" s="111"/>
    </row>
    <row r="148" spans="1:29" s="68" customFormat="1" ht="120" customHeight="1">
      <c r="A148" s="3" t="s">
        <v>2826</v>
      </c>
      <c r="B148" s="4" t="s">
        <v>478</v>
      </c>
      <c r="C148" s="4" t="s">
        <v>479</v>
      </c>
      <c r="D148" s="9" t="s">
        <v>1769</v>
      </c>
      <c r="E148" s="117" t="s">
        <v>699</v>
      </c>
      <c r="F148" s="117" t="s">
        <v>699</v>
      </c>
      <c r="G148" s="117" t="s">
        <v>1770</v>
      </c>
      <c r="H148" s="117" t="s">
        <v>1770</v>
      </c>
      <c r="I148" s="3"/>
      <c r="J148" s="3"/>
      <c r="K148" s="4" t="s">
        <v>491</v>
      </c>
      <c r="L148" s="3">
        <v>0</v>
      </c>
      <c r="M148" s="3">
        <v>231010000</v>
      </c>
      <c r="N148" s="4" t="s">
        <v>483</v>
      </c>
      <c r="O148" s="3" t="s">
        <v>1333</v>
      </c>
      <c r="P148" s="4" t="s">
        <v>483</v>
      </c>
      <c r="Q148" s="4" t="s">
        <v>485</v>
      </c>
      <c r="R148" s="4" t="s">
        <v>503</v>
      </c>
      <c r="S148" s="4" t="s">
        <v>496</v>
      </c>
      <c r="T148" s="4" t="s">
        <v>553</v>
      </c>
      <c r="U148" s="4" t="s">
        <v>1771</v>
      </c>
      <c r="V148" s="3">
        <v>1000</v>
      </c>
      <c r="W148" s="11">
        <v>714</v>
      </c>
      <c r="X148" s="26">
        <f>V148*W148</f>
        <v>714000</v>
      </c>
      <c r="Y148" s="26">
        <f t="shared" si="4"/>
        <v>799680.0000000001</v>
      </c>
      <c r="Z148" s="4"/>
      <c r="AA148" s="4" t="s">
        <v>1319</v>
      </c>
      <c r="AB148" s="4"/>
      <c r="AC148" s="111"/>
    </row>
    <row r="149" spans="1:29" s="68" customFormat="1" ht="120.75" customHeight="1">
      <c r="A149" s="3" t="s">
        <v>2152</v>
      </c>
      <c r="B149" s="4" t="s">
        <v>478</v>
      </c>
      <c r="C149" s="4" t="s">
        <v>479</v>
      </c>
      <c r="D149" s="57" t="s">
        <v>913</v>
      </c>
      <c r="E149" s="57" t="s">
        <v>915</v>
      </c>
      <c r="F149" s="57" t="s">
        <v>914</v>
      </c>
      <c r="G149" s="57" t="s">
        <v>1131</v>
      </c>
      <c r="H149" s="57" t="s">
        <v>1132</v>
      </c>
      <c r="I149" s="57"/>
      <c r="J149" s="57"/>
      <c r="K149" s="4" t="s">
        <v>491</v>
      </c>
      <c r="L149" s="58" t="s">
        <v>57</v>
      </c>
      <c r="M149" s="12" t="s">
        <v>2463</v>
      </c>
      <c r="N149" s="4" t="s">
        <v>483</v>
      </c>
      <c r="O149" s="58" t="s">
        <v>691</v>
      </c>
      <c r="P149" s="4" t="s">
        <v>483</v>
      </c>
      <c r="Q149" s="4" t="s">
        <v>485</v>
      </c>
      <c r="R149" s="16" t="s">
        <v>500</v>
      </c>
      <c r="S149" s="59" t="s">
        <v>496</v>
      </c>
      <c r="T149" s="58" t="s">
        <v>175</v>
      </c>
      <c r="U149" s="60" t="s">
        <v>493</v>
      </c>
      <c r="V149" s="61">
        <v>100</v>
      </c>
      <c r="W149" s="62">
        <v>2200</v>
      </c>
      <c r="X149" s="61">
        <f>V149*W149</f>
        <v>220000</v>
      </c>
      <c r="Y149" s="61">
        <f t="shared" si="4"/>
        <v>246400.00000000003</v>
      </c>
      <c r="Z149" s="60"/>
      <c r="AA149" s="40" t="s">
        <v>1319</v>
      </c>
      <c r="AB149" s="30"/>
      <c r="AC149" s="111"/>
    </row>
    <row r="150" spans="1:29" s="68" customFormat="1" ht="62.25" customHeight="1">
      <c r="A150" s="3" t="s">
        <v>2153</v>
      </c>
      <c r="B150" s="4" t="s">
        <v>478</v>
      </c>
      <c r="C150" s="4" t="s">
        <v>479</v>
      </c>
      <c r="D150" s="57" t="s">
        <v>1678</v>
      </c>
      <c r="E150" s="57" t="s">
        <v>1681</v>
      </c>
      <c r="F150" s="57" t="s">
        <v>1679</v>
      </c>
      <c r="G150" s="57" t="s">
        <v>1682</v>
      </c>
      <c r="H150" s="57" t="s">
        <v>1680</v>
      </c>
      <c r="I150" s="57"/>
      <c r="J150" s="57"/>
      <c r="K150" s="4" t="s">
        <v>491</v>
      </c>
      <c r="L150" s="58" t="s">
        <v>57</v>
      </c>
      <c r="M150" s="12" t="s">
        <v>2463</v>
      </c>
      <c r="N150" s="4" t="s">
        <v>483</v>
      </c>
      <c r="O150" s="57" t="s">
        <v>494</v>
      </c>
      <c r="P150" s="4" t="s">
        <v>483</v>
      </c>
      <c r="Q150" s="4" t="s">
        <v>485</v>
      </c>
      <c r="R150" s="16" t="s">
        <v>500</v>
      </c>
      <c r="S150" s="59" t="s">
        <v>496</v>
      </c>
      <c r="T150" s="58" t="s">
        <v>175</v>
      </c>
      <c r="U150" s="60" t="s">
        <v>493</v>
      </c>
      <c r="V150" s="61">
        <v>50</v>
      </c>
      <c r="W150" s="62">
        <v>12</v>
      </c>
      <c r="X150" s="61">
        <v>0</v>
      </c>
      <c r="Y150" s="61">
        <f t="shared" si="4"/>
        <v>0</v>
      </c>
      <c r="Z150" s="60"/>
      <c r="AA150" s="40" t="s">
        <v>1319</v>
      </c>
      <c r="AB150" s="30">
        <v>11</v>
      </c>
      <c r="AC150" s="111"/>
    </row>
    <row r="151" spans="1:29" s="68" customFormat="1" ht="53.25" customHeight="1">
      <c r="A151" s="3" t="s">
        <v>3068</v>
      </c>
      <c r="B151" s="4" t="s">
        <v>478</v>
      </c>
      <c r="C151" s="4" t="s">
        <v>479</v>
      </c>
      <c r="D151" s="57" t="s">
        <v>1678</v>
      </c>
      <c r="E151" s="57" t="s">
        <v>1681</v>
      </c>
      <c r="F151" s="57" t="s">
        <v>1679</v>
      </c>
      <c r="G151" s="57" t="s">
        <v>1682</v>
      </c>
      <c r="H151" s="57" t="s">
        <v>1680</v>
      </c>
      <c r="I151" s="57"/>
      <c r="J151" s="57"/>
      <c r="K151" s="4" t="s">
        <v>491</v>
      </c>
      <c r="L151" s="58" t="s">
        <v>57</v>
      </c>
      <c r="M151" s="12" t="s">
        <v>2463</v>
      </c>
      <c r="N151" s="4" t="s">
        <v>483</v>
      </c>
      <c r="O151" s="4" t="s">
        <v>1476</v>
      </c>
      <c r="P151" s="4" t="s">
        <v>483</v>
      </c>
      <c r="Q151" s="4" t="s">
        <v>485</v>
      </c>
      <c r="R151" s="16" t="s">
        <v>500</v>
      </c>
      <c r="S151" s="59" t="s">
        <v>496</v>
      </c>
      <c r="T151" s="58" t="s">
        <v>175</v>
      </c>
      <c r="U151" s="60" t="s">
        <v>493</v>
      </c>
      <c r="V151" s="61">
        <v>50</v>
      </c>
      <c r="W151" s="62">
        <v>12</v>
      </c>
      <c r="X151" s="61">
        <f>V151*W151</f>
        <v>600</v>
      </c>
      <c r="Y151" s="61">
        <f t="shared" si="4"/>
        <v>672.0000000000001</v>
      </c>
      <c r="Z151" s="60"/>
      <c r="AA151" s="40" t="s">
        <v>1319</v>
      </c>
      <c r="AB151" s="30"/>
      <c r="AC151" s="111"/>
    </row>
    <row r="152" spans="1:28" ht="45.75" customHeight="1">
      <c r="A152" s="3" t="s">
        <v>2154</v>
      </c>
      <c r="B152" s="4" t="s">
        <v>478</v>
      </c>
      <c r="C152" s="4" t="s">
        <v>479</v>
      </c>
      <c r="D152" s="57" t="s">
        <v>3240</v>
      </c>
      <c r="E152" s="57" t="s">
        <v>3241</v>
      </c>
      <c r="F152" s="57" t="s">
        <v>3242</v>
      </c>
      <c r="G152" s="57" t="s">
        <v>3211</v>
      </c>
      <c r="H152" s="57" t="s">
        <v>3210</v>
      </c>
      <c r="I152" s="57" t="s">
        <v>916</v>
      </c>
      <c r="J152" s="57"/>
      <c r="K152" s="4" t="s">
        <v>491</v>
      </c>
      <c r="L152" s="58" t="s">
        <v>57</v>
      </c>
      <c r="M152" s="12" t="s">
        <v>2463</v>
      </c>
      <c r="N152" s="4" t="s">
        <v>483</v>
      </c>
      <c r="O152" s="58" t="s">
        <v>494</v>
      </c>
      <c r="P152" s="4" t="s">
        <v>483</v>
      </c>
      <c r="Q152" s="4" t="s">
        <v>485</v>
      </c>
      <c r="R152" s="16" t="s">
        <v>500</v>
      </c>
      <c r="S152" s="59" t="s">
        <v>496</v>
      </c>
      <c r="T152" s="58" t="s">
        <v>540</v>
      </c>
      <c r="U152" s="60" t="s">
        <v>521</v>
      </c>
      <c r="V152" s="61">
        <v>60</v>
      </c>
      <c r="W152" s="62">
        <v>50</v>
      </c>
      <c r="X152" s="61">
        <v>0</v>
      </c>
      <c r="Y152" s="61">
        <f t="shared" si="4"/>
        <v>0</v>
      </c>
      <c r="Z152" s="60"/>
      <c r="AA152" s="40" t="s">
        <v>1319</v>
      </c>
      <c r="AB152" s="30">
        <v>11</v>
      </c>
    </row>
    <row r="153" spans="1:28" ht="51.75" customHeight="1">
      <c r="A153" s="3" t="s">
        <v>3069</v>
      </c>
      <c r="B153" s="4" t="s">
        <v>478</v>
      </c>
      <c r="C153" s="4" t="s">
        <v>479</v>
      </c>
      <c r="D153" s="57" t="s">
        <v>3240</v>
      </c>
      <c r="E153" s="57" t="s">
        <v>3241</v>
      </c>
      <c r="F153" s="57" t="s">
        <v>3242</v>
      </c>
      <c r="G153" s="57" t="s">
        <v>3211</v>
      </c>
      <c r="H153" s="57" t="s">
        <v>3210</v>
      </c>
      <c r="I153" s="57" t="s">
        <v>916</v>
      </c>
      <c r="J153" s="57"/>
      <c r="K153" s="4" t="s">
        <v>491</v>
      </c>
      <c r="L153" s="58" t="s">
        <v>57</v>
      </c>
      <c r="M153" s="12" t="s">
        <v>2463</v>
      </c>
      <c r="N153" s="4" t="s">
        <v>483</v>
      </c>
      <c r="O153" s="4" t="s">
        <v>1476</v>
      </c>
      <c r="P153" s="4" t="s">
        <v>483</v>
      </c>
      <c r="Q153" s="4" t="s">
        <v>485</v>
      </c>
      <c r="R153" s="16" t="s">
        <v>500</v>
      </c>
      <c r="S153" s="59" t="s">
        <v>496</v>
      </c>
      <c r="T153" s="58" t="s">
        <v>540</v>
      </c>
      <c r="U153" s="60" t="s">
        <v>521</v>
      </c>
      <c r="V153" s="61">
        <v>60</v>
      </c>
      <c r="W153" s="62">
        <v>50</v>
      </c>
      <c r="X153" s="61">
        <f>V153*W153</f>
        <v>3000</v>
      </c>
      <c r="Y153" s="61">
        <f t="shared" si="4"/>
        <v>3360.0000000000005</v>
      </c>
      <c r="Z153" s="60"/>
      <c r="AA153" s="40" t="s">
        <v>1319</v>
      </c>
      <c r="AB153" s="30"/>
    </row>
    <row r="154" spans="1:28" ht="42" customHeight="1">
      <c r="A154" s="3" t="s">
        <v>2155</v>
      </c>
      <c r="B154" s="4" t="s">
        <v>478</v>
      </c>
      <c r="C154" s="4" t="s">
        <v>479</v>
      </c>
      <c r="D154" s="57" t="s">
        <v>1133</v>
      </c>
      <c r="E154" s="57" t="s">
        <v>3200</v>
      </c>
      <c r="F154" s="57" t="s">
        <v>3199</v>
      </c>
      <c r="G154" s="63" t="s">
        <v>918</v>
      </c>
      <c r="H154" s="57" t="s">
        <v>1134</v>
      </c>
      <c r="I154" s="57" t="s">
        <v>1156</v>
      </c>
      <c r="J154" s="57"/>
      <c r="K154" s="4" t="s">
        <v>491</v>
      </c>
      <c r="L154" s="58" t="s">
        <v>57</v>
      </c>
      <c r="M154" s="12" t="s">
        <v>2463</v>
      </c>
      <c r="N154" s="4" t="s">
        <v>483</v>
      </c>
      <c r="O154" s="58" t="s">
        <v>494</v>
      </c>
      <c r="P154" s="4" t="s">
        <v>483</v>
      </c>
      <c r="Q154" s="4" t="s">
        <v>485</v>
      </c>
      <c r="R154" s="16" t="s">
        <v>500</v>
      </c>
      <c r="S154" s="59" t="s">
        <v>496</v>
      </c>
      <c r="T154" s="58" t="s">
        <v>540</v>
      </c>
      <c r="U154" s="58" t="s">
        <v>3201</v>
      </c>
      <c r="V154" s="61">
        <v>2</v>
      </c>
      <c r="W154" s="62">
        <v>500</v>
      </c>
      <c r="X154" s="61">
        <v>0</v>
      </c>
      <c r="Y154" s="61">
        <f t="shared" si="4"/>
        <v>0</v>
      </c>
      <c r="Z154" s="60"/>
      <c r="AA154" s="40" t="s">
        <v>1319</v>
      </c>
      <c r="AB154" s="30">
        <v>11</v>
      </c>
    </row>
    <row r="155" spans="1:28" ht="49.5" customHeight="1">
      <c r="A155" s="3" t="s">
        <v>3070</v>
      </c>
      <c r="B155" s="4" t="s">
        <v>478</v>
      </c>
      <c r="C155" s="4" t="s">
        <v>479</v>
      </c>
      <c r="D155" s="57" t="s">
        <v>1133</v>
      </c>
      <c r="E155" s="57" t="s">
        <v>3200</v>
      </c>
      <c r="F155" s="57" t="s">
        <v>3199</v>
      </c>
      <c r="G155" s="63" t="s">
        <v>918</v>
      </c>
      <c r="H155" s="57" t="s">
        <v>1134</v>
      </c>
      <c r="I155" s="57" t="s">
        <v>1156</v>
      </c>
      <c r="J155" s="57"/>
      <c r="K155" s="4" t="s">
        <v>491</v>
      </c>
      <c r="L155" s="58" t="s">
        <v>57</v>
      </c>
      <c r="M155" s="12" t="s">
        <v>2463</v>
      </c>
      <c r="N155" s="4" t="s">
        <v>483</v>
      </c>
      <c r="O155" s="4" t="s">
        <v>1476</v>
      </c>
      <c r="P155" s="4" t="s">
        <v>483</v>
      </c>
      <c r="Q155" s="4" t="s">
        <v>485</v>
      </c>
      <c r="R155" s="16" t="s">
        <v>500</v>
      </c>
      <c r="S155" s="59" t="s">
        <v>496</v>
      </c>
      <c r="T155" s="58" t="s">
        <v>540</v>
      </c>
      <c r="U155" s="58" t="s">
        <v>3201</v>
      </c>
      <c r="V155" s="61">
        <v>2</v>
      </c>
      <c r="W155" s="62">
        <v>500</v>
      </c>
      <c r="X155" s="61">
        <f aca="true" t="shared" si="5" ref="X155:X163">V155*W155</f>
        <v>1000</v>
      </c>
      <c r="Y155" s="61">
        <f t="shared" si="4"/>
        <v>1120</v>
      </c>
      <c r="Z155" s="60"/>
      <c r="AA155" s="40" t="s">
        <v>1319</v>
      </c>
      <c r="AB155" s="30"/>
    </row>
    <row r="156" spans="1:28" ht="36.75" customHeight="1">
      <c r="A156" s="3" t="s">
        <v>2156</v>
      </c>
      <c r="B156" s="4" t="s">
        <v>478</v>
      </c>
      <c r="C156" s="4" t="s">
        <v>479</v>
      </c>
      <c r="D156" s="57" t="s">
        <v>919</v>
      </c>
      <c r="E156" s="57" t="s">
        <v>920</v>
      </c>
      <c r="F156" s="57" t="s">
        <v>920</v>
      </c>
      <c r="G156" s="57" t="s">
        <v>921</v>
      </c>
      <c r="H156" s="57" t="s">
        <v>1135</v>
      </c>
      <c r="I156" s="57" t="s">
        <v>922</v>
      </c>
      <c r="J156" s="57"/>
      <c r="K156" s="4" t="s">
        <v>491</v>
      </c>
      <c r="L156" s="58" t="s">
        <v>57</v>
      </c>
      <c r="M156" s="12" t="s">
        <v>2463</v>
      </c>
      <c r="N156" s="4" t="s">
        <v>483</v>
      </c>
      <c r="O156" s="58" t="s">
        <v>494</v>
      </c>
      <c r="P156" s="4" t="s">
        <v>483</v>
      </c>
      <c r="Q156" s="4" t="s">
        <v>485</v>
      </c>
      <c r="R156" s="16" t="s">
        <v>500</v>
      </c>
      <c r="S156" s="59" t="s">
        <v>496</v>
      </c>
      <c r="T156" s="58" t="s">
        <v>44</v>
      </c>
      <c r="U156" s="60" t="s">
        <v>925</v>
      </c>
      <c r="V156" s="61">
        <v>1</v>
      </c>
      <c r="W156" s="62">
        <v>2000</v>
      </c>
      <c r="X156" s="61">
        <v>0</v>
      </c>
      <c r="Y156" s="61">
        <f t="shared" si="4"/>
        <v>0</v>
      </c>
      <c r="Z156" s="60"/>
      <c r="AA156" s="40" t="s">
        <v>1319</v>
      </c>
      <c r="AB156" s="30">
        <v>11</v>
      </c>
    </row>
    <row r="157" spans="1:28" ht="30.75" customHeight="1">
      <c r="A157" s="3" t="s">
        <v>3071</v>
      </c>
      <c r="B157" s="4" t="s">
        <v>478</v>
      </c>
      <c r="C157" s="4" t="s">
        <v>479</v>
      </c>
      <c r="D157" s="57" t="s">
        <v>919</v>
      </c>
      <c r="E157" s="57" t="s">
        <v>920</v>
      </c>
      <c r="F157" s="57" t="s">
        <v>920</v>
      </c>
      <c r="G157" s="57" t="s">
        <v>921</v>
      </c>
      <c r="H157" s="57" t="s">
        <v>1135</v>
      </c>
      <c r="I157" s="57" t="s">
        <v>922</v>
      </c>
      <c r="J157" s="57"/>
      <c r="K157" s="4" t="s">
        <v>491</v>
      </c>
      <c r="L157" s="58" t="s">
        <v>57</v>
      </c>
      <c r="M157" s="12" t="s">
        <v>2463</v>
      </c>
      <c r="N157" s="4" t="s">
        <v>483</v>
      </c>
      <c r="O157" s="4" t="s">
        <v>1476</v>
      </c>
      <c r="P157" s="4" t="s">
        <v>483</v>
      </c>
      <c r="Q157" s="4" t="s">
        <v>485</v>
      </c>
      <c r="R157" s="16" t="s">
        <v>500</v>
      </c>
      <c r="S157" s="59" t="s">
        <v>496</v>
      </c>
      <c r="T157" s="58" t="s">
        <v>44</v>
      </c>
      <c r="U157" s="60" t="s">
        <v>925</v>
      </c>
      <c r="V157" s="61">
        <v>1</v>
      </c>
      <c r="W157" s="62">
        <v>2000</v>
      </c>
      <c r="X157" s="61">
        <f t="shared" si="5"/>
        <v>2000</v>
      </c>
      <c r="Y157" s="61">
        <f t="shared" si="4"/>
        <v>2240</v>
      </c>
      <c r="Z157" s="60"/>
      <c r="AA157" s="40" t="s">
        <v>1319</v>
      </c>
      <c r="AB157" s="30"/>
    </row>
    <row r="158" spans="1:28" ht="78.75" customHeight="1">
      <c r="A158" s="3" t="s">
        <v>2157</v>
      </c>
      <c r="B158" s="4" t="s">
        <v>478</v>
      </c>
      <c r="C158" s="4" t="s">
        <v>479</v>
      </c>
      <c r="D158" s="3" t="s">
        <v>923</v>
      </c>
      <c r="E158" s="57" t="s">
        <v>924</v>
      </c>
      <c r="F158" s="57" t="s">
        <v>3222</v>
      </c>
      <c r="G158" s="57" t="s">
        <v>3204</v>
      </c>
      <c r="H158" s="57" t="s">
        <v>698</v>
      </c>
      <c r="I158" s="3"/>
      <c r="J158" s="3"/>
      <c r="K158" s="4" t="s">
        <v>491</v>
      </c>
      <c r="L158" s="12" t="s">
        <v>57</v>
      </c>
      <c r="M158" s="12" t="s">
        <v>2463</v>
      </c>
      <c r="N158" s="4" t="s">
        <v>483</v>
      </c>
      <c r="O158" s="12" t="s">
        <v>494</v>
      </c>
      <c r="P158" s="4" t="s">
        <v>483</v>
      </c>
      <c r="Q158" s="4" t="s">
        <v>485</v>
      </c>
      <c r="R158" s="16" t="s">
        <v>500</v>
      </c>
      <c r="S158" s="59" t="s">
        <v>496</v>
      </c>
      <c r="T158" s="12" t="s">
        <v>181</v>
      </c>
      <c r="U158" s="60" t="s">
        <v>625</v>
      </c>
      <c r="V158" s="26">
        <v>10</v>
      </c>
      <c r="W158" s="24">
        <v>60</v>
      </c>
      <c r="X158" s="61">
        <v>0</v>
      </c>
      <c r="Y158" s="61">
        <f t="shared" si="4"/>
        <v>0</v>
      </c>
      <c r="Z158" s="4"/>
      <c r="AA158" s="40" t="s">
        <v>1319</v>
      </c>
      <c r="AB158" s="30">
        <v>11</v>
      </c>
    </row>
    <row r="159" spans="1:28" ht="52.5" customHeight="1">
      <c r="A159" s="3" t="s">
        <v>3072</v>
      </c>
      <c r="B159" s="4" t="s">
        <v>478</v>
      </c>
      <c r="C159" s="4" t="s">
        <v>479</v>
      </c>
      <c r="D159" s="3" t="s">
        <v>923</v>
      </c>
      <c r="E159" s="57" t="s">
        <v>924</v>
      </c>
      <c r="F159" s="57" t="s">
        <v>3222</v>
      </c>
      <c r="G159" s="57" t="s">
        <v>3204</v>
      </c>
      <c r="H159" s="57" t="s">
        <v>698</v>
      </c>
      <c r="I159" s="3"/>
      <c r="J159" s="3"/>
      <c r="K159" s="4" t="s">
        <v>491</v>
      </c>
      <c r="L159" s="12" t="s">
        <v>57</v>
      </c>
      <c r="M159" s="12" t="s">
        <v>2463</v>
      </c>
      <c r="N159" s="4" t="s">
        <v>483</v>
      </c>
      <c r="O159" s="4" t="s">
        <v>1476</v>
      </c>
      <c r="P159" s="4" t="s">
        <v>483</v>
      </c>
      <c r="Q159" s="4" t="s">
        <v>485</v>
      </c>
      <c r="R159" s="16" t="s">
        <v>500</v>
      </c>
      <c r="S159" s="59" t="s">
        <v>496</v>
      </c>
      <c r="T159" s="12" t="s">
        <v>181</v>
      </c>
      <c r="U159" s="60" t="s">
        <v>625</v>
      </c>
      <c r="V159" s="26">
        <v>10</v>
      </c>
      <c r="W159" s="24">
        <v>60</v>
      </c>
      <c r="X159" s="61">
        <f t="shared" si="5"/>
        <v>600</v>
      </c>
      <c r="Y159" s="61">
        <f t="shared" si="4"/>
        <v>672.0000000000001</v>
      </c>
      <c r="Z159" s="4"/>
      <c r="AA159" s="40" t="s">
        <v>1319</v>
      </c>
      <c r="AB159" s="30"/>
    </row>
    <row r="160" spans="1:28" ht="46.5" customHeight="1">
      <c r="A160" s="3" t="s">
        <v>2158</v>
      </c>
      <c r="B160" s="4" t="s">
        <v>478</v>
      </c>
      <c r="C160" s="4" t="s">
        <v>479</v>
      </c>
      <c r="D160" s="4" t="s">
        <v>926</v>
      </c>
      <c r="E160" s="57" t="s">
        <v>3202</v>
      </c>
      <c r="F160" s="57" t="s">
        <v>3203</v>
      </c>
      <c r="G160" s="57" t="s">
        <v>3204</v>
      </c>
      <c r="H160" s="57" t="s">
        <v>698</v>
      </c>
      <c r="I160" s="4" t="s">
        <v>927</v>
      </c>
      <c r="J160" s="4"/>
      <c r="K160" s="4" t="s">
        <v>491</v>
      </c>
      <c r="L160" s="4">
        <v>0</v>
      </c>
      <c r="M160" s="12" t="s">
        <v>2463</v>
      </c>
      <c r="N160" s="4" t="s">
        <v>483</v>
      </c>
      <c r="O160" s="4" t="s">
        <v>494</v>
      </c>
      <c r="P160" s="4" t="s">
        <v>483</v>
      </c>
      <c r="Q160" s="4" t="s">
        <v>485</v>
      </c>
      <c r="R160" s="16" t="s">
        <v>500</v>
      </c>
      <c r="S160" s="59" t="s">
        <v>496</v>
      </c>
      <c r="T160" s="12" t="s">
        <v>540</v>
      </c>
      <c r="U160" s="4" t="s">
        <v>521</v>
      </c>
      <c r="V160" s="24">
        <v>2</v>
      </c>
      <c r="W160" s="24">
        <v>500</v>
      </c>
      <c r="X160" s="61">
        <v>0</v>
      </c>
      <c r="Y160" s="61">
        <f t="shared" si="4"/>
        <v>0</v>
      </c>
      <c r="Z160" s="37"/>
      <c r="AA160" s="40" t="s">
        <v>1319</v>
      </c>
      <c r="AB160" s="30">
        <v>11</v>
      </c>
    </row>
    <row r="161" spans="1:28" ht="57.75" customHeight="1">
      <c r="A161" s="3" t="s">
        <v>3073</v>
      </c>
      <c r="B161" s="4" t="s">
        <v>478</v>
      </c>
      <c r="C161" s="4" t="s">
        <v>479</v>
      </c>
      <c r="D161" s="4" t="s">
        <v>926</v>
      </c>
      <c r="E161" s="57" t="s">
        <v>3202</v>
      </c>
      <c r="F161" s="57" t="s">
        <v>3203</v>
      </c>
      <c r="G161" s="57" t="s">
        <v>3204</v>
      </c>
      <c r="H161" s="57" t="s">
        <v>698</v>
      </c>
      <c r="I161" s="4" t="s">
        <v>927</v>
      </c>
      <c r="J161" s="4"/>
      <c r="K161" s="4" t="s">
        <v>491</v>
      </c>
      <c r="L161" s="4">
        <v>0</v>
      </c>
      <c r="M161" s="12" t="s">
        <v>2463</v>
      </c>
      <c r="N161" s="4" t="s">
        <v>483</v>
      </c>
      <c r="O161" s="4" t="s">
        <v>1476</v>
      </c>
      <c r="P161" s="4" t="s">
        <v>483</v>
      </c>
      <c r="Q161" s="4" t="s">
        <v>485</v>
      </c>
      <c r="R161" s="16" t="s">
        <v>500</v>
      </c>
      <c r="S161" s="59" t="s">
        <v>496</v>
      </c>
      <c r="T161" s="12" t="s">
        <v>540</v>
      </c>
      <c r="U161" s="4" t="s">
        <v>521</v>
      </c>
      <c r="V161" s="24">
        <v>2</v>
      </c>
      <c r="W161" s="24">
        <v>500</v>
      </c>
      <c r="X161" s="61">
        <f t="shared" si="5"/>
        <v>1000</v>
      </c>
      <c r="Y161" s="61">
        <f t="shared" si="4"/>
        <v>1120</v>
      </c>
      <c r="Z161" s="37"/>
      <c r="AA161" s="40" t="s">
        <v>1319</v>
      </c>
      <c r="AB161" s="30"/>
    </row>
    <row r="162" spans="1:28" ht="57.75" customHeight="1">
      <c r="A162" s="3" t="s">
        <v>2159</v>
      </c>
      <c r="B162" s="4" t="s">
        <v>478</v>
      </c>
      <c r="C162" s="4" t="s">
        <v>479</v>
      </c>
      <c r="D162" s="4" t="s">
        <v>1683</v>
      </c>
      <c r="E162" s="4" t="s">
        <v>1681</v>
      </c>
      <c r="F162" s="4" t="s">
        <v>1679</v>
      </c>
      <c r="G162" s="4" t="s">
        <v>1685</v>
      </c>
      <c r="H162" s="4" t="s">
        <v>1684</v>
      </c>
      <c r="I162" s="4"/>
      <c r="J162" s="4"/>
      <c r="K162" s="4" t="s">
        <v>491</v>
      </c>
      <c r="L162" s="3">
        <v>0</v>
      </c>
      <c r="M162" s="12" t="s">
        <v>2463</v>
      </c>
      <c r="N162" s="4" t="s">
        <v>483</v>
      </c>
      <c r="O162" s="3" t="s">
        <v>494</v>
      </c>
      <c r="P162" s="4" t="s">
        <v>483</v>
      </c>
      <c r="Q162" s="4" t="s">
        <v>485</v>
      </c>
      <c r="R162" s="16" t="s">
        <v>500</v>
      </c>
      <c r="S162" s="59" t="s">
        <v>496</v>
      </c>
      <c r="T162" s="12" t="s">
        <v>175</v>
      </c>
      <c r="U162" s="4" t="s">
        <v>493</v>
      </c>
      <c r="V162" s="26">
        <v>100</v>
      </c>
      <c r="W162" s="24">
        <v>15</v>
      </c>
      <c r="X162" s="61">
        <v>0</v>
      </c>
      <c r="Y162" s="61">
        <f t="shared" si="4"/>
        <v>0</v>
      </c>
      <c r="Z162" s="4"/>
      <c r="AA162" s="40" t="s">
        <v>1319</v>
      </c>
      <c r="AB162" s="30">
        <v>11</v>
      </c>
    </row>
    <row r="163" spans="1:28" ht="57.75" customHeight="1">
      <c r="A163" s="3" t="s">
        <v>3074</v>
      </c>
      <c r="B163" s="4" t="s">
        <v>478</v>
      </c>
      <c r="C163" s="4" t="s">
        <v>479</v>
      </c>
      <c r="D163" s="4" t="s">
        <v>1683</v>
      </c>
      <c r="E163" s="4" t="s">
        <v>1681</v>
      </c>
      <c r="F163" s="4" t="s">
        <v>1679</v>
      </c>
      <c r="G163" s="4" t="s">
        <v>1685</v>
      </c>
      <c r="H163" s="4" t="s">
        <v>1684</v>
      </c>
      <c r="I163" s="4"/>
      <c r="J163" s="4"/>
      <c r="K163" s="4" t="s">
        <v>491</v>
      </c>
      <c r="L163" s="3">
        <v>0</v>
      </c>
      <c r="M163" s="12" t="s">
        <v>2463</v>
      </c>
      <c r="N163" s="4" t="s">
        <v>483</v>
      </c>
      <c r="O163" s="4" t="s">
        <v>1476</v>
      </c>
      <c r="P163" s="4" t="s">
        <v>483</v>
      </c>
      <c r="Q163" s="4" t="s">
        <v>485</v>
      </c>
      <c r="R163" s="16" t="s">
        <v>500</v>
      </c>
      <c r="S163" s="59" t="s">
        <v>496</v>
      </c>
      <c r="T163" s="12" t="s">
        <v>175</v>
      </c>
      <c r="U163" s="4" t="s">
        <v>493</v>
      </c>
      <c r="V163" s="26">
        <v>100</v>
      </c>
      <c r="W163" s="24">
        <v>15</v>
      </c>
      <c r="X163" s="61">
        <f t="shared" si="5"/>
        <v>1500</v>
      </c>
      <c r="Y163" s="61">
        <f t="shared" si="4"/>
        <v>1680.0000000000002</v>
      </c>
      <c r="Z163" s="4"/>
      <c r="AA163" s="40" t="s">
        <v>1319</v>
      </c>
      <c r="AB163" s="30"/>
    </row>
    <row r="164" spans="1:28" ht="34.5" customHeight="1">
      <c r="A164" s="3" t="s">
        <v>2160</v>
      </c>
      <c r="B164" s="4" t="s">
        <v>478</v>
      </c>
      <c r="C164" s="4" t="s">
        <v>479</v>
      </c>
      <c r="D164" s="64" t="s">
        <v>928</v>
      </c>
      <c r="E164" s="4" t="s">
        <v>3215</v>
      </c>
      <c r="F164" s="4" t="s">
        <v>3214</v>
      </c>
      <c r="G164" s="4" t="s">
        <v>3217</v>
      </c>
      <c r="H164" s="4" t="s">
        <v>3216</v>
      </c>
      <c r="I164" s="4" t="s">
        <v>1155</v>
      </c>
      <c r="J164" s="4"/>
      <c r="K164" s="4" t="s">
        <v>491</v>
      </c>
      <c r="L164" s="3">
        <v>0</v>
      </c>
      <c r="M164" s="12" t="s">
        <v>2463</v>
      </c>
      <c r="N164" s="4" t="s">
        <v>483</v>
      </c>
      <c r="O164" s="3" t="s">
        <v>494</v>
      </c>
      <c r="P164" s="4" t="s">
        <v>483</v>
      </c>
      <c r="Q164" s="4" t="s">
        <v>485</v>
      </c>
      <c r="R164" s="16" t="s">
        <v>500</v>
      </c>
      <c r="S164" s="59" t="s">
        <v>496</v>
      </c>
      <c r="T164" s="12" t="s">
        <v>181</v>
      </c>
      <c r="U164" s="60" t="s">
        <v>625</v>
      </c>
      <c r="V164" s="26">
        <v>3</v>
      </c>
      <c r="W164" s="24">
        <v>350</v>
      </c>
      <c r="X164" s="61">
        <v>0</v>
      </c>
      <c r="Y164" s="61">
        <f t="shared" si="4"/>
        <v>0</v>
      </c>
      <c r="Z164" s="4"/>
      <c r="AA164" s="40" t="s">
        <v>1319</v>
      </c>
      <c r="AB164" s="30">
        <v>11</v>
      </c>
    </row>
    <row r="165" spans="1:28" ht="40.5" customHeight="1">
      <c r="A165" s="3" t="s">
        <v>3075</v>
      </c>
      <c r="B165" s="4" t="s">
        <v>478</v>
      </c>
      <c r="C165" s="4" t="s">
        <v>479</v>
      </c>
      <c r="D165" s="64" t="s">
        <v>928</v>
      </c>
      <c r="E165" s="4" t="s">
        <v>3215</v>
      </c>
      <c r="F165" s="4" t="s">
        <v>3214</v>
      </c>
      <c r="G165" s="4" t="s">
        <v>3217</v>
      </c>
      <c r="H165" s="4" t="s">
        <v>3216</v>
      </c>
      <c r="I165" s="4" t="s">
        <v>1155</v>
      </c>
      <c r="J165" s="4"/>
      <c r="K165" s="4" t="s">
        <v>491</v>
      </c>
      <c r="L165" s="3">
        <v>0</v>
      </c>
      <c r="M165" s="12" t="s">
        <v>2463</v>
      </c>
      <c r="N165" s="4" t="s">
        <v>483</v>
      </c>
      <c r="O165" s="4" t="s">
        <v>1476</v>
      </c>
      <c r="P165" s="4" t="s">
        <v>483</v>
      </c>
      <c r="Q165" s="4" t="s">
        <v>485</v>
      </c>
      <c r="R165" s="16" t="s">
        <v>500</v>
      </c>
      <c r="S165" s="59" t="s">
        <v>496</v>
      </c>
      <c r="T165" s="12" t="s">
        <v>181</v>
      </c>
      <c r="U165" s="60" t="s">
        <v>625</v>
      </c>
      <c r="V165" s="26">
        <v>3</v>
      </c>
      <c r="W165" s="24">
        <v>350</v>
      </c>
      <c r="X165" s="61">
        <f aca="true" t="shared" si="6" ref="X165:X171">V165*W165</f>
        <v>1050</v>
      </c>
      <c r="Y165" s="61">
        <f t="shared" si="4"/>
        <v>1176</v>
      </c>
      <c r="Z165" s="4"/>
      <c r="AA165" s="40" t="s">
        <v>1319</v>
      </c>
      <c r="AB165" s="30"/>
    </row>
    <row r="166" spans="1:28" ht="53.25" customHeight="1">
      <c r="A166" s="3" t="s">
        <v>2161</v>
      </c>
      <c r="B166" s="4" t="s">
        <v>478</v>
      </c>
      <c r="C166" s="4" t="s">
        <v>479</v>
      </c>
      <c r="D166" s="4" t="s">
        <v>1688</v>
      </c>
      <c r="E166" s="4" t="s">
        <v>1681</v>
      </c>
      <c r="F166" s="4" t="s">
        <v>1679</v>
      </c>
      <c r="G166" s="4" t="s">
        <v>1687</v>
      </c>
      <c r="H166" s="4" t="s">
        <v>1686</v>
      </c>
      <c r="I166" s="4"/>
      <c r="J166" s="4"/>
      <c r="K166" s="4" t="s">
        <v>491</v>
      </c>
      <c r="L166" s="3">
        <v>0</v>
      </c>
      <c r="M166" s="12" t="s">
        <v>2463</v>
      </c>
      <c r="N166" s="4" t="s">
        <v>483</v>
      </c>
      <c r="O166" s="3" t="s">
        <v>494</v>
      </c>
      <c r="P166" s="4" t="s">
        <v>483</v>
      </c>
      <c r="Q166" s="4" t="s">
        <v>485</v>
      </c>
      <c r="R166" s="16" t="s">
        <v>500</v>
      </c>
      <c r="S166" s="59" t="s">
        <v>496</v>
      </c>
      <c r="T166" s="25" t="s">
        <v>175</v>
      </c>
      <c r="U166" s="14" t="s">
        <v>493</v>
      </c>
      <c r="V166" s="26">
        <v>50</v>
      </c>
      <c r="W166" s="24">
        <v>18</v>
      </c>
      <c r="X166" s="61">
        <v>0</v>
      </c>
      <c r="Y166" s="61">
        <f t="shared" si="4"/>
        <v>0</v>
      </c>
      <c r="Z166" s="37"/>
      <c r="AA166" s="40" t="s">
        <v>1319</v>
      </c>
      <c r="AB166" s="30">
        <v>11</v>
      </c>
    </row>
    <row r="167" spans="1:28" ht="47.25" customHeight="1">
      <c r="A167" s="3" t="s">
        <v>3076</v>
      </c>
      <c r="B167" s="4" t="s">
        <v>478</v>
      </c>
      <c r="C167" s="4" t="s">
        <v>479</v>
      </c>
      <c r="D167" s="4" t="s">
        <v>1688</v>
      </c>
      <c r="E167" s="4" t="s">
        <v>1681</v>
      </c>
      <c r="F167" s="4" t="s">
        <v>1679</v>
      </c>
      <c r="G167" s="4" t="s">
        <v>1687</v>
      </c>
      <c r="H167" s="4" t="s">
        <v>1686</v>
      </c>
      <c r="I167" s="4"/>
      <c r="J167" s="4"/>
      <c r="K167" s="4" t="s">
        <v>491</v>
      </c>
      <c r="L167" s="3">
        <v>0</v>
      </c>
      <c r="M167" s="12" t="s">
        <v>2463</v>
      </c>
      <c r="N167" s="4" t="s">
        <v>483</v>
      </c>
      <c r="O167" s="4" t="s">
        <v>1476</v>
      </c>
      <c r="P167" s="4" t="s">
        <v>483</v>
      </c>
      <c r="Q167" s="4" t="s">
        <v>485</v>
      </c>
      <c r="R167" s="16" t="s">
        <v>500</v>
      </c>
      <c r="S167" s="59" t="s">
        <v>496</v>
      </c>
      <c r="T167" s="25" t="s">
        <v>175</v>
      </c>
      <c r="U167" s="14" t="s">
        <v>493</v>
      </c>
      <c r="V167" s="26">
        <v>50</v>
      </c>
      <c r="W167" s="24">
        <v>18</v>
      </c>
      <c r="X167" s="61">
        <f t="shared" si="6"/>
        <v>900</v>
      </c>
      <c r="Y167" s="61">
        <f t="shared" si="4"/>
        <v>1008.0000000000001</v>
      </c>
      <c r="Z167" s="37"/>
      <c r="AA167" s="40" t="s">
        <v>1319</v>
      </c>
      <c r="AB167" s="30"/>
    </row>
    <row r="168" spans="1:28" ht="52.5" customHeight="1">
      <c r="A168" s="3" t="s">
        <v>2162</v>
      </c>
      <c r="B168" s="4" t="s">
        <v>478</v>
      </c>
      <c r="C168" s="4" t="s">
        <v>479</v>
      </c>
      <c r="D168" s="4" t="s">
        <v>1689</v>
      </c>
      <c r="E168" s="4" t="s">
        <v>1681</v>
      </c>
      <c r="F168" s="4" t="s">
        <v>1679</v>
      </c>
      <c r="G168" s="4" t="s">
        <v>1691</v>
      </c>
      <c r="H168" s="4" t="s">
        <v>1690</v>
      </c>
      <c r="I168" s="4"/>
      <c r="J168" s="4"/>
      <c r="K168" s="4" t="s">
        <v>491</v>
      </c>
      <c r="L168" s="3">
        <v>0</v>
      </c>
      <c r="M168" s="12" t="s">
        <v>2463</v>
      </c>
      <c r="N168" s="4" t="s">
        <v>483</v>
      </c>
      <c r="O168" s="3" t="s">
        <v>494</v>
      </c>
      <c r="P168" s="4" t="s">
        <v>483</v>
      </c>
      <c r="Q168" s="4" t="s">
        <v>485</v>
      </c>
      <c r="R168" s="16" t="s">
        <v>500</v>
      </c>
      <c r="S168" s="59" t="s">
        <v>496</v>
      </c>
      <c r="T168" s="12" t="s">
        <v>175</v>
      </c>
      <c r="U168" s="4" t="s">
        <v>493</v>
      </c>
      <c r="V168" s="26">
        <v>20</v>
      </c>
      <c r="W168" s="24">
        <v>25</v>
      </c>
      <c r="X168" s="61">
        <v>0</v>
      </c>
      <c r="Y168" s="61">
        <f t="shared" si="4"/>
        <v>0</v>
      </c>
      <c r="Z168" s="4"/>
      <c r="AA168" s="40" t="s">
        <v>1319</v>
      </c>
      <c r="AB168" s="30">
        <v>11</v>
      </c>
    </row>
    <row r="169" spans="1:28" ht="60" customHeight="1">
      <c r="A169" s="3" t="s">
        <v>3077</v>
      </c>
      <c r="B169" s="4" t="s">
        <v>478</v>
      </c>
      <c r="C169" s="4" t="s">
        <v>479</v>
      </c>
      <c r="D169" s="4" t="s">
        <v>1689</v>
      </c>
      <c r="E169" s="4" t="s">
        <v>1681</v>
      </c>
      <c r="F169" s="4" t="s">
        <v>1679</v>
      </c>
      <c r="G169" s="4" t="s">
        <v>1691</v>
      </c>
      <c r="H169" s="4" t="s">
        <v>1690</v>
      </c>
      <c r="I169" s="4"/>
      <c r="J169" s="4"/>
      <c r="K169" s="4" t="s">
        <v>491</v>
      </c>
      <c r="L169" s="3">
        <v>0</v>
      </c>
      <c r="M169" s="12" t="s">
        <v>2463</v>
      </c>
      <c r="N169" s="4" t="s">
        <v>483</v>
      </c>
      <c r="O169" s="4" t="s">
        <v>1476</v>
      </c>
      <c r="P169" s="4" t="s">
        <v>483</v>
      </c>
      <c r="Q169" s="4" t="s">
        <v>485</v>
      </c>
      <c r="R169" s="16" t="s">
        <v>500</v>
      </c>
      <c r="S169" s="59" t="s">
        <v>496</v>
      </c>
      <c r="T169" s="12" t="s">
        <v>175</v>
      </c>
      <c r="U169" s="4" t="s">
        <v>493</v>
      </c>
      <c r="V169" s="26">
        <v>20</v>
      </c>
      <c r="W169" s="24">
        <v>25</v>
      </c>
      <c r="X169" s="61">
        <f t="shared" si="6"/>
        <v>500</v>
      </c>
      <c r="Y169" s="61">
        <f t="shared" si="4"/>
        <v>560</v>
      </c>
      <c r="Z169" s="4"/>
      <c r="AA169" s="40" t="s">
        <v>1319</v>
      </c>
      <c r="AB169" s="30"/>
    </row>
    <row r="170" spans="1:28" ht="65.25" customHeight="1">
      <c r="A170" s="3" t="s">
        <v>2163</v>
      </c>
      <c r="B170" s="4" t="s">
        <v>478</v>
      </c>
      <c r="C170" s="4" t="s">
        <v>479</v>
      </c>
      <c r="D170" s="4" t="s">
        <v>1692</v>
      </c>
      <c r="E170" s="4" t="s">
        <v>1136</v>
      </c>
      <c r="F170" s="4" t="s">
        <v>1136</v>
      </c>
      <c r="G170" s="4" t="s">
        <v>3204</v>
      </c>
      <c r="H170" s="4" t="s">
        <v>698</v>
      </c>
      <c r="I170" s="4"/>
      <c r="J170" s="4"/>
      <c r="K170" s="4" t="s">
        <v>491</v>
      </c>
      <c r="L170" s="3">
        <v>0</v>
      </c>
      <c r="M170" s="12" t="s">
        <v>2463</v>
      </c>
      <c r="N170" s="4" t="s">
        <v>483</v>
      </c>
      <c r="O170" s="3" t="s">
        <v>494</v>
      </c>
      <c r="P170" s="4" t="s">
        <v>483</v>
      </c>
      <c r="Q170" s="4" t="s">
        <v>485</v>
      </c>
      <c r="R170" s="16" t="s">
        <v>500</v>
      </c>
      <c r="S170" s="59" t="s">
        <v>496</v>
      </c>
      <c r="T170" s="12" t="s">
        <v>181</v>
      </c>
      <c r="U170" s="4" t="s">
        <v>925</v>
      </c>
      <c r="V170" s="26">
        <v>50</v>
      </c>
      <c r="W170" s="24">
        <v>60</v>
      </c>
      <c r="X170" s="61">
        <v>0</v>
      </c>
      <c r="Y170" s="61">
        <f t="shared" si="4"/>
        <v>0</v>
      </c>
      <c r="Z170" s="4"/>
      <c r="AA170" s="40" t="s">
        <v>1319</v>
      </c>
      <c r="AB170" s="30">
        <v>11</v>
      </c>
    </row>
    <row r="171" spans="1:28" ht="65.25" customHeight="1">
      <c r="A171" s="3" t="s">
        <v>3078</v>
      </c>
      <c r="B171" s="4" t="s">
        <v>478</v>
      </c>
      <c r="C171" s="4" t="s">
        <v>479</v>
      </c>
      <c r="D171" s="4" t="s">
        <v>1692</v>
      </c>
      <c r="E171" s="4" t="s">
        <v>1136</v>
      </c>
      <c r="F171" s="4" t="s">
        <v>1136</v>
      </c>
      <c r="G171" s="4" t="s">
        <v>3204</v>
      </c>
      <c r="H171" s="4" t="s">
        <v>698</v>
      </c>
      <c r="I171" s="4"/>
      <c r="J171" s="4"/>
      <c r="K171" s="4" t="s">
        <v>491</v>
      </c>
      <c r="L171" s="3">
        <v>0</v>
      </c>
      <c r="M171" s="12" t="s">
        <v>2463</v>
      </c>
      <c r="N171" s="4" t="s">
        <v>483</v>
      </c>
      <c r="O171" s="4" t="s">
        <v>1476</v>
      </c>
      <c r="P171" s="4" t="s">
        <v>483</v>
      </c>
      <c r="Q171" s="4" t="s">
        <v>485</v>
      </c>
      <c r="R171" s="16" t="s">
        <v>500</v>
      </c>
      <c r="S171" s="59" t="s">
        <v>496</v>
      </c>
      <c r="T171" s="12" t="s">
        <v>181</v>
      </c>
      <c r="U171" s="4" t="s">
        <v>925</v>
      </c>
      <c r="V171" s="26">
        <v>50</v>
      </c>
      <c r="W171" s="24">
        <v>60</v>
      </c>
      <c r="X171" s="61">
        <f t="shared" si="6"/>
        <v>3000</v>
      </c>
      <c r="Y171" s="61">
        <f t="shared" si="4"/>
        <v>3360.0000000000005</v>
      </c>
      <c r="Z171" s="4"/>
      <c r="AA171" s="40" t="s">
        <v>1319</v>
      </c>
      <c r="AB171" s="30"/>
    </row>
    <row r="172" spans="1:28" ht="74.25" customHeight="1">
      <c r="A172" s="3" t="s">
        <v>2164</v>
      </c>
      <c r="B172" s="4" t="s">
        <v>478</v>
      </c>
      <c r="C172" s="4" t="s">
        <v>479</v>
      </c>
      <c r="D172" s="4" t="s">
        <v>929</v>
      </c>
      <c r="E172" s="4" t="s">
        <v>930</v>
      </c>
      <c r="F172" s="4" t="s">
        <v>930</v>
      </c>
      <c r="G172" s="4" t="s">
        <v>3204</v>
      </c>
      <c r="H172" s="4" t="s">
        <v>698</v>
      </c>
      <c r="I172" s="4" t="s">
        <v>931</v>
      </c>
      <c r="J172" s="4"/>
      <c r="K172" s="4" t="s">
        <v>491</v>
      </c>
      <c r="L172" s="3">
        <v>0</v>
      </c>
      <c r="M172" s="12" t="s">
        <v>2463</v>
      </c>
      <c r="N172" s="4" t="s">
        <v>483</v>
      </c>
      <c r="O172" s="3" t="s">
        <v>494</v>
      </c>
      <c r="P172" s="4" t="s">
        <v>483</v>
      </c>
      <c r="Q172" s="4" t="s">
        <v>485</v>
      </c>
      <c r="R172" s="16" t="s">
        <v>500</v>
      </c>
      <c r="S172" s="59" t="s">
        <v>496</v>
      </c>
      <c r="T172" s="12">
        <v>796</v>
      </c>
      <c r="U172" s="4" t="s">
        <v>493</v>
      </c>
      <c r="V172" s="26">
        <v>5</v>
      </c>
      <c r="W172" s="24">
        <v>250</v>
      </c>
      <c r="X172" s="61">
        <v>0</v>
      </c>
      <c r="Y172" s="61">
        <f t="shared" si="4"/>
        <v>0</v>
      </c>
      <c r="Z172" s="4"/>
      <c r="AA172" s="40" t="s">
        <v>1319</v>
      </c>
      <c r="AB172" s="30">
        <v>11</v>
      </c>
    </row>
    <row r="173" spans="1:28" ht="72" customHeight="1">
      <c r="A173" s="3" t="s">
        <v>3079</v>
      </c>
      <c r="B173" s="4" t="s">
        <v>478</v>
      </c>
      <c r="C173" s="4" t="s">
        <v>479</v>
      </c>
      <c r="D173" s="4" t="s">
        <v>929</v>
      </c>
      <c r="E173" s="4" t="s">
        <v>930</v>
      </c>
      <c r="F173" s="4" t="s">
        <v>930</v>
      </c>
      <c r="G173" s="4" t="s">
        <v>3204</v>
      </c>
      <c r="H173" s="4" t="s">
        <v>698</v>
      </c>
      <c r="I173" s="4" t="s">
        <v>931</v>
      </c>
      <c r="J173" s="4"/>
      <c r="K173" s="4" t="s">
        <v>491</v>
      </c>
      <c r="L173" s="3">
        <v>0</v>
      </c>
      <c r="M173" s="12" t="s">
        <v>2463</v>
      </c>
      <c r="N173" s="4" t="s">
        <v>483</v>
      </c>
      <c r="O173" s="4" t="s">
        <v>1476</v>
      </c>
      <c r="P173" s="4" t="s">
        <v>483</v>
      </c>
      <c r="Q173" s="4" t="s">
        <v>485</v>
      </c>
      <c r="R173" s="16" t="s">
        <v>500</v>
      </c>
      <c r="S173" s="59" t="s">
        <v>496</v>
      </c>
      <c r="T173" s="12">
        <v>796</v>
      </c>
      <c r="U173" s="4" t="s">
        <v>493</v>
      </c>
      <c r="V173" s="26">
        <v>5</v>
      </c>
      <c r="W173" s="24">
        <v>250</v>
      </c>
      <c r="X173" s="61">
        <f>V173*W173</f>
        <v>1250</v>
      </c>
      <c r="Y173" s="61">
        <f t="shared" si="4"/>
        <v>1400.0000000000002</v>
      </c>
      <c r="Z173" s="4"/>
      <c r="AA173" s="40" t="s">
        <v>1319</v>
      </c>
      <c r="AB173" s="30"/>
    </row>
    <row r="174" spans="1:28" ht="39.75" customHeight="1">
      <c r="A174" s="3" t="s">
        <v>2165</v>
      </c>
      <c r="B174" s="4" t="s">
        <v>478</v>
      </c>
      <c r="C174" s="4" t="s">
        <v>479</v>
      </c>
      <c r="D174" s="4" t="s">
        <v>932</v>
      </c>
      <c r="E174" s="4" t="s">
        <v>933</v>
      </c>
      <c r="F174" s="4" t="s">
        <v>933</v>
      </c>
      <c r="G174" s="4" t="s">
        <v>3211</v>
      </c>
      <c r="H174" s="4" t="s">
        <v>3210</v>
      </c>
      <c r="I174" s="4" t="s">
        <v>934</v>
      </c>
      <c r="J174" s="4"/>
      <c r="K174" s="4" t="s">
        <v>491</v>
      </c>
      <c r="L174" s="3">
        <v>0</v>
      </c>
      <c r="M174" s="12" t="s">
        <v>2463</v>
      </c>
      <c r="N174" s="4" t="s">
        <v>483</v>
      </c>
      <c r="O174" s="3" t="s">
        <v>494</v>
      </c>
      <c r="P174" s="4" t="s">
        <v>483</v>
      </c>
      <c r="Q174" s="4" t="s">
        <v>485</v>
      </c>
      <c r="R174" s="16" t="s">
        <v>500</v>
      </c>
      <c r="S174" s="59" t="s">
        <v>496</v>
      </c>
      <c r="T174" s="12" t="s">
        <v>540</v>
      </c>
      <c r="U174" s="4" t="s">
        <v>541</v>
      </c>
      <c r="V174" s="26">
        <v>2</v>
      </c>
      <c r="W174" s="24">
        <v>200</v>
      </c>
      <c r="X174" s="61">
        <v>0</v>
      </c>
      <c r="Y174" s="61">
        <f t="shared" si="4"/>
        <v>0</v>
      </c>
      <c r="Z174" s="4"/>
      <c r="AA174" s="40" t="s">
        <v>1319</v>
      </c>
      <c r="AB174" s="30">
        <v>11</v>
      </c>
    </row>
    <row r="175" spans="1:28" ht="50.25" customHeight="1">
      <c r="A175" s="3" t="s">
        <v>3080</v>
      </c>
      <c r="B175" s="4" t="s">
        <v>478</v>
      </c>
      <c r="C175" s="4" t="s">
        <v>479</v>
      </c>
      <c r="D175" s="4" t="s">
        <v>932</v>
      </c>
      <c r="E175" s="4" t="s">
        <v>933</v>
      </c>
      <c r="F175" s="4" t="s">
        <v>933</v>
      </c>
      <c r="G175" s="4" t="s">
        <v>3211</v>
      </c>
      <c r="H175" s="4" t="s">
        <v>3210</v>
      </c>
      <c r="I175" s="4" t="s">
        <v>934</v>
      </c>
      <c r="J175" s="4"/>
      <c r="K175" s="4" t="s">
        <v>491</v>
      </c>
      <c r="L175" s="3">
        <v>0</v>
      </c>
      <c r="M175" s="12" t="s">
        <v>2463</v>
      </c>
      <c r="N175" s="4" t="s">
        <v>483</v>
      </c>
      <c r="O175" s="4" t="s">
        <v>1476</v>
      </c>
      <c r="P175" s="4" t="s">
        <v>483</v>
      </c>
      <c r="Q175" s="4" t="s">
        <v>485</v>
      </c>
      <c r="R175" s="16" t="s">
        <v>500</v>
      </c>
      <c r="S175" s="59" t="s">
        <v>496</v>
      </c>
      <c r="T175" s="12" t="s">
        <v>540</v>
      </c>
      <c r="U175" s="4" t="s">
        <v>541</v>
      </c>
      <c r="V175" s="26">
        <v>2</v>
      </c>
      <c r="W175" s="24">
        <v>200</v>
      </c>
      <c r="X175" s="61">
        <f>V175*W175</f>
        <v>400</v>
      </c>
      <c r="Y175" s="61">
        <f t="shared" si="4"/>
        <v>448.00000000000006</v>
      </c>
      <c r="Z175" s="4"/>
      <c r="AA175" s="40" t="s">
        <v>1319</v>
      </c>
      <c r="AB175" s="30"/>
    </row>
    <row r="176" spans="1:28" ht="92.25" customHeight="1">
      <c r="A176" s="3" t="s">
        <v>2166</v>
      </c>
      <c r="B176" s="4" t="s">
        <v>478</v>
      </c>
      <c r="C176" s="4" t="s">
        <v>479</v>
      </c>
      <c r="D176" s="4" t="s">
        <v>3223</v>
      </c>
      <c r="E176" s="4" t="s">
        <v>935</v>
      </c>
      <c r="F176" s="4" t="s">
        <v>935</v>
      </c>
      <c r="G176" s="4" t="s">
        <v>3211</v>
      </c>
      <c r="H176" s="4" t="s">
        <v>3210</v>
      </c>
      <c r="I176" s="4" t="s">
        <v>936</v>
      </c>
      <c r="J176" s="4"/>
      <c r="K176" s="4" t="s">
        <v>491</v>
      </c>
      <c r="L176" s="3">
        <v>0</v>
      </c>
      <c r="M176" s="12" t="s">
        <v>2463</v>
      </c>
      <c r="N176" s="4" t="s">
        <v>483</v>
      </c>
      <c r="O176" s="3" t="s">
        <v>494</v>
      </c>
      <c r="P176" s="4" t="s">
        <v>483</v>
      </c>
      <c r="Q176" s="4" t="s">
        <v>485</v>
      </c>
      <c r="R176" s="16" t="s">
        <v>500</v>
      </c>
      <c r="S176" s="59" t="s">
        <v>496</v>
      </c>
      <c r="T176" s="12" t="s">
        <v>540</v>
      </c>
      <c r="U176" s="4" t="s">
        <v>541</v>
      </c>
      <c r="V176" s="26">
        <v>50</v>
      </c>
      <c r="W176" s="24">
        <v>40</v>
      </c>
      <c r="X176" s="61">
        <v>0</v>
      </c>
      <c r="Y176" s="61">
        <f t="shared" si="4"/>
        <v>0</v>
      </c>
      <c r="Z176" s="4"/>
      <c r="AA176" s="40" t="s">
        <v>1319</v>
      </c>
      <c r="AB176" s="30">
        <v>11</v>
      </c>
    </row>
    <row r="177" spans="1:28" ht="42" customHeight="1">
      <c r="A177" s="3" t="s">
        <v>3081</v>
      </c>
      <c r="B177" s="4" t="s">
        <v>478</v>
      </c>
      <c r="C177" s="4" t="s">
        <v>479</v>
      </c>
      <c r="D177" s="4" t="s">
        <v>3223</v>
      </c>
      <c r="E177" s="4" t="s">
        <v>935</v>
      </c>
      <c r="F177" s="4" t="s">
        <v>935</v>
      </c>
      <c r="G177" s="4" t="s">
        <v>3211</v>
      </c>
      <c r="H177" s="4" t="s">
        <v>3210</v>
      </c>
      <c r="I177" s="4" t="s">
        <v>936</v>
      </c>
      <c r="J177" s="4"/>
      <c r="K177" s="4" t="s">
        <v>491</v>
      </c>
      <c r="L177" s="3">
        <v>0</v>
      </c>
      <c r="M177" s="12" t="s">
        <v>2463</v>
      </c>
      <c r="N177" s="4" t="s">
        <v>483</v>
      </c>
      <c r="O177" s="4" t="s">
        <v>1476</v>
      </c>
      <c r="P177" s="4" t="s">
        <v>483</v>
      </c>
      <c r="Q177" s="4" t="s">
        <v>485</v>
      </c>
      <c r="R177" s="16" t="s">
        <v>500</v>
      </c>
      <c r="S177" s="59" t="s">
        <v>496</v>
      </c>
      <c r="T177" s="12" t="s">
        <v>540</v>
      </c>
      <c r="U177" s="4" t="s">
        <v>541</v>
      </c>
      <c r="V177" s="26">
        <v>50</v>
      </c>
      <c r="W177" s="24">
        <v>40</v>
      </c>
      <c r="X177" s="61">
        <f>V177*W177</f>
        <v>2000</v>
      </c>
      <c r="Y177" s="61">
        <f t="shared" si="4"/>
        <v>2240</v>
      </c>
      <c r="Z177" s="4"/>
      <c r="AA177" s="40" t="s">
        <v>1319</v>
      </c>
      <c r="AB177" s="30"/>
    </row>
    <row r="178" spans="1:28" ht="47.25" customHeight="1">
      <c r="A178" s="3" t="s">
        <v>2167</v>
      </c>
      <c r="B178" s="4" t="s">
        <v>478</v>
      </c>
      <c r="C178" s="4" t="s">
        <v>479</v>
      </c>
      <c r="D178" s="4" t="s">
        <v>1693</v>
      </c>
      <c r="E178" s="4" t="s">
        <v>1137</v>
      </c>
      <c r="F178" s="4" t="s">
        <v>1694</v>
      </c>
      <c r="G178" s="4" t="s">
        <v>3204</v>
      </c>
      <c r="H178" s="4" t="s">
        <v>698</v>
      </c>
      <c r="I178" s="4" t="s">
        <v>1138</v>
      </c>
      <c r="J178" s="4"/>
      <c r="K178" s="4" t="s">
        <v>491</v>
      </c>
      <c r="L178" s="3">
        <v>0</v>
      </c>
      <c r="M178" s="12" t="s">
        <v>2463</v>
      </c>
      <c r="N178" s="4" t="s">
        <v>483</v>
      </c>
      <c r="O178" s="3" t="s">
        <v>494</v>
      </c>
      <c r="P178" s="4" t="s">
        <v>483</v>
      </c>
      <c r="Q178" s="4" t="s">
        <v>485</v>
      </c>
      <c r="R178" s="16" t="s">
        <v>500</v>
      </c>
      <c r="S178" s="59" t="s">
        <v>496</v>
      </c>
      <c r="T178" s="12" t="s">
        <v>181</v>
      </c>
      <c r="U178" s="4" t="s">
        <v>625</v>
      </c>
      <c r="V178" s="24">
        <v>50</v>
      </c>
      <c r="W178" s="24">
        <v>60</v>
      </c>
      <c r="X178" s="61">
        <v>0</v>
      </c>
      <c r="Y178" s="61">
        <f t="shared" si="4"/>
        <v>0</v>
      </c>
      <c r="Z178" s="4"/>
      <c r="AA178" s="40" t="s">
        <v>1319</v>
      </c>
      <c r="AB178" s="30">
        <v>11</v>
      </c>
    </row>
    <row r="179" spans="1:28" ht="50.25" customHeight="1">
      <c r="A179" s="3" t="s">
        <v>3082</v>
      </c>
      <c r="B179" s="4" t="s">
        <v>478</v>
      </c>
      <c r="C179" s="4" t="s">
        <v>479</v>
      </c>
      <c r="D179" s="4" t="s">
        <v>1693</v>
      </c>
      <c r="E179" s="4" t="s">
        <v>1137</v>
      </c>
      <c r="F179" s="4" t="s">
        <v>1694</v>
      </c>
      <c r="G179" s="4" t="s">
        <v>3204</v>
      </c>
      <c r="H179" s="4" t="s">
        <v>698</v>
      </c>
      <c r="I179" s="4" t="s">
        <v>1138</v>
      </c>
      <c r="J179" s="4"/>
      <c r="K179" s="4" t="s">
        <v>491</v>
      </c>
      <c r="L179" s="3">
        <v>0</v>
      </c>
      <c r="M179" s="12" t="s">
        <v>2463</v>
      </c>
      <c r="N179" s="4" t="s">
        <v>483</v>
      </c>
      <c r="O179" s="4" t="s">
        <v>1476</v>
      </c>
      <c r="P179" s="4" t="s">
        <v>483</v>
      </c>
      <c r="Q179" s="4" t="s">
        <v>485</v>
      </c>
      <c r="R179" s="16" t="s">
        <v>500</v>
      </c>
      <c r="S179" s="59" t="s">
        <v>496</v>
      </c>
      <c r="T179" s="12" t="s">
        <v>181</v>
      </c>
      <c r="U179" s="4" t="s">
        <v>625</v>
      </c>
      <c r="V179" s="24">
        <v>50</v>
      </c>
      <c r="W179" s="24">
        <v>60</v>
      </c>
      <c r="X179" s="61">
        <f>V179*W179</f>
        <v>3000</v>
      </c>
      <c r="Y179" s="61">
        <f t="shared" si="4"/>
        <v>3360.0000000000005</v>
      </c>
      <c r="Z179" s="4"/>
      <c r="AA179" s="40" t="s">
        <v>1319</v>
      </c>
      <c r="AB179" s="30"/>
    </row>
    <row r="180" spans="1:28" ht="127.5" customHeight="1">
      <c r="A180" s="3" t="s">
        <v>2168</v>
      </c>
      <c r="B180" s="4" t="s">
        <v>478</v>
      </c>
      <c r="C180" s="4" t="s">
        <v>479</v>
      </c>
      <c r="D180" s="4" t="s">
        <v>937</v>
      </c>
      <c r="E180" s="4" t="s">
        <v>3219</v>
      </c>
      <c r="F180" s="4" t="s">
        <v>3218</v>
      </c>
      <c r="G180" s="4" t="s">
        <v>3204</v>
      </c>
      <c r="H180" s="4" t="s">
        <v>698</v>
      </c>
      <c r="I180" s="4" t="s">
        <v>938</v>
      </c>
      <c r="J180" s="4"/>
      <c r="K180" s="4" t="s">
        <v>491</v>
      </c>
      <c r="L180" s="3">
        <v>0</v>
      </c>
      <c r="M180" s="12" t="s">
        <v>2463</v>
      </c>
      <c r="N180" s="4" t="s">
        <v>483</v>
      </c>
      <c r="O180" s="3" t="s">
        <v>494</v>
      </c>
      <c r="P180" s="4" t="s">
        <v>483</v>
      </c>
      <c r="Q180" s="4" t="s">
        <v>485</v>
      </c>
      <c r="R180" s="16" t="s">
        <v>500</v>
      </c>
      <c r="S180" s="59" t="s">
        <v>496</v>
      </c>
      <c r="T180" s="12" t="s">
        <v>181</v>
      </c>
      <c r="U180" s="4" t="s">
        <v>625</v>
      </c>
      <c r="V180" s="26">
        <v>5</v>
      </c>
      <c r="W180" s="24">
        <v>600</v>
      </c>
      <c r="X180" s="61">
        <v>0</v>
      </c>
      <c r="Y180" s="61">
        <f t="shared" si="4"/>
        <v>0</v>
      </c>
      <c r="Z180" s="4"/>
      <c r="AA180" s="40" t="s">
        <v>1319</v>
      </c>
      <c r="AB180" s="30">
        <v>11</v>
      </c>
    </row>
    <row r="181" spans="1:28" ht="52.5" customHeight="1">
      <c r="A181" s="3" t="s">
        <v>3083</v>
      </c>
      <c r="B181" s="4" t="s">
        <v>478</v>
      </c>
      <c r="C181" s="4" t="s">
        <v>479</v>
      </c>
      <c r="D181" s="4" t="s">
        <v>937</v>
      </c>
      <c r="E181" s="4" t="s">
        <v>3219</v>
      </c>
      <c r="F181" s="4" t="s">
        <v>3218</v>
      </c>
      <c r="G181" s="4" t="s">
        <v>3204</v>
      </c>
      <c r="H181" s="4" t="s">
        <v>698</v>
      </c>
      <c r="I181" s="4" t="s">
        <v>938</v>
      </c>
      <c r="J181" s="4"/>
      <c r="K181" s="4" t="s">
        <v>491</v>
      </c>
      <c r="L181" s="3">
        <v>0</v>
      </c>
      <c r="M181" s="12" t="s">
        <v>2463</v>
      </c>
      <c r="N181" s="4" t="s">
        <v>483</v>
      </c>
      <c r="O181" s="4" t="s">
        <v>1476</v>
      </c>
      <c r="P181" s="4" t="s">
        <v>483</v>
      </c>
      <c r="Q181" s="4" t="s">
        <v>485</v>
      </c>
      <c r="R181" s="16" t="s">
        <v>500</v>
      </c>
      <c r="S181" s="59" t="s">
        <v>496</v>
      </c>
      <c r="T181" s="12" t="s">
        <v>181</v>
      </c>
      <c r="U181" s="4" t="s">
        <v>625</v>
      </c>
      <c r="V181" s="26">
        <v>5</v>
      </c>
      <c r="W181" s="24">
        <v>600</v>
      </c>
      <c r="X181" s="61">
        <f>V181*W181</f>
        <v>3000</v>
      </c>
      <c r="Y181" s="61">
        <f t="shared" si="4"/>
        <v>3360.0000000000005</v>
      </c>
      <c r="Z181" s="4"/>
      <c r="AA181" s="40" t="s">
        <v>1319</v>
      </c>
      <c r="AB181" s="30"/>
    </row>
    <row r="182" spans="1:28" ht="63" customHeight="1">
      <c r="A182" s="3" t="s">
        <v>2169</v>
      </c>
      <c r="B182" s="4" t="s">
        <v>478</v>
      </c>
      <c r="C182" s="4" t="s">
        <v>479</v>
      </c>
      <c r="D182" s="4" t="s">
        <v>939</v>
      </c>
      <c r="E182" s="4" t="s">
        <v>940</v>
      </c>
      <c r="F182" s="4" t="s">
        <v>940</v>
      </c>
      <c r="G182" s="4" t="s">
        <v>941</v>
      </c>
      <c r="H182" s="10" t="s">
        <v>1139</v>
      </c>
      <c r="I182" s="4" t="s">
        <v>942</v>
      </c>
      <c r="J182" s="4"/>
      <c r="K182" s="4" t="s">
        <v>491</v>
      </c>
      <c r="L182" s="3">
        <v>0</v>
      </c>
      <c r="M182" s="12" t="s">
        <v>2463</v>
      </c>
      <c r="N182" s="4" t="s">
        <v>483</v>
      </c>
      <c r="O182" s="3" t="s">
        <v>494</v>
      </c>
      <c r="P182" s="4" t="s">
        <v>483</v>
      </c>
      <c r="Q182" s="4" t="s">
        <v>485</v>
      </c>
      <c r="R182" s="16" t="s">
        <v>500</v>
      </c>
      <c r="S182" s="59" t="s">
        <v>496</v>
      </c>
      <c r="T182" s="12" t="s">
        <v>540</v>
      </c>
      <c r="U182" s="4" t="s">
        <v>541</v>
      </c>
      <c r="V182" s="26">
        <v>50</v>
      </c>
      <c r="W182" s="24">
        <v>30</v>
      </c>
      <c r="X182" s="61">
        <v>0</v>
      </c>
      <c r="Y182" s="61">
        <f t="shared" si="4"/>
        <v>0</v>
      </c>
      <c r="Z182" s="4"/>
      <c r="AA182" s="40" t="s">
        <v>1319</v>
      </c>
      <c r="AB182" s="30">
        <v>11</v>
      </c>
    </row>
    <row r="183" spans="1:28" ht="55.5" customHeight="1">
      <c r="A183" s="3" t="s">
        <v>3084</v>
      </c>
      <c r="B183" s="4" t="s">
        <v>478</v>
      </c>
      <c r="C183" s="4" t="s">
        <v>479</v>
      </c>
      <c r="D183" s="4" t="s">
        <v>939</v>
      </c>
      <c r="E183" s="4" t="s">
        <v>940</v>
      </c>
      <c r="F183" s="4" t="s">
        <v>940</v>
      </c>
      <c r="G183" s="4" t="s">
        <v>941</v>
      </c>
      <c r="H183" s="10" t="s">
        <v>1139</v>
      </c>
      <c r="I183" s="4" t="s">
        <v>942</v>
      </c>
      <c r="J183" s="4"/>
      <c r="K183" s="4" t="s">
        <v>491</v>
      </c>
      <c r="L183" s="3">
        <v>0</v>
      </c>
      <c r="M183" s="12" t="s">
        <v>2463</v>
      </c>
      <c r="N183" s="4" t="s">
        <v>483</v>
      </c>
      <c r="O183" s="4" t="s">
        <v>1476</v>
      </c>
      <c r="P183" s="4" t="s">
        <v>483</v>
      </c>
      <c r="Q183" s="4" t="s">
        <v>485</v>
      </c>
      <c r="R183" s="16" t="s">
        <v>500</v>
      </c>
      <c r="S183" s="59" t="s">
        <v>496</v>
      </c>
      <c r="T183" s="12" t="s">
        <v>540</v>
      </c>
      <c r="U183" s="4" t="s">
        <v>541</v>
      </c>
      <c r="V183" s="26">
        <v>50</v>
      </c>
      <c r="W183" s="24">
        <v>30</v>
      </c>
      <c r="X183" s="61">
        <f>V183*W183</f>
        <v>1500</v>
      </c>
      <c r="Y183" s="61">
        <f t="shared" si="4"/>
        <v>1680.0000000000002</v>
      </c>
      <c r="Z183" s="4"/>
      <c r="AA183" s="40" t="s">
        <v>1319</v>
      </c>
      <c r="AB183" s="30"/>
    </row>
    <row r="184" spans="1:28" ht="96.75" customHeight="1">
      <c r="A184" s="3" t="s">
        <v>2170</v>
      </c>
      <c r="B184" s="4" t="s">
        <v>478</v>
      </c>
      <c r="C184" s="4" t="s">
        <v>479</v>
      </c>
      <c r="D184" s="4" t="s">
        <v>943</v>
      </c>
      <c r="E184" s="4" t="s">
        <v>944</v>
      </c>
      <c r="F184" s="10" t="s">
        <v>1140</v>
      </c>
      <c r="G184" s="4" t="s">
        <v>945</v>
      </c>
      <c r="H184" s="10" t="s">
        <v>1141</v>
      </c>
      <c r="I184" s="4" t="s">
        <v>946</v>
      </c>
      <c r="J184" s="4"/>
      <c r="K184" s="4" t="s">
        <v>491</v>
      </c>
      <c r="L184" s="3">
        <v>0</v>
      </c>
      <c r="M184" s="12" t="s">
        <v>2463</v>
      </c>
      <c r="N184" s="4" t="s">
        <v>483</v>
      </c>
      <c r="O184" s="3" t="s">
        <v>494</v>
      </c>
      <c r="P184" s="4" t="s">
        <v>483</v>
      </c>
      <c r="Q184" s="4" t="s">
        <v>485</v>
      </c>
      <c r="R184" s="16" t="s">
        <v>500</v>
      </c>
      <c r="S184" s="59" t="s">
        <v>496</v>
      </c>
      <c r="T184" s="12" t="s">
        <v>540</v>
      </c>
      <c r="U184" s="4" t="s">
        <v>541</v>
      </c>
      <c r="V184" s="26">
        <v>3</v>
      </c>
      <c r="W184" s="24">
        <v>1000</v>
      </c>
      <c r="X184" s="61">
        <v>0</v>
      </c>
      <c r="Y184" s="61">
        <f t="shared" si="4"/>
        <v>0</v>
      </c>
      <c r="Z184" s="4"/>
      <c r="AA184" s="40" t="s">
        <v>1319</v>
      </c>
      <c r="AB184" s="30">
        <v>11</v>
      </c>
    </row>
    <row r="185" spans="1:28" ht="91.5" customHeight="1">
      <c r="A185" s="3" t="s">
        <v>3085</v>
      </c>
      <c r="B185" s="4" t="s">
        <v>478</v>
      </c>
      <c r="C185" s="4" t="s">
        <v>479</v>
      </c>
      <c r="D185" s="4" t="s">
        <v>943</v>
      </c>
      <c r="E185" s="4" t="s">
        <v>944</v>
      </c>
      <c r="F185" s="10" t="s">
        <v>1140</v>
      </c>
      <c r="G185" s="4" t="s">
        <v>945</v>
      </c>
      <c r="H185" s="10" t="s">
        <v>1141</v>
      </c>
      <c r="I185" s="4" t="s">
        <v>946</v>
      </c>
      <c r="J185" s="4"/>
      <c r="K185" s="4" t="s">
        <v>491</v>
      </c>
      <c r="L185" s="3">
        <v>0</v>
      </c>
      <c r="M185" s="12" t="s">
        <v>2463</v>
      </c>
      <c r="N185" s="4" t="s">
        <v>483</v>
      </c>
      <c r="O185" s="4" t="s">
        <v>1476</v>
      </c>
      <c r="P185" s="4" t="s">
        <v>483</v>
      </c>
      <c r="Q185" s="4" t="s">
        <v>485</v>
      </c>
      <c r="R185" s="16" t="s">
        <v>500</v>
      </c>
      <c r="S185" s="59" t="s">
        <v>496</v>
      </c>
      <c r="T185" s="12" t="s">
        <v>540</v>
      </c>
      <c r="U185" s="4" t="s">
        <v>541</v>
      </c>
      <c r="V185" s="26">
        <v>3</v>
      </c>
      <c r="W185" s="24">
        <v>1000</v>
      </c>
      <c r="X185" s="61">
        <f>V185*W185</f>
        <v>3000</v>
      </c>
      <c r="Y185" s="61">
        <f t="shared" si="4"/>
        <v>3360.0000000000005</v>
      </c>
      <c r="Z185" s="4"/>
      <c r="AA185" s="40" t="s">
        <v>1319</v>
      </c>
      <c r="AB185" s="30"/>
    </row>
    <row r="186" spans="1:28" ht="54.75" customHeight="1">
      <c r="A186" s="3" t="s">
        <v>2171</v>
      </c>
      <c r="B186" s="4" t="s">
        <v>478</v>
      </c>
      <c r="C186" s="4" t="s">
        <v>479</v>
      </c>
      <c r="D186" s="65" t="s">
        <v>947</v>
      </c>
      <c r="E186" s="3" t="s">
        <v>1142</v>
      </c>
      <c r="F186" s="10" t="s">
        <v>3225</v>
      </c>
      <c r="G186" s="4" t="s">
        <v>3224</v>
      </c>
      <c r="H186" s="10" t="s">
        <v>3224</v>
      </c>
      <c r="I186" s="4" t="s">
        <v>1143</v>
      </c>
      <c r="J186" s="4"/>
      <c r="K186" s="4" t="s">
        <v>491</v>
      </c>
      <c r="L186" s="4">
        <v>0</v>
      </c>
      <c r="M186" s="12" t="s">
        <v>2463</v>
      </c>
      <c r="N186" s="4" t="s">
        <v>483</v>
      </c>
      <c r="O186" s="4" t="s">
        <v>494</v>
      </c>
      <c r="P186" s="4" t="s">
        <v>483</v>
      </c>
      <c r="Q186" s="4" t="s">
        <v>485</v>
      </c>
      <c r="R186" s="16" t="s">
        <v>500</v>
      </c>
      <c r="S186" s="59" t="s">
        <v>496</v>
      </c>
      <c r="T186" s="12" t="s">
        <v>181</v>
      </c>
      <c r="U186" s="4" t="s">
        <v>625</v>
      </c>
      <c r="V186" s="24">
        <v>2</v>
      </c>
      <c r="W186" s="24">
        <v>1500</v>
      </c>
      <c r="X186" s="61">
        <v>0</v>
      </c>
      <c r="Y186" s="61">
        <f t="shared" si="4"/>
        <v>0</v>
      </c>
      <c r="Z186" s="4"/>
      <c r="AA186" s="40" t="s">
        <v>1319</v>
      </c>
      <c r="AB186" s="30">
        <v>11</v>
      </c>
    </row>
    <row r="187" spans="1:28" ht="54.75" customHeight="1">
      <c r="A187" s="3" t="s">
        <v>3086</v>
      </c>
      <c r="B187" s="4" t="s">
        <v>478</v>
      </c>
      <c r="C187" s="4" t="s">
        <v>479</v>
      </c>
      <c r="D187" s="65" t="s">
        <v>947</v>
      </c>
      <c r="E187" s="3" t="s">
        <v>1142</v>
      </c>
      <c r="F187" s="10" t="s">
        <v>3225</v>
      </c>
      <c r="G187" s="4" t="s">
        <v>3224</v>
      </c>
      <c r="H187" s="10" t="s">
        <v>3224</v>
      </c>
      <c r="I187" s="4" t="s">
        <v>1143</v>
      </c>
      <c r="J187" s="4"/>
      <c r="K187" s="4" t="s">
        <v>491</v>
      </c>
      <c r="L187" s="4">
        <v>0</v>
      </c>
      <c r="M187" s="12" t="s">
        <v>2463</v>
      </c>
      <c r="N187" s="4" t="s">
        <v>483</v>
      </c>
      <c r="O187" s="4" t="s">
        <v>1476</v>
      </c>
      <c r="P187" s="4" t="s">
        <v>483</v>
      </c>
      <c r="Q187" s="4" t="s">
        <v>485</v>
      </c>
      <c r="R187" s="16" t="s">
        <v>500</v>
      </c>
      <c r="S187" s="59" t="s">
        <v>496</v>
      </c>
      <c r="T187" s="12" t="s">
        <v>181</v>
      </c>
      <c r="U187" s="4" t="s">
        <v>625</v>
      </c>
      <c r="V187" s="24">
        <v>2</v>
      </c>
      <c r="W187" s="24">
        <v>1500</v>
      </c>
      <c r="X187" s="61">
        <f>V187*W187</f>
        <v>3000</v>
      </c>
      <c r="Y187" s="61">
        <f t="shared" si="4"/>
        <v>3360.0000000000005</v>
      </c>
      <c r="Z187" s="4"/>
      <c r="AA187" s="40" t="s">
        <v>1319</v>
      </c>
      <c r="AB187" s="30"/>
    </row>
    <row r="188" spans="1:28" ht="54.75" customHeight="1">
      <c r="A188" s="3" t="s">
        <v>2172</v>
      </c>
      <c r="B188" s="4" t="s">
        <v>478</v>
      </c>
      <c r="C188" s="4" t="s">
        <v>479</v>
      </c>
      <c r="D188" s="4" t="s">
        <v>948</v>
      </c>
      <c r="E188" s="3" t="s">
        <v>3226</v>
      </c>
      <c r="F188" s="10" t="s">
        <v>3226</v>
      </c>
      <c r="G188" s="4" t="s">
        <v>3211</v>
      </c>
      <c r="H188" s="10" t="s">
        <v>3210</v>
      </c>
      <c r="I188" s="4" t="s">
        <v>949</v>
      </c>
      <c r="J188" s="4"/>
      <c r="K188" s="4" t="s">
        <v>491</v>
      </c>
      <c r="L188" s="11">
        <v>0</v>
      </c>
      <c r="M188" s="12" t="s">
        <v>2463</v>
      </c>
      <c r="N188" s="4" t="s">
        <v>483</v>
      </c>
      <c r="O188" s="4" t="s">
        <v>494</v>
      </c>
      <c r="P188" s="4" t="s">
        <v>483</v>
      </c>
      <c r="Q188" s="4" t="s">
        <v>485</v>
      </c>
      <c r="R188" s="16" t="s">
        <v>500</v>
      </c>
      <c r="S188" s="59" t="s">
        <v>496</v>
      </c>
      <c r="T188" s="12" t="s">
        <v>540</v>
      </c>
      <c r="U188" s="4" t="s">
        <v>541</v>
      </c>
      <c r="V188" s="24">
        <v>10</v>
      </c>
      <c r="W188" s="24">
        <v>150</v>
      </c>
      <c r="X188" s="61">
        <v>0</v>
      </c>
      <c r="Y188" s="61">
        <f t="shared" si="4"/>
        <v>0</v>
      </c>
      <c r="Z188" s="4"/>
      <c r="AA188" s="40" t="s">
        <v>1319</v>
      </c>
      <c r="AB188" s="30">
        <v>11</v>
      </c>
    </row>
    <row r="189" spans="1:28" ht="54.75" customHeight="1">
      <c r="A189" s="3" t="s">
        <v>3087</v>
      </c>
      <c r="B189" s="4" t="s">
        <v>478</v>
      </c>
      <c r="C189" s="4" t="s">
        <v>479</v>
      </c>
      <c r="D189" s="4" t="s">
        <v>948</v>
      </c>
      <c r="E189" s="3" t="s">
        <v>3226</v>
      </c>
      <c r="F189" s="10" t="s">
        <v>3226</v>
      </c>
      <c r="G189" s="4" t="s">
        <v>3211</v>
      </c>
      <c r="H189" s="10" t="s">
        <v>3210</v>
      </c>
      <c r="I189" s="4" t="s">
        <v>949</v>
      </c>
      <c r="J189" s="4"/>
      <c r="K189" s="4" t="s">
        <v>491</v>
      </c>
      <c r="L189" s="11">
        <v>0</v>
      </c>
      <c r="M189" s="12" t="s">
        <v>2463</v>
      </c>
      <c r="N189" s="4" t="s">
        <v>483</v>
      </c>
      <c r="O189" s="4" t="s">
        <v>1476</v>
      </c>
      <c r="P189" s="4" t="s">
        <v>483</v>
      </c>
      <c r="Q189" s="4" t="s">
        <v>485</v>
      </c>
      <c r="R189" s="16" t="s">
        <v>500</v>
      </c>
      <c r="S189" s="59" t="s">
        <v>496</v>
      </c>
      <c r="T189" s="12" t="s">
        <v>540</v>
      </c>
      <c r="U189" s="4" t="s">
        <v>541</v>
      </c>
      <c r="V189" s="24">
        <v>10</v>
      </c>
      <c r="W189" s="24">
        <v>150</v>
      </c>
      <c r="X189" s="61">
        <f>V189*W189</f>
        <v>1500</v>
      </c>
      <c r="Y189" s="61">
        <f t="shared" si="4"/>
        <v>1680.0000000000002</v>
      </c>
      <c r="Z189" s="4"/>
      <c r="AA189" s="40" t="s">
        <v>1319</v>
      </c>
      <c r="AB189" s="30"/>
    </row>
    <row r="190" spans="1:28" ht="110.25" customHeight="1">
      <c r="A190" s="3" t="s">
        <v>2173</v>
      </c>
      <c r="B190" s="4" t="s">
        <v>478</v>
      </c>
      <c r="C190" s="4" t="s">
        <v>479</v>
      </c>
      <c r="D190" s="4" t="s">
        <v>3233</v>
      </c>
      <c r="E190" s="3" t="s">
        <v>3235</v>
      </c>
      <c r="F190" s="3" t="s">
        <v>3234</v>
      </c>
      <c r="G190" s="3" t="s">
        <v>3211</v>
      </c>
      <c r="H190" s="4" t="s">
        <v>3210</v>
      </c>
      <c r="I190" s="4"/>
      <c r="J190" s="4"/>
      <c r="K190" s="4" t="s">
        <v>491</v>
      </c>
      <c r="L190" s="11">
        <v>0</v>
      </c>
      <c r="M190" s="12" t="s">
        <v>2463</v>
      </c>
      <c r="N190" s="4" t="s">
        <v>483</v>
      </c>
      <c r="O190" s="4" t="s">
        <v>494</v>
      </c>
      <c r="P190" s="4" t="s">
        <v>483</v>
      </c>
      <c r="Q190" s="4" t="s">
        <v>485</v>
      </c>
      <c r="R190" s="16" t="s">
        <v>500</v>
      </c>
      <c r="S190" s="59" t="s">
        <v>496</v>
      </c>
      <c r="T190" s="12" t="s">
        <v>540</v>
      </c>
      <c r="U190" s="4" t="s">
        <v>541</v>
      </c>
      <c r="V190" s="24">
        <v>50</v>
      </c>
      <c r="W190" s="24">
        <v>40</v>
      </c>
      <c r="X190" s="61">
        <v>0</v>
      </c>
      <c r="Y190" s="61">
        <f t="shared" si="4"/>
        <v>0</v>
      </c>
      <c r="Z190" s="4"/>
      <c r="AA190" s="40" t="s">
        <v>1319</v>
      </c>
      <c r="AB190" s="30">
        <v>11</v>
      </c>
    </row>
    <row r="191" spans="1:28" ht="110.25" customHeight="1">
      <c r="A191" s="3" t="s">
        <v>3088</v>
      </c>
      <c r="B191" s="4" t="s">
        <v>478</v>
      </c>
      <c r="C191" s="4" t="s">
        <v>479</v>
      </c>
      <c r="D191" s="4" t="s">
        <v>3233</v>
      </c>
      <c r="E191" s="3" t="s">
        <v>3235</v>
      </c>
      <c r="F191" s="3" t="s">
        <v>3234</v>
      </c>
      <c r="G191" s="3" t="s">
        <v>3211</v>
      </c>
      <c r="H191" s="4" t="s">
        <v>3210</v>
      </c>
      <c r="I191" s="4"/>
      <c r="J191" s="4"/>
      <c r="K191" s="4" t="s">
        <v>491</v>
      </c>
      <c r="L191" s="11">
        <v>0</v>
      </c>
      <c r="M191" s="12" t="s">
        <v>2463</v>
      </c>
      <c r="N191" s="4" t="s">
        <v>483</v>
      </c>
      <c r="O191" s="4" t="s">
        <v>1476</v>
      </c>
      <c r="P191" s="4" t="s">
        <v>483</v>
      </c>
      <c r="Q191" s="4" t="s">
        <v>485</v>
      </c>
      <c r="R191" s="16" t="s">
        <v>500</v>
      </c>
      <c r="S191" s="59" t="s">
        <v>496</v>
      </c>
      <c r="T191" s="12" t="s">
        <v>540</v>
      </c>
      <c r="U191" s="4" t="s">
        <v>541</v>
      </c>
      <c r="V191" s="24">
        <v>50</v>
      </c>
      <c r="W191" s="24">
        <v>40</v>
      </c>
      <c r="X191" s="61">
        <f>V191*W191</f>
        <v>2000</v>
      </c>
      <c r="Y191" s="61">
        <f t="shared" si="4"/>
        <v>2240</v>
      </c>
      <c r="Z191" s="4"/>
      <c r="AA191" s="40" t="s">
        <v>1319</v>
      </c>
      <c r="AB191" s="30"/>
    </row>
    <row r="192" spans="1:28" ht="69.75" customHeight="1">
      <c r="A192" s="3" t="s">
        <v>2174</v>
      </c>
      <c r="B192" s="4" t="s">
        <v>478</v>
      </c>
      <c r="C192" s="4" t="s">
        <v>479</v>
      </c>
      <c r="D192" s="3" t="s">
        <v>982</v>
      </c>
      <c r="E192" s="3" t="s">
        <v>204</v>
      </c>
      <c r="F192" s="3" t="s">
        <v>204</v>
      </c>
      <c r="G192" s="3" t="s">
        <v>984</v>
      </c>
      <c r="H192" s="3" t="s">
        <v>983</v>
      </c>
      <c r="I192" s="3" t="s">
        <v>985</v>
      </c>
      <c r="J192" s="3"/>
      <c r="K192" s="4" t="s">
        <v>491</v>
      </c>
      <c r="L192" s="11">
        <v>0</v>
      </c>
      <c r="M192" s="12" t="s">
        <v>2463</v>
      </c>
      <c r="N192" s="4" t="s">
        <v>483</v>
      </c>
      <c r="O192" s="4" t="s">
        <v>494</v>
      </c>
      <c r="P192" s="4" t="s">
        <v>483</v>
      </c>
      <c r="Q192" s="4" t="s">
        <v>485</v>
      </c>
      <c r="R192" s="16" t="s">
        <v>500</v>
      </c>
      <c r="S192" s="59" t="s">
        <v>496</v>
      </c>
      <c r="T192" s="12">
        <v>796</v>
      </c>
      <c r="U192" s="4" t="s">
        <v>493</v>
      </c>
      <c r="V192" s="24">
        <v>1</v>
      </c>
      <c r="W192" s="24">
        <v>4000</v>
      </c>
      <c r="X192" s="61">
        <v>0</v>
      </c>
      <c r="Y192" s="61">
        <f t="shared" si="4"/>
        <v>0</v>
      </c>
      <c r="Z192" s="4"/>
      <c r="AA192" s="40" t="s">
        <v>1319</v>
      </c>
      <c r="AB192" s="30">
        <v>11</v>
      </c>
    </row>
    <row r="193" spans="1:28" ht="87.75" customHeight="1">
      <c r="A193" s="3" t="s">
        <v>3089</v>
      </c>
      <c r="B193" s="4" t="s">
        <v>478</v>
      </c>
      <c r="C193" s="4" t="s">
        <v>479</v>
      </c>
      <c r="D193" s="3" t="s">
        <v>982</v>
      </c>
      <c r="E193" s="3" t="s">
        <v>204</v>
      </c>
      <c r="F193" s="3" t="s">
        <v>204</v>
      </c>
      <c r="G193" s="3" t="s">
        <v>984</v>
      </c>
      <c r="H193" s="3" t="s">
        <v>983</v>
      </c>
      <c r="I193" s="3" t="s">
        <v>985</v>
      </c>
      <c r="J193" s="3"/>
      <c r="K193" s="4" t="s">
        <v>491</v>
      </c>
      <c r="L193" s="11">
        <v>0</v>
      </c>
      <c r="M193" s="12" t="s">
        <v>2463</v>
      </c>
      <c r="N193" s="4" t="s">
        <v>483</v>
      </c>
      <c r="O193" s="4" t="s">
        <v>1476</v>
      </c>
      <c r="P193" s="4" t="s">
        <v>483</v>
      </c>
      <c r="Q193" s="4" t="s">
        <v>485</v>
      </c>
      <c r="R193" s="16" t="s">
        <v>500</v>
      </c>
      <c r="S193" s="59" t="s">
        <v>496</v>
      </c>
      <c r="T193" s="12">
        <v>796</v>
      </c>
      <c r="U193" s="4" t="s">
        <v>493</v>
      </c>
      <c r="V193" s="24">
        <v>1</v>
      </c>
      <c r="W193" s="24">
        <v>4000</v>
      </c>
      <c r="X193" s="61">
        <f>V193*W193</f>
        <v>4000</v>
      </c>
      <c r="Y193" s="61">
        <f t="shared" si="4"/>
        <v>4480</v>
      </c>
      <c r="Z193" s="4"/>
      <c r="AA193" s="40" t="s">
        <v>1319</v>
      </c>
      <c r="AB193" s="30"/>
    </row>
    <row r="194" spans="1:28" ht="80.25" customHeight="1">
      <c r="A194" s="3" t="s">
        <v>2175</v>
      </c>
      <c r="B194" s="4" t="s">
        <v>478</v>
      </c>
      <c r="C194" s="4" t="s">
        <v>479</v>
      </c>
      <c r="D194" s="3" t="s">
        <v>1695</v>
      </c>
      <c r="E194" s="3" t="s">
        <v>1697</v>
      </c>
      <c r="F194" s="3" t="s">
        <v>1696</v>
      </c>
      <c r="G194" s="3" t="s">
        <v>1697</v>
      </c>
      <c r="H194" s="3" t="s">
        <v>1698</v>
      </c>
      <c r="I194" s="4"/>
      <c r="J194" s="4"/>
      <c r="K194" s="4" t="s">
        <v>491</v>
      </c>
      <c r="L194" s="11">
        <v>0</v>
      </c>
      <c r="M194" s="12" t="s">
        <v>2463</v>
      </c>
      <c r="N194" s="4" t="s">
        <v>483</v>
      </c>
      <c r="O194" s="4" t="s">
        <v>494</v>
      </c>
      <c r="P194" s="4" t="s">
        <v>483</v>
      </c>
      <c r="Q194" s="4" t="s">
        <v>485</v>
      </c>
      <c r="R194" s="16" t="s">
        <v>500</v>
      </c>
      <c r="S194" s="59" t="s">
        <v>496</v>
      </c>
      <c r="T194" s="4">
        <v>778</v>
      </c>
      <c r="U194" s="4" t="s">
        <v>541</v>
      </c>
      <c r="V194" s="24" t="s">
        <v>1144</v>
      </c>
      <c r="W194" s="24">
        <v>8</v>
      </c>
      <c r="X194" s="61">
        <v>0</v>
      </c>
      <c r="Y194" s="61">
        <f t="shared" si="4"/>
        <v>0</v>
      </c>
      <c r="Z194" s="4"/>
      <c r="AA194" s="40" t="s">
        <v>1319</v>
      </c>
      <c r="AB194" s="30">
        <v>11</v>
      </c>
    </row>
    <row r="195" spans="1:28" ht="89.25">
      <c r="A195" s="3" t="s">
        <v>3090</v>
      </c>
      <c r="B195" s="4" t="s">
        <v>478</v>
      </c>
      <c r="C195" s="4" t="s">
        <v>479</v>
      </c>
      <c r="D195" s="3" t="s">
        <v>1695</v>
      </c>
      <c r="E195" s="3" t="s">
        <v>1697</v>
      </c>
      <c r="F195" s="3" t="s">
        <v>1696</v>
      </c>
      <c r="G195" s="3" t="s">
        <v>1697</v>
      </c>
      <c r="H195" s="3" t="s">
        <v>1698</v>
      </c>
      <c r="I195" s="4"/>
      <c r="J195" s="4"/>
      <c r="K195" s="4" t="s">
        <v>491</v>
      </c>
      <c r="L195" s="11">
        <v>0</v>
      </c>
      <c r="M195" s="12" t="s">
        <v>2463</v>
      </c>
      <c r="N195" s="4" t="s">
        <v>483</v>
      </c>
      <c r="O195" s="4" t="s">
        <v>1476</v>
      </c>
      <c r="P195" s="4" t="s">
        <v>483</v>
      </c>
      <c r="Q195" s="4" t="s">
        <v>485</v>
      </c>
      <c r="R195" s="16" t="s">
        <v>500</v>
      </c>
      <c r="S195" s="59" t="s">
        <v>496</v>
      </c>
      <c r="T195" s="4">
        <v>778</v>
      </c>
      <c r="U195" s="4" t="s">
        <v>541</v>
      </c>
      <c r="V195" s="24" t="s">
        <v>1144</v>
      </c>
      <c r="W195" s="24">
        <v>8</v>
      </c>
      <c r="X195" s="61">
        <f>V195*W195</f>
        <v>4000</v>
      </c>
      <c r="Y195" s="61">
        <f t="shared" si="4"/>
        <v>4480</v>
      </c>
      <c r="Z195" s="4"/>
      <c r="AA195" s="40" t="s">
        <v>1319</v>
      </c>
      <c r="AB195" s="30"/>
    </row>
    <row r="196" spans="1:28" ht="87.75" customHeight="1">
      <c r="A196" s="3" t="s">
        <v>2176</v>
      </c>
      <c r="B196" s="4" t="s">
        <v>478</v>
      </c>
      <c r="C196" s="4" t="s">
        <v>479</v>
      </c>
      <c r="D196" s="4" t="s">
        <v>951</v>
      </c>
      <c r="E196" s="3" t="s">
        <v>3227</v>
      </c>
      <c r="F196" s="3" t="s">
        <v>3227</v>
      </c>
      <c r="G196" s="3" t="s">
        <v>3204</v>
      </c>
      <c r="H196" s="3" t="s">
        <v>698</v>
      </c>
      <c r="I196" s="4" t="s">
        <v>952</v>
      </c>
      <c r="J196" s="4"/>
      <c r="K196" s="4" t="s">
        <v>491</v>
      </c>
      <c r="L196" s="11">
        <v>0</v>
      </c>
      <c r="M196" s="12" t="s">
        <v>2463</v>
      </c>
      <c r="N196" s="4" t="s">
        <v>483</v>
      </c>
      <c r="O196" s="4" t="s">
        <v>494</v>
      </c>
      <c r="P196" s="4" t="s">
        <v>483</v>
      </c>
      <c r="Q196" s="4" t="s">
        <v>485</v>
      </c>
      <c r="R196" s="16" t="s">
        <v>500</v>
      </c>
      <c r="S196" s="59" t="s">
        <v>496</v>
      </c>
      <c r="T196" s="12" t="s">
        <v>540</v>
      </c>
      <c r="U196" s="4" t="s">
        <v>541</v>
      </c>
      <c r="V196" s="24">
        <v>10</v>
      </c>
      <c r="W196" s="24">
        <v>150</v>
      </c>
      <c r="X196" s="61">
        <v>0</v>
      </c>
      <c r="Y196" s="61">
        <f t="shared" si="4"/>
        <v>0</v>
      </c>
      <c r="Z196" s="4"/>
      <c r="AA196" s="40" t="s">
        <v>1319</v>
      </c>
      <c r="AB196" s="30">
        <v>11</v>
      </c>
    </row>
    <row r="197" spans="1:28" ht="67.5" customHeight="1">
      <c r="A197" s="3" t="s">
        <v>3091</v>
      </c>
      <c r="B197" s="4" t="s">
        <v>478</v>
      </c>
      <c r="C197" s="4" t="s">
        <v>479</v>
      </c>
      <c r="D197" s="4" t="s">
        <v>951</v>
      </c>
      <c r="E197" s="3" t="s">
        <v>3227</v>
      </c>
      <c r="F197" s="3" t="s">
        <v>3227</v>
      </c>
      <c r="G197" s="3" t="s">
        <v>3204</v>
      </c>
      <c r="H197" s="3" t="s">
        <v>698</v>
      </c>
      <c r="I197" s="4" t="s">
        <v>952</v>
      </c>
      <c r="J197" s="4"/>
      <c r="K197" s="4" t="s">
        <v>491</v>
      </c>
      <c r="L197" s="11">
        <v>0</v>
      </c>
      <c r="M197" s="12" t="s">
        <v>2463</v>
      </c>
      <c r="N197" s="4" t="s">
        <v>483</v>
      </c>
      <c r="O197" s="4" t="s">
        <v>1476</v>
      </c>
      <c r="P197" s="4" t="s">
        <v>483</v>
      </c>
      <c r="Q197" s="4" t="s">
        <v>485</v>
      </c>
      <c r="R197" s="16" t="s">
        <v>500</v>
      </c>
      <c r="S197" s="59" t="s">
        <v>496</v>
      </c>
      <c r="T197" s="12" t="s">
        <v>540</v>
      </c>
      <c r="U197" s="4" t="s">
        <v>541</v>
      </c>
      <c r="V197" s="24">
        <v>10</v>
      </c>
      <c r="W197" s="24">
        <v>150</v>
      </c>
      <c r="X197" s="61">
        <f>V197*W197</f>
        <v>1500</v>
      </c>
      <c r="Y197" s="61">
        <f t="shared" si="4"/>
        <v>1680.0000000000002</v>
      </c>
      <c r="Z197" s="4"/>
      <c r="AA197" s="40" t="s">
        <v>1319</v>
      </c>
      <c r="AB197" s="30"/>
    </row>
    <row r="198" spans="1:29" s="6" customFormat="1" ht="69.75" customHeight="1">
      <c r="A198" s="3" t="s">
        <v>2177</v>
      </c>
      <c r="B198" s="4" t="s">
        <v>478</v>
      </c>
      <c r="C198" s="4" t="s">
        <v>479</v>
      </c>
      <c r="D198" s="4" t="s">
        <v>953</v>
      </c>
      <c r="E198" s="4" t="s">
        <v>3205</v>
      </c>
      <c r="F198" s="4" t="s">
        <v>3205</v>
      </c>
      <c r="G198" s="4" t="s">
        <v>3206</v>
      </c>
      <c r="H198" s="4" t="s">
        <v>3207</v>
      </c>
      <c r="I198" s="4" t="s">
        <v>952</v>
      </c>
      <c r="J198" s="4"/>
      <c r="K198" s="4" t="s">
        <v>491</v>
      </c>
      <c r="L198" s="11">
        <v>0</v>
      </c>
      <c r="M198" s="12" t="s">
        <v>2463</v>
      </c>
      <c r="N198" s="4" t="s">
        <v>483</v>
      </c>
      <c r="O198" s="4" t="s">
        <v>494</v>
      </c>
      <c r="P198" s="4" t="s">
        <v>483</v>
      </c>
      <c r="Q198" s="4" t="s">
        <v>485</v>
      </c>
      <c r="R198" s="16" t="s">
        <v>500</v>
      </c>
      <c r="S198" s="59" t="s">
        <v>496</v>
      </c>
      <c r="T198" s="4">
        <v>778</v>
      </c>
      <c r="U198" s="4" t="s">
        <v>541</v>
      </c>
      <c r="V198" s="24">
        <v>10</v>
      </c>
      <c r="W198" s="24">
        <v>150</v>
      </c>
      <c r="X198" s="61">
        <v>0</v>
      </c>
      <c r="Y198" s="61">
        <f t="shared" si="4"/>
        <v>0</v>
      </c>
      <c r="Z198" s="4"/>
      <c r="AA198" s="40" t="s">
        <v>1319</v>
      </c>
      <c r="AB198" s="30">
        <v>11</v>
      </c>
      <c r="AC198" s="111"/>
    </row>
    <row r="199" spans="1:29" s="6" customFormat="1" ht="51.75" customHeight="1">
      <c r="A199" s="3" t="s">
        <v>3092</v>
      </c>
      <c r="B199" s="4" t="s">
        <v>478</v>
      </c>
      <c r="C199" s="4" t="s">
        <v>479</v>
      </c>
      <c r="D199" s="4" t="s">
        <v>953</v>
      </c>
      <c r="E199" s="4" t="s">
        <v>3205</v>
      </c>
      <c r="F199" s="4" t="s">
        <v>3205</v>
      </c>
      <c r="G199" s="4" t="s">
        <v>3206</v>
      </c>
      <c r="H199" s="4" t="s">
        <v>3207</v>
      </c>
      <c r="I199" s="4" t="s">
        <v>952</v>
      </c>
      <c r="J199" s="4"/>
      <c r="K199" s="4" t="s">
        <v>491</v>
      </c>
      <c r="L199" s="11">
        <v>0</v>
      </c>
      <c r="M199" s="12" t="s">
        <v>2463</v>
      </c>
      <c r="N199" s="4" t="s">
        <v>483</v>
      </c>
      <c r="O199" s="4" t="s">
        <v>1476</v>
      </c>
      <c r="P199" s="4" t="s">
        <v>483</v>
      </c>
      <c r="Q199" s="4" t="s">
        <v>485</v>
      </c>
      <c r="R199" s="16" t="s">
        <v>500</v>
      </c>
      <c r="S199" s="59" t="s">
        <v>496</v>
      </c>
      <c r="T199" s="4">
        <v>778</v>
      </c>
      <c r="U199" s="4" t="s">
        <v>541</v>
      </c>
      <c r="V199" s="24">
        <v>10</v>
      </c>
      <c r="W199" s="24">
        <v>150</v>
      </c>
      <c r="X199" s="61">
        <f>V199*W199</f>
        <v>1500</v>
      </c>
      <c r="Y199" s="61">
        <f t="shared" si="4"/>
        <v>1680.0000000000002</v>
      </c>
      <c r="Z199" s="4"/>
      <c r="AA199" s="40" t="s">
        <v>1319</v>
      </c>
      <c r="AB199" s="30"/>
      <c r="AC199" s="111"/>
    </row>
    <row r="200" spans="1:29" s="6" customFormat="1" ht="54.75" customHeight="1">
      <c r="A200" s="3" t="s">
        <v>2178</v>
      </c>
      <c r="B200" s="4" t="s">
        <v>478</v>
      </c>
      <c r="C200" s="4" t="s">
        <v>479</v>
      </c>
      <c r="D200" s="4" t="s">
        <v>980</v>
      </c>
      <c r="E200" s="4" t="s">
        <v>3229</v>
      </c>
      <c r="F200" s="4" t="s">
        <v>3228</v>
      </c>
      <c r="G200" s="4" t="s">
        <v>3211</v>
      </c>
      <c r="H200" s="4" t="s">
        <v>3210</v>
      </c>
      <c r="I200" s="4" t="s">
        <v>981</v>
      </c>
      <c r="J200" s="4"/>
      <c r="K200" s="4" t="s">
        <v>491</v>
      </c>
      <c r="L200" s="11">
        <v>0</v>
      </c>
      <c r="M200" s="12" t="s">
        <v>2463</v>
      </c>
      <c r="N200" s="4" t="s">
        <v>483</v>
      </c>
      <c r="O200" s="4" t="s">
        <v>494</v>
      </c>
      <c r="P200" s="4" t="s">
        <v>483</v>
      </c>
      <c r="Q200" s="4" t="s">
        <v>485</v>
      </c>
      <c r="R200" s="16" t="s">
        <v>500</v>
      </c>
      <c r="S200" s="59" t="s">
        <v>496</v>
      </c>
      <c r="T200" s="4">
        <v>778</v>
      </c>
      <c r="U200" s="4" t="s">
        <v>541</v>
      </c>
      <c r="V200" s="24" t="s">
        <v>836</v>
      </c>
      <c r="W200" s="24">
        <v>70</v>
      </c>
      <c r="X200" s="61">
        <v>0</v>
      </c>
      <c r="Y200" s="61">
        <f t="shared" si="4"/>
        <v>0</v>
      </c>
      <c r="Z200" s="4"/>
      <c r="AA200" s="40" t="s">
        <v>1319</v>
      </c>
      <c r="AB200" s="30">
        <v>11</v>
      </c>
      <c r="AC200" s="111"/>
    </row>
    <row r="201" spans="1:29" s="6" customFormat="1" ht="45" customHeight="1">
      <c r="A201" s="3" t="s">
        <v>3093</v>
      </c>
      <c r="B201" s="4" t="s">
        <v>478</v>
      </c>
      <c r="C201" s="4" t="s">
        <v>479</v>
      </c>
      <c r="D201" s="4" t="s">
        <v>980</v>
      </c>
      <c r="E201" s="4" t="s">
        <v>3229</v>
      </c>
      <c r="F201" s="4" t="s">
        <v>3228</v>
      </c>
      <c r="G201" s="4" t="s">
        <v>3211</v>
      </c>
      <c r="H201" s="4" t="s">
        <v>3210</v>
      </c>
      <c r="I201" s="4" t="s">
        <v>981</v>
      </c>
      <c r="J201" s="4"/>
      <c r="K201" s="4" t="s">
        <v>491</v>
      </c>
      <c r="L201" s="11">
        <v>0</v>
      </c>
      <c r="M201" s="12" t="s">
        <v>2463</v>
      </c>
      <c r="N201" s="4" t="s">
        <v>483</v>
      </c>
      <c r="O201" s="4" t="s">
        <v>1476</v>
      </c>
      <c r="P201" s="4" t="s">
        <v>483</v>
      </c>
      <c r="Q201" s="4" t="s">
        <v>485</v>
      </c>
      <c r="R201" s="16" t="s">
        <v>500</v>
      </c>
      <c r="S201" s="59" t="s">
        <v>496</v>
      </c>
      <c r="T201" s="4">
        <v>778</v>
      </c>
      <c r="U201" s="4" t="s">
        <v>541</v>
      </c>
      <c r="V201" s="24" t="s">
        <v>836</v>
      </c>
      <c r="W201" s="24">
        <v>70</v>
      </c>
      <c r="X201" s="61">
        <f>V201*W201</f>
        <v>3500</v>
      </c>
      <c r="Y201" s="61">
        <f t="shared" si="4"/>
        <v>3920.0000000000005</v>
      </c>
      <c r="Z201" s="4"/>
      <c r="AA201" s="40" t="s">
        <v>1319</v>
      </c>
      <c r="AB201" s="30"/>
      <c r="AC201" s="111"/>
    </row>
    <row r="202" spans="1:29" s="6" customFormat="1" ht="66.75" customHeight="1">
      <c r="A202" s="3" t="s">
        <v>2179</v>
      </c>
      <c r="B202" s="4" t="s">
        <v>478</v>
      </c>
      <c r="C202" s="4" t="s">
        <v>479</v>
      </c>
      <c r="D202" s="4" t="s">
        <v>1703</v>
      </c>
      <c r="E202" s="4" t="s">
        <v>1701</v>
      </c>
      <c r="F202" s="4" t="s">
        <v>1702</v>
      </c>
      <c r="G202" s="4" t="s">
        <v>1699</v>
      </c>
      <c r="H202" s="4" t="s">
        <v>1700</v>
      </c>
      <c r="I202" s="4" t="s">
        <v>1145</v>
      </c>
      <c r="J202" s="4"/>
      <c r="K202" s="4" t="s">
        <v>491</v>
      </c>
      <c r="L202" s="11">
        <v>0</v>
      </c>
      <c r="M202" s="12" t="s">
        <v>2463</v>
      </c>
      <c r="N202" s="4" t="s">
        <v>483</v>
      </c>
      <c r="O202" s="4" t="s">
        <v>494</v>
      </c>
      <c r="P202" s="4" t="s">
        <v>483</v>
      </c>
      <c r="Q202" s="4" t="s">
        <v>485</v>
      </c>
      <c r="R202" s="16" t="s">
        <v>500</v>
      </c>
      <c r="S202" s="59" t="s">
        <v>496</v>
      </c>
      <c r="T202" s="4">
        <v>796</v>
      </c>
      <c r="U202" s="4" t="s">
        <v>493</v>
      </c>
      <c r="V202" s="24">
        <v>100</v>
      </c>
      <c r="W202" s="24">
        <v>120</v>
      </c>
      <c r="X202" s="61">
        <v>0</v>
      </c>
      <c r="Y202" s="61">
        <f t="shared" si="4"/>
        <v>0</v>
      </c>
      <c r="Z202" s="4"/>
      <c r="AA202" s="40" t="s">
        <v>1319</v>
      </c>
      <c r="AB202" s="30">
        <v>11</v>
      </c>
      <c r="AC202" s="111"/>
    </row>
    <row r="203" spans="1:29" s="6" customFormat="1" ht="60.75" customHeight="1">
      <c r="A203" s="3" t="s">
        <v>3094</v>
      </c>
      <c r="B203" s="4" t="s">
        <v>478</v>
      </c>
      <c r="C203" s="4" t="s">
        <v>479</v>
      </c>
      <c r="D203" s="4" t="s">
        <v>1703</v>
      </c>
      <c r="E203" s="4" t="s">
        <v>1701</v>
      </c>
      <c r="F203" s="4" t="s">
        <v>1702</v>
      </c>
      <c r="G203" s="4" t="s">
        <v>1699</v>
      </c>
      <c r="H203" s="4" t="s">
        <v>1700</v>
      </c>
      <c r="I203" s="4" t="s">
        <v>1145</v>
      </c>
      <c r="J203" s="4"/>
      <c r="K203" s="4" t="s">
        <v>491</v>
      </c>
      <c r="L203" s="11">
        <v>0</v>
      </c>
      <c r="M203" s="12" t="s">
        <v>2463</v>
      </c>
      <c r="N203" s="4" t="s">
        <v>483</v>
      </c>
      <c r="O203" s="4" t="s">
        <v>1476</v>
      </c>
      <c r="P203" s="4" t="s">
        <v>483</v>
      </c>
      <c r="Q203" s="4" t="s">
        <v>485</v>
      </c>
      <c r="R203" s="16" t="s">
        <v>500</v>
      </c>
      <c r="S203" s="59" t="s">
        <v>496</v>
      </c>
      <c r="T203" s="4">
        <v>796</v>
      </c>
      <c r="U203" s="4" t="s">
        <v>493</v>
      </c>
      <c r="V203" s="24">
        <v>100</v>
      </c>
      <c r="W203" s="24">
        <v>120</v>
      </c>
      <c r="X203" s="61">
        <f>V203*W203</f>
        <v>12000</v>
      </c>
      <c r="Y203" s="61">
        <f t="shared" si="4"/>
        <v>13440.000000000002</v>
      </c>
      <c r="Z203" s="4"/>
      <c r="AA203" s="40" t="s">
        <v>1319</v>
      </c>
      <c r="AB203" s="30"/>
      <c r="AC203" s="111"/>
    </row>
    <row r="204" spans="1:29" s="6" customFormat="1" ht="77.25" customHeight="1">
      <c r="A204" s="3" t="s">
        <v>2180</v>
      </c>
      <c r="B204" s="4" t="s">
        <v>478</v>
      </c>
      <c r="C204" s="4" t="s">
        <v>479</v>
      </c>
      <c r="D204" s="4" t="s">
        <v>1704</v>
      </c>
      <c r="E204" s="4" t="s">
        <v>1705</v>
      </c>
      <c r="F204" s="4" t="s">
        <v>1706</v>
      </c>
      <c r="G204" s="4" t="s">
        <v>3230</v>
      </c>
      <c r="H204" s="4" t="s">
        <v>494</v>
      </c>
      <c r="I204" s="4"/>
      <c r="J204" s="4"/>
      <c r="K204" s="4" t="s">
        <v>491</v>
      </c>
      <c r="L204" s="11">
        <v>0</v>
      </c>
      <c r="M204" s="12" t="s">
        <v>2463</v>
      </c>
      <c r="N204" s="4" t="s">
        <v>483</v>
      </c>
      <c r="O204" s="4" t="s">
        <v>494</v>
      </c>
      <c r="P204" s="4" t="s">
        <v>483</v>
      </c>
      <c r="Q204" s="4" t="s">
        <v>485</v>
      </c>
      <c r="R204" s="16" t="s">
        <v>500</v>
      </c>
      <c r="S204" s="59" t="s">
        <v>496</v>
      </c>
      <c r="T204" s="4">
        <v>778</v>
      </c>
      <c r="U204" s="4" t="s">
        <v>541</v>
      </c>
      <c r="V204" s="24" t="s">
        <v>954</v>
      </c>
      <c r="W204" s="24">
        <v>900</v>
      </c>
      <c r="X204" s="61">
        <v>0</v>
      </c>
      <c r="Y204" s="61">
        <f t="shared" si="4"/>
        <v>0</v>
      </c>
      <c r="Z204" s="4"/>
      <c r="AA204" s="40" t="s">
        <v>1319</v>
      </c>
      <c r="AB204" s="30">
        <v>11</v>
      </c>
      <c r="AC204" s="111"/>
    </row>
    <row r="205" spans="1:29" s="6" customFormat="1" ht="66.75" customHeight="1">
      <c r="A205" s="3" t="s">
        <v>3095</v>
      </c>
      <c r="B205" s="4" t="s">
        <v>478</v>
      </c>
      <c r="C205" s="4" t="s">
        <v>479</v>
      </c>
      <c r="D205" s="4" t="s">
        <v>1704</v>
      </c>
      <c r="E205" s="4" t="s">
        <v>1705</v>
      </c>
      <c r="F205" s="4" t="s">
        <v>1706</v>
      </c>
      <c r="G205" s="4" t="s">
        <v>3230</v>
      </c>
      <c r="H205" s="4" t="s">
        <v>494</v>
      </c>
      <c r="I205" s="4"/>
      <c r="J205" s="4"/>
      <c r="K205" s="4" t="s">
        <v>491</v>
      </c>
      <c r="L205" s="11">
        <v>0</v>
      </c>
      <c r="M205" s="12" t="s">
        <v>2463</v>
      </c>
      <c r="N205" s="4" t="s">
        <v>483</v>
      </c>
      <c r="O205" s="4" t="s">
        <v>1476</v>
      </c>
      <c r="P205" s="4" t="s">
        <v>483</v>
      </c>
      <c r="Q205" s="4" t="s">
        <v>485</v>
      </c>
      <c r="R205" s="16" t="s">
        <v>500</v>
      </c>
      <c r="S205" s="59" t="s">
        <v>496</v>
      </c>
      <c r="T205" s="4">
        <v>778</v>
      </c>
      <c r="U205" s="4" t="s">
        <v>541</v>
      </c>
      <c r="V205" s="24" t="s">
        <v>954</v>
      </c>
      <c r="W205" s="24">
        <v>900</v>
      </c>
      <c r="X205" s="61">
        <f>V205*W205</f>
        <v>2700</v>
      </c>
      <c r="Y205" s="61">
        <f t="shared" si="4"/>
        <v>3024.0000000000005</v>
      </c>
      <c r="Z205" s="4"/>
      <c r="AA205" s="40" t="s">
        <v>1319</v>
      </c>
      <c r="AB205" s="30"/>
      <c r="AC205" s="111"/>
    </row>
    <row r="206" spans="1:29" s="6" customFormat="1" ht="67.5" customHeight="1">
      <c r="A206" s="3" t="s">
        <v>2181</v>
      </c>
      <c r="B206" s="4" t="s">
        <v>478</v>
      </c>
      <c r="C206" s="4" t="s">
        <v>479</v>
      </c>
      <c r="D206" s="4" t="s">
        <v>1646</v>
      </c>
      <c r="E206" s="4" t="s">
        <v>1647</v>
      </c>
      <c r="F206" s="4" t="s">
        <v>1647</v>
      </c>
      <c r="G206" s="4" t="s">
        <v>3211</v>
      </c>
      <c r="H206" s="4" t="s">
        <v>3210</v>
      </c>
      <c r="I206" s="4" t="s">
        <v>1146</v>
      </c>
      <c r="J206" s="4"/>
      <c r="K206" s="4" t="s">
        <v>491</v>
      </c>
      <c r="L206" s="11">
        <v>0</v>
      </c>
      <c r="M206" s="12" t="s">
        <v>2463</v>
      </c>
      <c r="N206" s="4" t="s">
        <v>483</v>
      </c>
      <c r="O206" s="4" t="s">
        <v>494</v>
      </c>
      <c r="P206" s="4" t="s">
        <v>483</v>
      </c>
      <c r="Q206" s="4" t="s">
        <v>485</v>
      </c>
      <c r="R206" s="16" t="s">
        <v>500</v>
      </c>
      <c r="S206" s="59" t="s">
        <v>496</v>
      </c>
      <c r="T206" s="4">
        <v>778</v>
      </c>
      <c r="U206" s="4" t="s">
        <v>541</v>
      </c>
      <c r="V206" s="24" t="s">
        <v>959</v>
      </c>
      <c r="W206" s="24">
        <v>2500</v>
      </c>
      <c r="X206" s="61">
        <v>0</v>
      </c>
      <c r="Y206" s="61">
        <f aca="true" t="shared" si="7" ref="Y206:Y217">X206*1.12</f>
        <v>0</v>
      </c>
      <c r="Z206" s="4"/>
      <c r="AA206" s="40" t="s">
        <v>1319</v>
      </c>
      <c r="AB206" s="30">
        <v>11</v>
      </c>
      <c r="AC206" s="111"/>
    </row>
    <row r="207" spans="1:29" s="6" customFormat="1" ht="62.25" customHeight="1">
      <c r="A207" s="3" t="s">
        <v>3096</v>
      </c>
      <c r="B207" s="4" t="s">
        <v>478</v>
      </c>
      <c r="C207" s="4" t="s">
        <v>479</v>
      </c>
      <c r="D207" s="4" t="s">
        <v>1646</v>
      </c>
      <c r="E207" s="4" t="s">
        <v>1647</v>
      </c>
      <c r="F207" s="4" t="s">
        <v>1647</v>
      </c>
      <c r="G207" s="4" t="s">
        <v>3211</v>
      </c>
      <c r="H207" s="4" t="s">
        <v>3210</v>
      </c>
      <c r="I207" s="4" t="s">
        <v>1146</v>
      </c>
      <c r="J207" s="4"/>
      <c r="K207" s="4" t="s">
        <v>491</v>
      </c>
      <c r="L207" s="11">
        <v>0</v>
      </c>
      <c r="M207" s="12" t="s">
        <v>2463</v>
      </c>
      <c r="N207" s="4" t="s">
        <v>483</v>
      </c>
      <c r="O207" s="4" t="s">
        <v>1476</v>
      </c>
      <c r="P207" s="4" t="s">
        <v>483</v>
      </c>
      <c r="Q207" s="4" t="s">
        <v>485</v>
      </c>
      <c r="R207" s="16" t="s">
        <v>500</v>
      </c>
      <c r="S207" s="59" t="s">
        <v>496</v>
      </c>
      <c r="T207" s="4">
        <v>778</v>
      </c>
      <c r="U207" s="4" t="s">
        <v>541</v>
      </c>
      <c r="V207" s="24" t="s">
        <v>959</v>
      </c>
      <c r="W207" s="24">
        <v>2500</v>
      </c>
      <c r="X207" s="61">
        <f>V207*W207</f>
        <v>5000</v>
      </c>
      <c r="Y207" s="61">
        <f t="shared" si="7"/>
        <v>5600.000000000001</v>
      </c>
      <c r="Z207" s="4"/>
      <c r="AA207" s="40" t="s">
        <v>1319</v>
      </c>
      <c r="AB207" s="30"/>
      <c r="AC207" s="111"/>
    </row>
    <row r="208" spans="1:29" s="75" customFormat="1" ht="84.75" customHeight="1">
      <c r="A208" s="3" t="s">
        <v>2182</v>
      </c>
      <c r="B208" s="4" t="s">
        <v>478</v>
      </c>
      <c r="C208" s="4" t="s">
        <v>479</v>
      </c>
      <c r="D208" s="4" t="s">
        <v>955</v>
      </c>
      <c r="E208" s="4" t="s">
        <v>3209</v>
      </c>
      <c r="F208" s="4" t="s">
        <v>3208</v>
      </c>
      <c r="G208" s="4" t="s">
        <v>3211</v>
      </c>
      <c r="H208" s="4" t="s">
        <v>3210</v>
      </c>
      <c r="I208" s="4"/>
      <c r="J208" s="4"/>
      <c r="K208" s="4" t="s">
        <v>491</v>
      </c>
      <c r="L208" s="11">
        <v>0</v>
      </c>
      <c r="M208" s="12" t="s">
        <v>2463</v>
      </c>
      <c r="N208" s="4" t="s">
        <v>483</v>
      </c>
      <c r="O208" s="4" t="s">
        <v>494</v>
      </c>
      <c r="P208" s="4" t="s">
        <v>483</v>
      </c>
      <c r="Q208" s="4" t="s">
        <v>485</v>
      </c>
      <c r="R208" s="16" t="s">
        <v>500</v>
      </c>
      <c r="S208" s="59" t="s">
        <v>496</v>
      </c>
      <c r="T208" s="4">
        <v>778</v>
      </c>
      <c r="U208" s="4" t="s">
        <v>541</v>
      </c>
      <c r="V208" s="24" t="s">
        <v>950</v>
      </c>
      <c r="W208" s="24">
        <v>200</v>
      </c>
      <c r="X208" s="61">
        <v>0</v>
      </c>
      <c r="Y208" s="61">
        <f t="shared" si="7"/>
        <v>0</v>
      </c>
      <c r="Z208" s="4"/>
      <c r="AA208" s="40" t="s">
        <v>1319</v>
      </c>
      <c r="AB208" s="30">
        <v>11</v>
      </c>
      <c r="AC208" s="111"/>
    </row>
    <row r="209" spans="1:29" s="75" customFormat="1" ht="54.75" customHeight="1">
      <c r="A209" s="3" t="s">
        <v>3097</v>
      </c>
      <c r="B209" s="4" t="s">
        <v>478</v>
      </c>
      <c r="C209" s="4" t="s">
        <v>479</v>
      </c>
      <c r="D209" s="4" t="s">
        <v>955</v>
      </c>
      <c r="E209" s="4" t="s">
        <v>3209</v>
      </c>
      <c r="F209" s="4" t="s">
        <v>3208</v>
      </c>
      <c r="G209" s="4" t="s">
        <v>3211</v>
      </c>
      <c r="H209" s="4" t="s">
        <v>3210</v>
      </c>
      <c r="I209" s="4"/>
      <c r="J209" s="4"/>
      <c r="K209" s="4" t="s">
        <v>491</v>
      </c>
      <c r="L209" s="11">
        <v>0</v>
      </c>
      <c r="M209" s="12" t="s">
        <v>2463</v>
      </c>
      <c r="N209" s="4" t="s">
        <v>483</v>
      </c>
      <c r="O209" s="4" t="s">
        <v>1476</v>
      </c>
      <c r="P209" s="4" t="s">
        <v>483</v>
      </c>
      <c r="Q209" s="4" t="s">
        <v>485</v>
      </c>
      <c r="R209" s="16" t="s">
        <v>500</v>
      </c>
      <c r="S209" s="59" t="s">
        <v>496</v>
      </c>
      <c r="T209" s="4">
        <v>778</v>
      </c>
      <c r="U209" s="4" t="s">
        <v>541</v>
      </c>
      <c r="V209" s="24" t="s">
        <v>950</v>
      </c>
      <c r="W209" s="24">
        <v>200</v>
      </c>
      <c r="X209" s="61">
        <f>V209*W209</f>
        <v>1000</v>
      </c>
      <c r="Y209" s="61">
        <f t="shared" si="7"/>
        <v>1120</v>
      </c>
      <c r="Z209" s="4"/>
      <c r="AA209" s="40" t="s">
        <v>1319</v>
      </c>
      <c r="AB209" s="30"/>
      <c r="AC209" s="111"/>
    </row>
    <row r="210" spans="1:29" s="75" customFormat="1" ht="72" customHeight="1">
      <c r="A210" s="3" t="s">
        <v>2183</v>
      </c>
      <c r="B210" s="4" t="s">
        <v>478</v>
      </c>
      <c r="C210" s="4" t="s">
        <v>479</v>
      </c>
      <c r="D210" s="4" t="s">
        <v>956</v>
      </c>
      <c r="E210" s="4" t="s">
        <v>957</v>
      </c>
      <c r="F210" s="4" t="s">
        <v>957</v>
      </c>
      <c r="G210" s="4" t="s">
        <v>958</v>
      </c>
      <c r="H210" s="4" t="s">
        <v>2058</v>
      </c>
      <c r="I210" s="4"/>
      <c r="J210" s="4"/>
      <c r="K210" s="4" t="s">
        <v>491</v>
      </c>
      <c r="L210" s="11">
        <v>0</v>
      </c>
      <c r="M210" s="12" t="s">
        <v>2463</v>
      </c>
      <c r="N210" s="4" t="s">
        <v>483</v>
      </c>
      <c r="O210" s="4" t="s">
        <v>494</v>
      </c>
      <c r="P210" s="4" t="s">
        <v>483</v>
      </c>
      <c r="Q210" s="4" t="s">
        <v>485</v>
      </c>
      <c r="R210" s="16" t="s">
        <v>500</v>
      </c>
      <c r="S210" s="59" t="s">
        <v>496</v>
      </c>
      <c r="T210" s="12">
        <v>796</v>
      </c>
      <c r="U210" s="4" t="s">
        <v>493</v>
      </c>
      <c r="V210" s="24" t="s">
        <v>959</v>
      </c>
      <c r="W210" s="24">
        <v>5000</v>
      </c>
      <c r="X210" s="61">
        <v>0</v>
      </c>
      <c r="Y210" s="61">
        <f t="shared" si="7"/>
        <v>0</v>
      </c>
      <c r="Z210" s="4"/>
      <c r="AA210" s="40" t="s">
        <v>1319</v>
      </c>
      <c r="AB210" s="30">
        <v>11</v>
      </c>
      <c r="AC210" s="111"/>
    </row>
    <row r="211" spans="1:29" s="75" customFormat="1" ht="65.25" customHeight="1">
      <c r="A211" s="3" t="s">
        <v>3098</v>
      </c>
      <c r="B211" s="4" t="s">
        <v>478</v>
      </c>
      <c r="C211" s="4" t="s">
        <v>479</v>
      </c>
      <c r="D211" s="4" t="s">
        <v>956</v>
      </c>
      <c r="E211" s="4" t="s">
        <v>957</v>
      </c>
      <c r="F211" s="4" t="s">
        <v>957</v>
      </c>
      <c r="G211" s="4" t="s">
        <v>958</v>
      </c>
      <c r="H211" s="4" t="s">
        <v>2058</v>
      </c>
      <c r="I211" s="4"/>
      <c r="J211" s="4"/>
      <c r="K211" s="4" t="s">
        <v>491</v>
      </c>
      <c r="L211" s="11">
        <v>0</v>
      </c>
      <c r="M211" s="12" t="s">
        <v>2463</v>
      </c>
      <c r="N211" s="4" t="s">
        <v>483</v>
      </c>
      <c r="O211" s="4" t="s">
        <v>1476</v>
      </c>
      <c r="P211" s="4" t="s">
        <v>483</v>
      </c>
      <c r="Q211" s="4" t="s">
        <v>485</v>
      </c>
      <c r="R211" s="16" t="s">
        <v>500</v>
      </c>
      <c r="S211" s="59" t="s">
        <v>496</v>
      </c>
      <c r="T211" s="12">
        <v>796</v>
      </c>
      <c r="U211" s="4" t="s">
        <v>493</v>
      </c>
      <c r="V211" s="24" t="s">
        <v>959</v>
      </c>
      <c r="W211" s="24">
        <v>5000</v>
      </c>
      <c r="X211" s="61">
        <f>V211*W211</f>
        <v>10000</v>
      </c>
      <c r="Y211" s="61">
        <f t="shared" si="7"/>
        <v>11200.000000000002</v>
      </c>
      <c r="Z211" s="4"/>
      <c r="AA211" s="40" t="s">
        <v>1319</v>
      </c>
      <c r="AB211" s="30"/>
      <c r="AC211" s="111"/>
    </row>
    <row r="212" spans="1:28" ht="65.25" customHeight="1">
      <c r="A212" s="3" t="s">
        <v>2184</v>
      </c>
      <c r="B212" s="4" t="s">
        <v>478</v>
      </c>
      <c r="C212" s="4" t="s">
        <v>479</v>
      </c>
      <c r="D212" s="4" t="s">
        <v>960</v>
      </c>
      <c r="E212" s="4" t="s">
        <v>961</v>
      </c>
      <c r="F212" s="4" t="s">
        <v>961</v>
      </c>
      <c r="G212" s="4" t="s">
        <v>962</v>
      </c>
      <c r="H212" s="4" t="s">
        <v>2059</v>
      </c>
      <c r="I212" s="4"/>
      <c r="J212" s="4"/>
      <c r="K212" s="4" t="s">
        <v>491</v>
      </c>
      <c r="L212" s="11">
        <v>0</v>
      </c>
      <c r="M212" s="12" t="s">
        <v>2463</v>
      </c>
      <c r="N212" s="4" t="s">
        <v>483</v>
      </c>
      <c r="O212" s="4" t="s">
        <v>494</v>
      </c>
      <c r="P212" s="4" t="s">
        <v>483</v>
      </c>
      <c r="Q212" s="4" t="s">
        <v>485</v>
      </c>
      <c r="R212" s="16" t="s">
        <v>500</v>
      </c>
      <c r="S212" s="59" t="s">
        <v>496</v>
      </c>
      <c r="T212" s="12">
        <v>796</v>
      </c>
      <c r="U212" s="4" t="s">
        <v>493</v>
      </c>
      <c r="V212" s="24" t="s">
        <v>963</v>
      </c>
      <c r="W212" s="24">
        <v>150</v>
      </c>
      <c r="X212" s="61">
        <v>0</v>
      </c>
      <c r="Y212" s="61">
        <f t="shared" si="7"/>
        <v>0</v>
      </c>
      <c r="Z212" s="4"/>
      <c r="AA212" s="40" t="s">
        <v>1319</v>
      </c>
      <c r="AB212" s="30">
        <v>11</v>
      </c>
    </row>
    <row r="213" spans="1:28" ht="60" customHeight="1">
      <c r="A213" s="3" t="s">
        <v>3099</v>
      </c>
      <c r="B213" s="4" t="s">
        <v>478</v>
      </c>
      <c r="C213" s="4" t="s">
        <v>479</v>
      </c>
      <c r="D213" s="4" t="s">
        <v>960</v>
      </c>
      <c r="E213" s="4" t="s">
        <v>961</v>
      </c>
      <c r="F213" s="4" t="s">
        <v>961</v>
      </c>
      <c r="G213" s="4" t="s">
        <v>962</v>
      </c>
      <c r="H213" s="4" t="s">
        <v>2059</v>
      </c>
      <c r="I213" s="4"/>
      <c r="J213" s="4"/>
      <c r="K213" s="4" t="s">
        <v>491</v>
      </c>
      <c r="L213" s="11">
        <v>0</v>
      </c>
      <c r="M213" s="12" t="s">
        <v>2463</v>
      </c>
      <c r="N213" s="4" t="s">
        <v>483</v>
      </c>
      <c r="O213" s="4" t="s">
        <v>1476</v>
      </c>
      <c r="P213" s="4" t="s">
        <v>483</v>
      </c>
      <c r="Q213" s="4" t="s">
        <v>485</v>
      </c>
      <c r="R213" s="16" t="s">
        <v>500</v>
      </c>
      <c r="S213" s="59" t="s">
        <v>496</v>
      </c>
      <c r="T213" s="12">
        <v>796</v>
      </c>
      <c r="U213" s="4" t="s">
        <v>493</v>
      </c>
      <c r="V213" s="24" t="s">
        <v>963</v>
      </c>
      <c r="W213" s="24">
        <v>150</v>
      </c>
      <c r="X213" s="61">
        <f>V213*W213</f>
        <v>1500</v>
      </c>
      <c r="Y213" s="61">
        <f t="shared" si="7"/>
        <v>1680.0000000000002</v>
      </c>
      <c r="Z213" s="4"/>
      <c r="AA213" s="40" t="s">
        <v>1319</v>
      </c>
      <c r="AB213" s="30"/>
    </row>
    <row r="214" spans="1:28" ht="30.75" customHeight="1">
      <c r="A214" s="3" t="s">
        <v>2185</v>
      </c>
      <c r="B214" s="4" t="s">
        <v>478</v>
      </c>
      <c r="C214" s="4" t="s">
        <v>479</v>
      </c>
      <c r="D214" s="4" t="s">
        <v>964</v>
      </c>
      <c r="E214" s="4" t="s">
        <v>965</v>
      </c>
      <c r="F214" s="4" t="s">
        <v>965</v>
      </c>
      <c r="G214" s="4" t="s">
        <v>3211</v>
      </c>
      <c r="H214" s="4" t="s">
        <v>3210</v>
      </c>
      <c r="I214" s="4"/>
      <c r="J214" s="4"/>
      <c r="K214" s="4" t="s">
        <v>491</v>
      </c>
      <c r="L214" s="11">
        <v>0</v>
      </c>
      <c r="M214" s="12" t="s">
        <v>2463</v>
      </c>
      <c r="N214" s="4" t="s">
        <v>483</v>
      </c>
      <c r="O214" s="4" t="s">
        <v>494</v>
      </c>
      <c r="P214" s="4" t="s">
        <v>483</v>
      </c>
      <c r="Q214" s="4" t="s">
        <v>485</v>
      </c>
      <c r="R214" s="16" t="s">
        <v>500</v>
      </c>
      <c r="S214" s="59" t="s">
        <v>496</v>
      </c>
      <c r="T214" s="4">
        <v>778</v>
      </c>
      <c r="U214" s="4" t="s">
        <v>541</v>
      </c>
      <c r="V214" s="24">
        <v>10</v>
      </c>
      <c r="W214" s="24">
        <v>100</v>
      </c>
      <c r="X214" s="61">
        <v>0</v>
      </c>
      <c r="Y214" s="61">
        <f t="shared" si="7"/>
        <v>0</v>
      </c>
      <c r="Z214" s="4"/>
      <c r="AA214" s="40" t="s">
        <v>1319</v>
      </c>
      <c r="AB214" s="30">
        <v>11</v>
      </c>
    </row>
    <row r="215" spans="1:28" ht="32.25" customHeight="1">
      <c r="A215" s="3" t="s">
        <v>3100</v>
      </c>
      <c r="B215" s="4" t="s">
        <v>478</v>
      </c>
      <c r="C215" s="4" t="s">
        <v>479</v>
      </c>
      <c r="D215" s="4" t="s">
        <v>964</v>
      </c>
      <c r="E215" s="4" t="s">
        <v>965</v>
      </c>
      <c r="F215" s="4" t="s">
        <v>965</v>
      </c>
      <c r="G215" s="4" t="s">
        <v>3211</v>
      </c>
      <c r="H215" s="4" t="s">
        <v>3210</v>
      </c>
      <c r="I215" s="4"/>
      <c r="J215" s="4"/>
      <c r="K215" s="4" t="s">
        <v>491</v>
      </c>
      <c r="L215" s="11">
        <v>0</v>
      </c>
      <c r="M215" s="12" t="s">
        <v>2463</v>
      </c>
      <c r="N215" s="4" t="s">
        <v>483</v>
      </c>
      <c r="O215" s="4" t="s">
        <v>1476</v>
      </c>
      <c r="P215" s="4" t="s">
        <v>483</v>
      </c>
      <c r="Q215" s="4" t="s">
        <v>485</v>
      </c>
      <c r="R215" s="16" t="s">
        <v>500</v>
      </c>
      <c r="S215" s="59" t="s">
        <v>496</v>
      </c>
      <c r="T215" s="4">
        <v>778</v>
      </c>
      <c r="U215" s="4" t="s">
        <v>541</v>
      </c>
      <c r="V215" s="24">
        <v>10</v>
      </c>
      <c r="W215" s="24">
        <v>100</v>
      </c>
      <c r="X215" s="61">
        <f>V215*W215</f>
        <v>1000</v>
      </c>
      <c r="Y215" s="61">
        <f t="shared" si="7"/>
        <v>1120</v>
      </c>
      <c r="Z215" s="4"/>
      <c r="AA215" s="40" t="s">
        <v>1319</v>
      </c>
      <c r="AB215" s="30"/>
    </row>
    <row r="216" spans="1:28" ht="38.25" customHeight="1">
      <c r="A216" s="3" t="s">
        <v>2186</v>
      </c>
      <c r="B216" s="4" t="s">
        <v>478</v>
      </c>
      <c r="C216" s="4" t="s">
        <v>479</v>
      </c>
      <c r="D216" s="4" t="s">
        <v>3245</v>
      </c>
      <c r="E216" s="4" t="s">
        <v>3231</v>
      </c>
      <c r="F216" s="4" t="s">
        <v>3231</v>
      </c>
      <c r="G216" s="4" t="s">
        <v>3204</v>
      </c>
      <c r="H216" s="4" t="s">
        <v>698</v>
      </c>
      <c r="I216" s="4" t="s">
        <v>2553</v>
      </c>
      <c r="J216" s="4"/>
      <c r="K216" s="4" t="s">
        <v>491</v>
      </c>
      <c r="L216" s="11">
        <v>0</v>
      </c>
      <c r="M216" s="12" t="s">
        <v>2463</v>
      </c>
      <c r="N216" s="4" t="s">
        <v>483</v>
      </c>
      <c r="O216" s="4" t="s">
        <v>494</v>
      </c>
      <c r="P216" s="4" t="s">
        <v>483</v>
      </c>
      <c r="Q216" s="4" t="s">
        <v>485</v>
      </c>
      <c r="R216" s="16" t="s">
        <v>500</v>
      </c>
      <c r="S216" s="59" t="s">
        <v>496</v>
      </c>
      <c r="T216" s="4">
        <v>778</v>
      </c>
      <c r="U216" s="4" t="s">
        <v>541</v>
      </c>
      <c r="V216" s="24">
        <v>10</v>
      </c>
      <c r="W216" s="24">
        <v>200</v>
      </c>
      <c r="X216" s="61">
        <v>0</v>
      </c>
      <c r="Y216" s="61">
        <f t="shared" si="7"/>
        <v>0</v>
      </c>
      <c r="Z216" s="4"/>
      <c r="AA216" s="40" t="s">
        <v>1319</v>
      </c>
      <c r="AB216" s="30">
        <v>11</v>
      </c>
    </row>
    <row r="217" spans="1:28" ht="45.75" customHeight="1">
      <c r="A217" s="3" t="s">
        <v>3101</v>
      </c>
      <c r="B217" s="4" t="s">
        <v>478</v>
      </c>
      <c r="C217" s="4" t="s">
        <v>479</v>
      </c>
      <c r="D217" s="4" t="s">
        <v>3245</v>
      </c>
      <c r="E217" s="4" t="s">
        <v>3231</v>
      </c>
      <c r="F217" s="4" t="s">
        <v>3231</v>
      </c>
      <c r="G217" s="4" t="s">
        <v>3204</v>
      </c>
      <c r="H217" s="4" t="s">
        <v>698</v>
      </c>
      <c r="I217" s="4" t="s">
        <v>2553</v>
      </c>
      <c r="J217" s="4"/>
      <c r="K217" s="4" t="s">
        <v>491</v>
      </c>
      <c r="L217" s="11">
        <v>0</v>
      </c>
      <c r="M217" s="12" t="s">
        <v>2463</v>
      </c>
      <c r="N217" s="4" t="s">
        <v>483</v>
      </c>
      <c r="O217" s="4" t="s">
        <v>1476</v>
      </c>
      <c r="P217" s="4" t="s">
        <v>483</v>
      </c>
      <c r="Q217" s="4" t="s">
        <v>485</v>
      </c>
      <c r="R217" s="16" t="s">
        <v>500</v>
      </c>
      <c r="S217" s="59" t="s">
        <v>496</v>
      </c>
      <c r="T217" s="4">
        <v>778</v>
      </c>
      <c r="U217" s="4" t="s">
        <v>541</v>
      </c>
      <c r="V217" s="24">
        <v>10</v>
      </c>
      <c r="W217" s="24">
        <v>200</v>
      </c>
      <c r="X217" s="61">
        <f>V217*W217</f>
        <v>2000</v>
      </c>
      <c r="Y217" s="61">
        <f t="shared" si="7"/>
        <v>2240</v>
      </c>
      <c r="Z217" s="4"/>
      <c r="AA217" s="40" t="s">
        <v>1319</v>
      </c>
      <c r="AB217" s="30"/>
    </row>
    <row r="218" spans="1:29" s="68" customFormat="1" ht="73.5" customHeight="1">
      <c r="A218" s="3" t="s">
        <v>2187</v>
      </c>
      <c r="B218" s="4" t="s">
        <v>478</v>
      </c>
      <c r="C218" s="4" t="s">
        <v>479</v>
      </c>
      <c r="D218" s="120" t="s">
        <v>1133</v>
      </c>
      <c r="E218" s="120" t="s">
        <v>917</v>
      </c>
      <c r="F218" s="135" t="s">
        <v>917</v>
      </c>
      <c r="G218" s="135" t="s">
        <v>918</v>
      </c>
      <c r="H218" s="120" t="s">
        <v>1134</v>
      </c>
      <c r="I218" s="120" t="s">
        <v>2550</v>
      </c>
      <c r="J218" s="118"/>
      <c r="K218" s="118" t="s">
        <v>491</v>
      </c>
      <c r="L218" s="136" t="s">
        <v>57</v>
      </c>
      <c r="M218" s="12" t="s">
        <v>2463</v>
      </c>
      <c r="N218" s="118" t="s">
        <v>483</v>
      </c>
      <c r="O218" s="136" t="s">
        <v>494</v>
      </c>
      <c r="P218" s="118" t="s">
        <v>483</v>
      </c>
      <c r="Q218" s="118" t="s">
        <v>485</v>
      </c>
      <c r="R218" s="141" t="s">
        <v>500</v>
      </c>
      <c r="S218" s="142" t="s">
        <v>496</v>
      </c>
      <c r="T218" s="136" t="s">
        <v>540</v>
      </c>
      <c r="U218" s="118" t="s">
        <v>521</v>
      </c>
      <c r="V218" s="120">
        <v>3</v>
      </c>
      <c r="W218" s="143">
        <v>200</v>
      </c>
      <c r="X218" s="137">
        <f>W218*V218</f>
        <v>600</v>
      </c>
      <c r="Y218" s="144">
        <f aca="true" t="shared" si="8" ref="Y218:Y243">X218*1.12</f>
        <v>672.0000000000001</v>
      </c>
      <c r="Z218" s="118"/>
      <c r="AA218" s="40" t="s">
        <v>1319</v>
      </c>
      <c r="AB218" s="118"/>
      <c r="AC218" s="145"/>
    </row>
    <row r="219" spans="1:29" s="6" customFormat="1" ht="36" customHeight="1">
      <c r="A219" s="3" t="s">
        <v>2188</v>
      </c>
      <c r="B219" s="4" t="s">
        <v>478</v>
      </c>
      <c r="C219" s="4" t="s">
        <v>479</v>
      </c>
      <c r="D219" s="4" t="s">
        <v>2551</v>
      </c>
      <c r="E219" s="64" t="s">
        <v>2458</v>
      </c>
      <c r="F219" s="64" t="s">
        <v>2458</v>
      </c>
      <c r="G219" s="64" t="s">
        <v>2460</v>
      </c>
      <c r="H219" s="4" t="s">
        <v>2459</v>
      </c>
      <c r="I219" s="4" t="s">
        <v>966</v>
      </c>
      <c r="J219" s="4"/>
      <c r="K219" s="4" t="s">
        <v>491</v>
      </c>
      <c r="L219" s="11">
        <v>0</v>
      </c>
      <c r="M219" s="12" t="s">
        <v>2463</v>
      </c>
      <c r="N219" s="4" t="s">
        <v>483</v>
      </c>
      <c r="O219" s="4" t="s">
        <v>494</v>
      </c>
      <c r="P219" s="4" t="s">
        <v>483</v>
      </c>
      <c r="Q219" s="4" t="s">
        <v>485</v>
      </c>
      <c r="R219" s="16" t="s">
        <v>500</v>
      </c>
      <c r="S219" s="59" t="s">
        <v>496</v>
      </c>
      <c r="T219" s="4">
        <v>778</v>
      </c>
      <c r="U219" s="4" t="s">
        <v>541</v>
      </c>
      <c r="V219" s="24">
        <v>2</v>
      </c>
      <c r="W219" s="24">
        <v>250</v>
      </c>
      <c r="X219" s="61">
        <v>0</v>
      </c>
      <c r="Y219" s="61">
        <f t="shared" si="8"/>
        <v>0</v>
      </c>
      <c r="Z219" s="4"/>
      <c r="AA219" s="40" t="s">
        <v>1319</v>
      </c>
      <c r="AB219" s="30">
        <v>11</v>
      </c>
      <c r="AC219" s="111"/>
    </row>
    <row r="220" spans="1:29" s="6" customFormat="1" ht="36" customHeight="1">
      <c r="A220" s="3" t="s">
        <v>3102</v>
      </c>
      <c r="B220" s="4" t="s">
        <v>478</v>
      </c>
      <c r="C220" s="4" t="s">
        <v>479</v>
      </c>
      <c r="D220" s="4" t="s">
        <v>2551</v>
      </c>
      <c r="E220" s="64" t="s">
        <v>2458</v>
      </c>
      <c r="F220" s="64" t="s">
        <v>2458</v>
      </c>
      <c r="G220" s="64" t="s">
        <v>2460</v>
      </c>
      <c r="H220" s="4" t="s">
        <v>2459</v>
      </c>
      <c r="I220" s="4" t="s">
        <v>966</v>
      </c>
      <c r="J220" s="4"/>
      <c r="K220" s="4" t="s">
        <v>491</v>
      </c>
      <c r="L220" s="11">
        <v>0</v>
      </c>
      <c r="M220" s="12" t="s">
        <v>2463</v>
      </c>
      <c r="N220" s="4" t="s">
        <v>483</v>
      </c>
      <c r="O220" s="4" t="s">
        <v>1476</v>
      </c>
      <c r="P220" s="4" t="s">
        <v>483</v>
      </c>
      <c r="Q220" s="4" t="s">
        <v>485</v>
      </c>
      <c r="R220" s="16" t="s">
        <v>500</v>
      </c>
      <c r="S220" s="59" t="s">
        <v>496</v>
      </c>
      <c r="T220" s="4">
        <v>778</v>
      </c>
      <c r="U220" s="4" t="s">
        <v>541</v>
      </c>
      <c r="V220" s="24">
        <v>2</v>
      </c>
      <c r="W220" s="24">
        <v>250</v>
      </c>
      <c r="X220" s="61">
        <f>V220*W220</f>
        <v>500</v>
      </c>
      <c r="Y220" s="61">
        <f t="shared" si="8"/>
        <v>560</v>
      </c>
      <c r="Z220" s="4"/>
      <c r="AA220" s="40" t="s">
        <v>1319</v>
      </c>
      <c r="AB220" s="30"/>
      <c r="AC220" s="111"/>
    </row>
    <row r="221" spans="1:29" s="6" customFormat="1" ht="55.5" customHeight="1">
      <c r="A221" s="3" t="s">
        <v>2189</v>
      </c>
      <c r="B221" s="4" t="s">
        <v>478</v>
      </c>
      <c r="C221" s="4" t="s">
        <v>479</v>
      </c>
      <c r="D221" s="64" t="s">
        <v>1147</v>
      </c>
      <c r="E221" s="64" t="s">
        <v>3212</v>
      </c>
      <c r="F221" s="64" t="s">
        <v>3212</v>
      </c>
      <c r="G221" s="64" t="s">
        <v>3206</v>
      </c>
      <c r="H221" s="4" t="s">
        <v>3207</v>
      </c>
      <c r="I221" s="4" t="s">
        <v>1148</v>
      </c>
      <c r="J221" s="4"/>
      <c r="K221" s="4" t="s">
        <v>491</v>
      </c>
      <c r="L221" s="11">
        <v>0</v>
      </c>
      <c r="M221" s="12" t="s">
        <v>2463</v>
      </c>
      <c r="N221" s="4" t="s">
        <v>483</v>
      </c>
      <c r="O221" s="4" t="s">
        <v>494</v>
      </c>
      <c r="P221" s="4" t="s">
        <v>483</v>
      </c>
      <c r="Q221" s="4" t="s">
        <v>485</v>
      </c>
      <c r="R221" s="16" t="s">
        <v>500</v>
      </c>
      <c r="S221" s="59" t="s">
        <v>496</v>
      </c>
      <c r="T221" s="4">
        <v>778</v>
      </c>
      <c r="U221" s="4" t="s">
        <v>541</v>
      </c>
      <c r="V221" s="24">
        <v>2</v>
      </c>
      <c r="W221" s="24">
        <v>400</v>
      </c>
      <c r="X221" s="61">
        <v>0</v>
      </c>
      <c r="Y221" s="61">
        <f t="shared" si="8"/>
        <v>0</v>
      </c>
      <c r="Z221" s="4"/>
      <c r="AA221" s="40" t="s">
        <v>1319</v>
      </c>
      <c r="AB221" s="30">
        <v>11</v>
      </c>
      <c r="AC221" s="111"/>
    </row>
    <row r="222" spans="1:29" s="6" customFormat="1" ht="60" customHeight="1">
      <c r="A222" s="3" t="s">
        <v>3103</v>
      </c>
      <c r="B222" s="4" t="s">
        <v>478</v>
      </c>
      <c r="C222" s="4" t="s">
        <v>479</v>
      </c>
      <c r="D222" s="64" t="s">
        <v>1147</v>
      </c>
      <c r="E222" s="64" t="s">
        <v>3212</v>
      </c>
      <c r="F222" s="64" t="s">
        <v>3212</v>
      </c>
      <c r="G222" s="64" t="s">
        <v>3206</v>
      </c>
      <c r="H222" s="4" t="s">
        <v>3207</v>
      </c>
      <c r="I222" s="4" t="s">
        <v>1148</v>
      </c>
      <c r="J222" s="4"/>
      <c r="K222" s="4" t="s">
        <v>491</v>
      </c>
      <c r="L222" s="11">
        <v>0</v>
      </c>
      <c r="M222" s="12" t="s">
        <v>2463</v>
      </c>
      <c r="N222" s="4" t="s">
        <v>483</v>
      </c>
      <c r="O222" s="4" t="s">
        <v>1476</v>
      </c>
      <c r="P222" s="4" t="s">
        <v>483</v>
      </c>
      <c r="Q222" s="4" t="s">
        <v>485</v>
      </c>
      <c r="R222" s="16" t="s">
        <v>500</v>
      </c>
      <c r="S222" s="59" t="s">
        <v>496</v>
      </c>
      <c r="T222" s="4">
        <v>778</v>
      </c>
      <c r="U222" s="4" t="s">
        <v>541</v>
      </c>
      <c r="V222" s="24">
        <v>2</v>
      </c>
      <c r="W222" s="24">
        <v>400</v>
      </c>
      <c r="X222" s="61">
        <f>V222*W222</f>
        <v>800</v>
      </c>
      <c r="Y222" s="61">
        <f t="shared" si="8"/>
        <v>896.0000000000001</v>
      </c>
      <c r="Z222" s="4"/>
      <c r="AA222" s="40" t="s">
        <v>1319</v>
      </c>
      <c r="AB222" s="30"/>
      <c r="AC222" s="111"/>
    </row>
    <row r="223" spans="1:29" s="6" customFormat="1" ht="62.25" customHeight="1">
      <c r="A223" s="3" t="s">
        <v>2190</v>
      </c>
      <c r="B223" s="4" t="s">
        <v>478</v>
      </c>
      <c r="C223" s="4" t="s">
        <v>479</v>
      </c>
      <c r="D223" s="64" t="s">
        <v>3237</v>
      </c>
      <c r="E223" s="64" t="s">
        <v>3236</v>
      </c>
      <c r="F223" s="64" t="s">
        <v>3236</v>
      </c>
      <c r="G223" s="64" t="s">
        <v>3211</v>
      </c>
      <c r="H223" s="4" t="s">
        <v>3210</v>
      </c>
      <c r="I223" s="4" t="s">
        <v>1149</v>
      </c>
      <c r="J223" s="4"/>
      <c r="K223" s="4" t="s">
        <v>491</v>
      </c>
      <c r="L223" s="11">
        <v>0</v>
      </c>
      <c r="M223" s="12" t="s">
        <v>2463</v>
      </c>
      <c r="N223" s="4" t="s">
        <v>483</v>
      </c>
      <c r="O223" s="4" t="s">
        <v>494</v>
      </c>
      <c r="P223" s="4" t="s">
        <v>483</v>
      </c>
      <c r="Q223" s="4" t="s">
        <v>485</v>
      </c>
      <c r="R223" s="16" t="s">
        <v>500</v>
      </c>
      <c r="S223" s="59" t="s">
        <v>496</v>
      </c>
      <c r="T223" s="4">
        <v>778</v>
      </c>
      <c r="U223" s="4" t="s">
        <v>541</v>
      </c>
      <c r="V223" s="24">
        <v>1</v>
      </c>
      <c r="W223" s="24">
        <v>3000</v>
      </c>
      <c r="X223" s="61">
        <v>0</v>
      </c>
      <c r="Y223" s="61">
        <f t="shared" si="8"/>
        <v>0</v>
      </c>
      <c r="Z223" s="4"/>
      <c r="AA223" s="40" t="s">
        <v>1319</v>
      </c>
      <c r="AB223" s="30">
        <v>11</v>
      </c>
      <c r="AC223" s="111"/>
    </row>
    <row r="224" spans="1:29" s="6" customFormat="1" ht="39.75" customHeight="1">
      <c r="A224" s="3" t="s">
        <v>3104</v>
      </c>
      <c r="B224" s="4" t="s">
        <v>478</v>
      </c>
      <c r="C224" s="4" t="s">
        <v>479</v>
      </c>
      <c r="D224" s="64" t="s">
        <v>3237</v>
      </c>
      <c r="E224" s="64" t="s">
        <v>3236</v>
      </c>
      <c r="F224" s="64" t="s">
        <v>3236</v>
      </c>
      <c r="G224" s="64" t="s">
        <v>3211</v>
      </c>
      <c r="H224" s="4" t="s">
        <v>3210</v>
      </c>
      <c r="I224" s="4" t="s">
        <v>1149</v>
      </c>
      <c r="J224" s="4"/>
      <c r="K224" s="4" t="s">
        <v>491</v>
      </c>
      <c r="L224" s="11">
        <v>0</v>
      </c>
      <c r="M224" s="12" t="s">
        <v>2463</v>
      </c>
      <c r="N224" s="4" t="s">
        <v>483</v>
      </c>
      <c r="O224" s="4" t="s">
        <v>1476</v>
      </c>
      <c r="P224" s="4" t="s">
        <v>483</v>
      </c>
      <c r="Q224" s="4" t="s">
        <v>485</v>
      </c>
      <c r="R224" s="16" t="s">
        <v>500</v>
      </c>
      <c r="S224" s="59" t="s">
        <v>496</v>
      </c>
      <c r="T224" s="4">
        <v>778</v>
      </c>
      <c r="U224" s="4" t="s">
        <v>541</v>
      </c>
      <c r="V224" s="24">
        <v>1</v>
      </c>
      <c r="W224" s="24">
        <v>3000</v>
      </c>
      <c r="X224" s="61">
        <f>V224*W224</f>
        <v>3000</v>
      </c>
      <c r="Y224" s="61">
        <f t="shared" si="8"/>
        <v>3360.0000000000005</v>
      </c>
      <c r="Z224" s="4"/>
      <c r="AA224" s="40" t="s">
        <v>1319</v>
      </c>
      <c r="AB224" s="30"/>
      <c r="AC224" s="111"/>
    </row>
    <row r="225" spans="1:29" s="6" customFormat="1" ht="89.25">
      <c r="A225" s="3" t="s">
        <v>2191</v>
      </c>
      <c r="B225" s="4" t="s">
        <v>478</v>
      </c>
      <c r="C225" s="4" t="s">
        <v>479</v>
      </c>
      <c r="D225" s="64" t="s">
        <v>3245</v>
      </c>
      <c r="E225" s="4" t="s">
        <v>3231</v>
      </c>
      <c r="F225" s="4" t="s">
        <v>3231</v>
      </c>
      <c r="G225" s="4" t="s">
        <v>3204</v>
      </c>
      <c r="H225" s="4" t="s">
        <v>698</v>
      </c>
      <c r="I225" s="4" t="s">
        <v>2552</v>
      </c>
      <c r="J225" s="4"/>
      <c r="K225" s="4" t="s">
        <v>491</v>
      </c>
      <c r="L225" s="11">
        <v>0</v>
      </c>
      <c r="M225" s="12" t="s">
        <v>2463</v>
      </c>
      <c r="N225" s="4" t="s">
        <v>483</v>
      </c>
      <c r="O225" s="4" t="s">
        <v>494</v>
      </c>
      <c r="P225" s="4" t="s">
        <v>483</v>
      </c>
      <c r="Q225" s="4" t="s">
        <v>485</v>
      </c>
      <c r="R225" s="16" t="s">
        <v>500</v>
      </c>
      <c r="S225" s="59" t="s">
        <v>496</v>
      </c>
      <c r="T225" s="4">
        <v>778</v>
      </c>
      <c r="U225" s="4" t="s">
        <v>541</v>
      </c>
      <c r="V225" s="24">
        <v>5</v>
      </c>
      <c r="W225" s="24">
        <v>210</v>
      </c>
      <c r="X225" s="61">
        <f>V225*W225</f>
        <v>1050</v>
      </c>
      <c r="Y225" s="61">
        <f t="shared" si="8"/>
        <v>1176</v>
      </c>
      <c r="Z225" s="4"/>
      <c r="AA225" s="40" t="s">
        <v>1319</v>
      </c>
      <c r="AB225" s="30"/>
      <c r="AC225" s="111"/>
    </row>
    <row r="226" spans="1:29" s="6" customFormat="1" ht="37.5" customHeight="1">
      <c r="A226" s="3" t="s">
        <v>2192</v>
      </c>
      <c r="B226" s="4" t="s">
        <v>478</v>
      </c>
      <c r="C226" s="4" t="s">
        <v>479</v>
      </c>
      <c r="D226" s="4" t="s">
        <v>967</v>
      </c>
      <c r="E226" s="66" t="s">
        <v>3213</v>
      </c>
      <c r="F226" s="66" t="s">
        <v>3213</v>
      </c>
      <c r="G226" s="4" t="s">
        <v>3204</v>
      </c>
      <c r="H226" s="4" t="s">
        <v>698</v>
      </c>
      <c r="I226" s="4" t="s">
        <v>968</v>
      </c>
      <c r="J226" s="4"/>
      <c r="K226" s="4" t="s">
        <v>491</v>
      </c>
      <c r="L226" s="11">
        <v>0</v>
      </c>
      <c r="M226" s="12" t="s">
        <v>2463</v>
      </c>
      <c r="N226" s="4" t="s">
        <v>483</v>
      </c>
      <c r="O226" s="4" t="s">
        <v>494</v>
      </c>
      <c r="P226" s="4" t="s">
        <v>483</v>
      </c>
      <c r="Q226" s="4" t="s">
        <v>485</v>
      </c>
      <c r="R226" s="16" t="s">
        <v>500</v>
      </c>
      <c r="S226" s="59" t="s">
        <v>496</v>
      </c>
      <c r="T226" s="4">
        <v>778</v>
      </c>
      <c r="U226" s="4" t="s">
        <v>541</v>
      </c>
      <c r="V226" s="24">
        <v>2</v>
      </c>
      <c r="W226" s="24">
        <v>600</v>
      </c>
      <c r="X226" s="61">
        <v>0</v>
      </c>
      <c r="Y226" s="61">
        <f t="shared" si="8"/>
        <v>0</v>
      </c>
      <c r="Z226" s="4"/>
      <c r="AA226" s="40" t="s">
        <v>1319</v>
      </c>
      <c r="AB226" s="30">
        <v>11</v>
      </c>
      <c r="AC226" s="111"/>
    </row>
    <row r="227" spans="1:29" s="6" customFormat="1" ht="32.25" customHeight="1">
      <c r="A227" s="3" t="s">
        <v>3105</v>
      </c>
      <c r="B227" s="4" t="s">
        <v>478</v>
      </c>
      <c r="C227" s="4" t="s">
        <v>479</v>
      </c>
      <c r="D227" s="4" t="s">
        <v>967</v>
      </c>
      <c r="E227" s="4" t="s">
        <v>3213</v>
      </c>
      <c r="F227" s="66" t="s">
        <v>3213</v>
      </c>
      <c r="G227" s="4" t="s">
        <v>3204</v>
      </c>
      <c r="H227" s="4" t="s">
        <v>698</v>
      </c>
      <c r="I227" s="4" t="s">
        <v>968</v>
      </c>
      <c r="J227" s="4"/>
      <c r="K227" s="4" t="s">
        <v>491</v>
      </c>
      <c r="L227" s="11">
        <v>0</v>
      </c>
      <c r="M227" s="12" t="s">
        <v>2463</v>
      </c>
      <c r="N227" s="4" t="s">
        <v>483</v>
      </c>
      <c r="O227" s="4" t="s">
        <v>1476</v>
      </c>
      <c r="P227" s="4" t="s">
        <v>483</v>
      </c>
      <c r="Q227" s="4" t="s">
        <v>485</v>
      </c>
      <c r="R227" s="16" t="s">
        <v>500</v>
      </c>
      <c r="S227" s="59" t="s">
        <v>496</v>
      </c>
      <c r="T227" s="4">
        <v>778</v>
      </c>
      <c r="U227" s="4" t="s">
        <v>541</v>
      </c>
      <c r="V227" s="24">
        <v>2</v>
      </c>
      <c r="W227" s="24">
        <v>600</v>
      </c>
      <c r="X227" s="61">
        <f>V227*W227</f>
        <v>1200</v>
      </c>
      <c r="Y227" s="61">
        <f aca="true" t="shared" si="9" ref="Y227:Y233">X227*1.12</f>
        <v>1344.0000000000002</v>
      </c>
      <c r="Z227" s="4"/>
      <c r="AA227" s="40" t="s">
        <v>1319</v>
      </c>
      <c r="AB227" s="30"/>
      <c r="AC227" s="111"/>
    </row>
    <row r="228" spans="1:29" s="6" customFormat="1" ht="63" customHeight="1">
      <c r="A228" s="3" t="s">
        <v>2193</v>
      </c>
      <c r="B228" s="4" t="s">
        <v>478</v>
      </c>
      <c r="C228" s="4" t="s">
        <v>479</v>
      </c>
      <c r="D228" s="4" t="s">
        <v>969</v>
      </c>
      <c r="E228" s="4" t="s">
        <v>64</v>
      </c>
      <c r="F228" s="4" t="s">
        <v>1150</v>
      </c>
      <c r="G228" s="4" t="s">
        <v>970</v>
      </c>
      <c r="H228" s="4" t="s">
        <v>2060</v>
      </c>
      <c r="I228" s="4"/>
      <c r="J228" s="4"/>
      <c r="K228" s="4" t="s">
        <v>491</v>
      </c>
      <c r="L228" s="11">
        <v>0</v>
      </c>
      <c r="M228" s="12" t="s">
        <v>2463</v>
      </c>
      <c r="N228" s="4" t="s">
        <v>483</v>
      </c>
      <c r="O228" s="4" t="s">
        <v>494</v>
      </c>
      <c r="P228" s="4" t="s">
        <v>483</v>
      </c>
      <c r="Q228" s="4" t="s">
        <v>485</v>
      </c>
      <c r="R228" s="16" t="s">
        <v>500</v>
      </c>
      <c r="S228" s="59" t="s">
        <v>496</v>
      </c>
      <c r="T228" s="4">
        <v>715</v>
      </c>
      <c r="U228" s="4" t="s">
        <v>986</v>
      </c>
      <c r="V228" s="24">
        <v>50</v>
      </c>
      <c r="W228" s="24">
        <v>50</v>
      </c>
      <c r="X228" s="61">
        <v>0</v>
      </c>
      <c r="Y228" s="61">
        <f t="shared" si="9"/>
        <v>0</v>
      </c>
      <c r="Z228" s="4"/>
      <c r="AA228" s="40" t="s">
        <v>1319</v>
      </c>
      <c r="AB228" s="30">
        <v>11</v>
      </c>
      <c r="AC228" s="111"/>
    </row>
    <row r="229" spans="1:29" s="6" customFormat="1" ht="62.25" customHeight="1">
      <c r="A229" s="3" t="s">
        <v>3106</v>
      </c>
      <c r="B229" s="4" t="s">
        <v>478</v>
      </c>
      <c r="C229" s="4" t="s">
        <v>479</v>
      </c>
      <c r="D229" s="4" t="s">
        <v>969</v>
      </c>
      <c r="E229" s="4" t="s">
        <v>64</v>
      </c>
      <c r="F229" s="4" t="s">
        <v>1150</v>
      </c>
      <c r="G229" s="4" t="s">
        <v>970</v>
      </c>
      <c r="H229" s="4" t="s">
        <v>2060</v>
      </c>
      <c r="I229" s="4"/>
      <c r="J229" s="4"/>
      <c r="K229" s="4" t="s">
        <v>491</v>
      </c>
      <c r="L229" s="11">
        <v>0</v>
      </c>
      <c r="M229" s="12" t="s">
        <v>2463</v>
      </c>
      <c r="N229" s="4" t="s">
        <v>483</v>
      </c>
      <c r="O229" s="4" t="s">
        <v>1476</v>
      </c>
      <c r="P229" s="4" t="s">
        <v>483</v>
      </c>
      <c r="Q229" s="4" t="s">
        <v>485</v>
      </c>
      <c r="R229" s="16" t="s">
        <v>500</v>
      </c>
      <c r="S229" s="59" t="s">
        <v>496</v>
      </c>
      <c r="T229" s="4">
        <v>715</v>
      </c>
      <c r="U229" s="4" t="s">
        <v>986</v>
      </c>
      <c r="V229" s="24">
        <v>50</v>
      </c>
      <c r="W229" s="24">
        <v>50</v>
      </c>
      <c r="X229" s="61">
        <f>V229*W229</f>
        <v>2500</v>
      </c>
      <c r="Y229" s="61">
        <f t="shared" si="9"/>
        <v>2800.0000000000005</v>
      </c>
      <c r="Z229" s="4"/>
      <c r="AA229" s="40" t="s">
        <v>1319</v>
      </c>
      <c r="AB229" s="30"/>
      <c r="AC229" s="111"/>
    </row>
    <row r="230" spans="1:29" s="6" customFormat="1" ht="63" customHeight="1">
      <c r="A230" s="3" t="s">
        <v>2194</v>
      </c>
      <c r="B230" s="4" t="s">
        <v>478</v>
      </c>
      <c r="C230" s="4" t="s">
        <v>479</v>
      </c>
      <c r="D230" s="4" t="s">
        <v>971</v>
      </c>
      <c r="E230" s="4" t="s">
        <v>64</v>
      </c>
      <c r="F230" s="4" t="s">
        <v>1150</v>
      </c>
      <c r="G230" s="4" t="s">
        <v>972</v>
      </c>
      <c r="H230" s="4" t="s">
        <v>2061</v>
      </c>
      <c r="I230" s="4"/>
      <c r="J230" s="4"/>
      <c r="K230" s="4" t="s">
        <v>491</v>
      </c>
      <c r="L230" s="11">
        <v>0</v>
      </c>
      <c r="M230" s="12" t="s">
        <v>2463</v>
      </c>
      <c r="N230" s="4" t="s">
        <v>483</v>
      </c>
      <c r="O230" s="4" t="s">
        <v>494</v>
      </c>
      <c r="P230" s="4" t="s">
        <v>483</v>
      </c>
      <c r="Q230" s="4" t="s">
        <v>485</v>
      </c>
      <c r="R230" s="16" t="s">
        <v>500</v>
      </c>
      <c r="S230" s="59" t="s">
        <v>496</v>
      </c>
      <c r="T230" s="4">
        <v>715</v>
      </c>
      <c r="U230" s="4" t="s">
        <v>986</v>
      </c>
      <c r="V230" s="24">
        <v>50</v>
      </c>
      <c r="W230" s="24">
        <v>25</v>
      </c>
      <c r="X230" s="61">
        <v>0</v>
      </c>
      <c r="Y230" s="61">
        <f t="shared" si="9"/>
        <v>0</v>
      </c>
      <c r="Z230" s="4"/>
      <c r="AA230" s="40" t="s">
        <v>1319</v>
      </c>
      <c r="AB230" s="30">
        <v>11</v>
      </c>
      <c r="AC230" s="111"/>
    </row>
    <row r="231" spans="1:29" s="6" customFormat="1" ht="54.75" customHeight="1">
      <c r="A231" s="3" t="s">
        <v>3107</v>
      </c>
      <c r="B231" s="4" t="s">
        <v>478</v>
      </c>
      <c r="C231" s="4" t="s">
        <v>479</v>
      </c>
      <c r="D231" s="4" t="s">
        <v>971</v>
      </c>
      <c r="E231" s="4" t="s">
        <v>64</v>
      </c>
      <c r="F231" s="4" t="s">
        <v>1150</v>
      </c>
      <c r="G231" s="4" t="s">
        <v>972</v>
      </c>
      <c r="H231" s="4" t="s">
        <v>2061</v>
      </c>
      <c r="I231" s="4"/>
      <c r="J231" s="4"/>
      <c r="K231" s="4" t="s">
        <v>491</v>
      </c>
      <c r="L231" s="11">
        <v>0</v>
      </c>
      <c r="M231" s="12" t="s">
        <v>2463</v>
      </c>
      <c r="N231" s="4" t="s">
        <v>483</v>
      </c>
      <c r="O231" s="4" t="s">
        <v>1476</v>
      </c>
      <c r="P231" s="4" t="s">
        <v>483</v>
      </c>
      <c r="Q231" s="4" t="s">
        <v>485</v>
      </c>
      <c r="R231" s="16" t="s">
        <v>500</v>
      </c>
      <c r="S231" s="59" t="s">
        <v>496</v>
      </c>
      <c r="T231" s="4">
        <v>715</v>
      </c>
      <c r="U231" s="4" t="s">
        <v>986</v>
      </c>
      <c r="V231" s="24">
        <v>50</v>
      </c>
      <c r="W231" s="24">
        <v>25</v>
      </c>
      <c r="X231" s="61">
        <f>V231*W231</f>
        <v>1250</v>
      </c>
      <c r="Y231" s="61">
        <f t="shared" si="9"/>
        <v>1400.0000000000002</v>
      </c>
      <c r="Z231" s="4"/>
      <c r="AA231" s="40" t="s">
        <v>1319</v>
      </c>
      <c r="AB231" s="30"/>
      <c r="AC231" s="111"/>
    </row>
    <row r="232" spans="1:29" s="6" customFormat="1" ht="70.5" customHeight="1">
      <c r="A232" s="3" t="s">
        <v>2195</v>
      </c>
      <c r="B232" s="4" t="s">
        <v>478</v>
      </c>
      <c r="C232" s="4" t="s">
        <v>479</v>
      </c>
      <c r="D232" s="4" t="s">
        <v>973</v>
      </c>
      <c r="E232" s="4" t="s">
        <v>974</v>
      </c>
      <c r="F232" s="4" t="s">
        <v>3232</v>
      </c>
      <c r="G232" s="4" t="s">
        <v>3211</v>
      </c>
      <c r="H232" s="4" t="s">
        <v>3210</v>
      </c>
      <c r="I232" s="4"/>
      <c r="J232" s="4"/>
      <c r="K232" s="4" t="s">
        <v>491</v>
      </c>
      <c r="L232" s="11">
        <v>0</v>
      </c>
      <c r="M232" s="12" t="s">
        <v>2463</v>
      </c>
      <c r="N232" s="4" t="s">
        <v>483</v>
      </c>
      <c r="O232" s="4" t="s">
        <v>494</v>
      </c>
      <c r="P232" s="4" t="s">
        <v>483</v>
      </c>
      <c r="Q232" s="4" t="s">
        <v>485</v>
      </c>
      <c r="R232" s="16" t="s">
        <v>500</v>
      </c>
      <c r="S232" s="59" t="s">
        <v>496</v>
      </c>
      <c r="T232" s="4">
        <v>778</v>
      </c>
      <c r="U232" s="4" t="s">
        <v>541</v>
      </c>
      <c r="V232" s="24">
        <v>2</v>
      </c>
      <c r="W232" s="24">
        <v>200</v>
      </c>
      <c r="X232" s="61">
        <v>0</v>
      </c>
      <c r="Y232" s="61">
        <f t="shared" si="9"/>
        <v>0</v>
      </c>
      <c r="Z232" s="4"/>
      <c r="AA232" s="40" t="s">
        <v>1319</v>
      </c>
      <c r="AB232" s="30">
        <v>11</v>
      </c>
      <c r="AC232" s="111"/>
    </row>
    <row r="233" spans="1:29" s="6" customFormat="1" ht="70.5" customHeight="1">
      <c r="A233" s="3" t="s">
        <v>3108</v>
      </c>
      <c r="B233" s="4" t="s">
        <v>478</v>
      </c>
      <c r="C233" s="4" t="s">
        <v>479</v>
      </c>
      <c r="D233" s="4" t="s">
        <v>973</v>
      </c>
      <c r="E233" s="4" t="s">
        <v>974</v>
      </c>
      <c r="F233" s="4" t="s">
        <v>3232</v>
      </c>
      <c r="G233" s="4" t="s">
        <v>3211</v>
      </c>
      <c r="H233" s="4" t="s">
        <v>3210</v>
      </c>
      <c r="I233" s="4"/>
      <c r="J233" s="4"/>
      <c r="K233" s="4" t="s">
        <v>491</v>
      </c>
      <c r="L233" s="11">
        <v>0</v>
      </c>
      <c r="M233" s="12" t="s">
        <v>2463</v>
      </c>
      <c r="N233" s="4" t="s">
        <v>483</v>
      </c>
      <c r="O233" s="4" t="s">
        <v>1476</v>
      </c>
      <c r="P233" s="4" t="s">
        <v>483</v>
      </c>
      <c r="Q233" s="4" t="s">
        <v>485</v>
      </c>
      <c r="R233" s="16" t="s">
        <v>500</v>
      </c>
      <c r="S233" s="59" t="s">
        <v>496</v>
      </c>
      <c r="T233" s="4">
        <v>778</v>
      </c>
      <c r="U233" s="4" t="s">
        <v>541</v>
      </c>
      <c r="V233" s="24">
        <v>2</v>
      </c>
      <c r="W233" s="24">
        <v>200</v>
      </c>
      <c r="X233" s="61">
        <f>V233*W233</f>
        <v>400</v>
      </c>
      <c r="Y233" s="61">
        <f t="shared" si="9"/>
        <v>448.00000000000006</v>
      </c>
      <c r="Z233" s="4"/>
      <c r="AA233" s="40" t="s">
        <v>1319</v>
      </c>
      <c r="AB233" s="30"/>
      <c r="AC233" s="111"/>
    </row>
    <row r="234" spans="1:29" s="6" customFormat="1" ht="89.25">
      <c r="A234" s="3" t="s">
        <v>2196</v>
      </c>
      <c r="B234" s="4" t="s">
        <v>478</v>
      </c>
      <c r="C234" s="4" t="s">
        <v>479</v>
      </c>
      <c r="D234" s="64" t="s">
        <v>975</v>
      </c>
      <c r="E234" s="4" t="s">
        <v>930</v>
      </c>
      <c r="F234" s="4" t="s">
        <v>1151</v>
      </c>
      <c r="G234" s="4" t="s">
        <v>3211</v>
      </c>
      <c r="H234" s="4" t="s">
        <v>3210</v>
      </c>
      <c r="I234" s="4"/>
      <c r="J234" s="4"/>
      <c r="K234" s="4" t="s">
        <v>491</v>
      </c>
      <c r="L234" s="11">
        <v>0</v>
      </c>
      <c r="M234" s="12" t="s">
        <v>2463</v>
      </c>
      <c r="N234" s="4" t="s">
        <v>483</v>
      </c>
      <c r="O234" s="4" t="s">
        <v>494</v>
      </c>
      <c r="P234" s="4" t="s">
        <v>483</v>
      </c>
      <c r="Q234" s="4" t="s">
        <v>485</v>
      </c>
      <c r="R234" s="16" t="s">
        <v>500</v>
      </c>
      <c r="S234" s="59" t="s">
        <v>496</v>
      </c>
      <c r="T234" s="4">
        <v>778</v>
      </c>
      <c r="U234" s="4" t="s">
        <v>541</v>
      </c>
      <c r="V234" s="24">
        <v>3</v>
      </c>
      <c r="W234" s="24">
        <v>180</v>
      </c>
      <c r="X234" s="61">
        <f>V234*W234</f>
        <v>540</v>
      </c>
      <c r="Y234" s="61">
        <f t="shared" si="8"/>
        <v>604.8000000000001</v>
      </c>
      <c r="Z234" s="4"/>
      <c r="AA234" s="40" t="s">
        <v>1319</v>
      </c>
      <c r="AB234" s="30"/>
      <c r="AC234" s="111"/>
    </row>
    <row r="235" spans="1:29" s="6" customFormat="1" ht="89.25">
      <c r="A235" s="3" t="s">
        <v>2197</v>
      </c>
      <c r="B235" s="4" t="s">
        <v>478</v>
      </c>
      <c r="C235" s="4" t="s">
        <v>479</v>
      </c>
      <c r="D235" s="64" t="s">
        <v>1707</v>
      </c>
      <c r="E235" s="64" t="s">
        <v>1647</v>
      </c>
      <c r="F235" s="64" t="s">
        <v>1647</v>
      </c>
      <c r="G235" s="4" t="s">
        <v>3204</v>
      </c>
      <c r="H235" s="4" t="s">
        <v>698</v>
      </c>
      <c r="I235" s="4"/>
      <c r="J235" s="4"/>
      <c r="K235" s="4" t="s">
        <v>491</v>
      </c>
      <c r="L235" s="11">
        <v>0</v>
      </c>
      <c r="M235" s="12" t="s">
        <v>2463</v>
      </c>
      <c r="N235" s="4" t="s">
        <v>483</v>
      </c>
      <c r="O235" s="4" t="s">
        <v>494</v>
      </c>
      <c r="P235" s="4" t="s">
        <v>483</v>
      </c>
      <c r="Q235" s="4" t="s">
        <v>485</v>
      </c>
      <c r="R235" s="16" t="s">
        <v>500</v>
      </c>
      <c r="S235" s="59" t="s">
        <v>496</v>
      </c>
      <c r="T235" s="4">
        <v>778</v>
      </c>
      <c r="U235" s="4" t="s">
        <v>521</v>
      </c>
      <c r="V235" s="24">
        <v>2</v>
      </c>
      <c r="W235" s="24">
        <v>250</v>
      </c>
      <c r="X235" s="61">
        <f>V235*W235</f>
        <v>500</v>
      </c>
      <c r="Y235" s="61">
        <f t="shared" si="8"/>
        <v>560</v>
      </c>
      <c r="Z235" s="4"/>
      <c r="AA235" s="40" t="s">
        <v>1319</v>
      </c>
      <c r="AB235" s="30"/>
      <c r="AC235" s="111"/>
    </row>
    <row r="236" spans="1:29" s="6" customFormat="1" ht="70.5" customHeight="1">
      <c r="A236" s="3" t="s">
        <v>2198</v>
      </c>
      <c r="B236" s="4" t="s">
        <v>478</v>
      </c>
      <c r="C236" s="4" t="s">
        <v>479</v>
      </c>
      <c r="D236" s="4" t="s">
        <v>3238</v>
      </c>
      <c r="E236" s="4" t="s">
        <v>976</v>
      </c>
      <c r="F236" s="4" t="s">
        <v>976</v>
      </c>
      <c r="G236" s="4" t="s">
        <v>3206</v>
      </c>
      <c r="H236" s="4" t="s">
        <v>3207</v>
      </c>
      <c r="I236" s="4"/>
      <c r="J236" s="4"/>
      <c r="K236" s="4" t="s">
        <v>491</v>
      </c>
      <c r="L236" s="11">
        <v>0</v>
      </c>
      <c r="M236" s="12" t="s">
        <v>2463</v>
      </c>
      <c r="N236" s="4" t="s">
        <v>483</v>
      </c>
      <c r="O236" s="4" t="s">
        <v>494</v>
      </c>
      <c r="P236" s="4" t="s">
        <v>483</v>
      </c>
      <c r="Q236" s="4" t="s">
        <v>485</v>
      </c>
      <c r="R236" s="16" t="s">
        <v>500</v>
      </c>
      <c r="S236" s="59" t="s">
        <v>496</v>
      </c>
      <c r="T236" s="4">
        <v>778</v>
      </c>
      <c r="U236" s="4" t="s">
        <v>521</v>
      </c>
      <c r="V236" s="24">
        <v>2</v>
      </c>
      <c r="W236" s="24">
        <v>100</v>
      </c>
      <c r="X236" s="61">
        <v>0</v>
      </c>
      <c r="Y236" s="61">
        <f t="shared" si="8"/>
        <v>0</v>
      </c>
      <c r="Z236" s="4"/>
      <c r="AA236" s="40" t="s">
        <v>1319</v>
      </c>
      <c r="AB236" s="30">
        <v>11</v>
      </c>
      <c r="AC236" s="111"/>
    </row>
    <row r="237" spans="1:29" s="6" customFormat="1" ht="70.5" customHeight="1">
      <c r="A237" s="3" t="s">
        <v>3109</v>
      </c>
      <c r="B237" s="4" t="s">
        <v>478</v>
      </c>
      <c r="C237" s="4" t="s">
        <v>479</v>
      </c>
      <c r="D237" s="4" t="s">
        <v>3238</v>
      </c>
      <c r="E237" s="4" t="s">
        <v>976</v>
      </c>
      <c r="F237" s="4" t="s">
        <v>976</v>
      </c>
      <c r="G237" s="4" t="s">
        <v>3206</v>
      </c>
      <c r="H237" s="4" t="s">
        <v>3207</v>
      </c>
      <c r="I237" s="4"/>
      <c r="J237" s="4"/>
      <c r="K237" s="4" t="s">
        <v>491</v>
      </c>
      <c r="L237" s="11">
        <v>0</v>
      </c>
      <c r="M237" s="12" t="s">
        <v>2463</v>
      </c>
      <c r="N237" s="4" t="s">
        <v>483</v>
      </c>
      <c r="O237" s="4" t="s">
        <v>1476</v>
      </c>
      <c r="P237" s="4" t="s">
        <v>483</v>
      </c>
      <c r="Q237" s="4" t="s">
        <v>485</v>
      </c>
      <c r="R237" s="16" t="s">
        <v>500</v>
      </c>
      <c r="S237" s="59" t="s">
        <v>496</v>
      </c>
      <c r="T237" s="4">
        <v>778</v>
      </c>
      <c r="U237" s="4" t="s">
        <v>521</v>
      </c>
      <c r="V237" s="24">
        <v>2</v>
      </c>
      <c r="W237" s="24">
        <v>100</v>
      </c>
      <c r="X237" s="61">
        <f>V237*W237</f>
        <v>200</v>
      </c>
      <c r="Y237" s="61">
        <f t="shared" si="8"/>
        <v>224.00000000000003</v>
      </c>
      <c r="Z237" s="4"/>
      <c r="AA237" s="40" t="s">
        <v>1319</v>
      </c>
      <c r="AB237" s="30"/>
      <c r="AC237" s="111"/>
    </row>
    <row r="238" spans="1:29" s="6" customFormat="1" ht="70.5" customHeight="1">
      <c r="A238" s="3" t="s">
        <v>2199</v>
      </c>
      <c r="B238" s="4" t="s">
        <v>478</v>
      </c>
      <c r="C238" s="4" t="s">
        <v>479</v>
      </c>
      <c r="D238" s="69" t="s">
        <v>1152</v>
      </c>
      <c r="E238" s="4" t="s">
        <v>1153</v>
      </c>
      <c r="F238" s="4" t="s">
        <v>2062</v>
      </c>
      <c r="G238" s="4" t="s">
        <v>2063</v>
      </c>
      <c r="H238" s="4" t="s">
        <v>2064</v>
      </c>
      <c r="I238" s="4" t="s">
        <v>1154</v>
      </c>
      <c r="J238" s="4"/>
      <c r="K238" s="4" t="s">
        <v>491</v>
      </c>
      <c r="L238" s="11">
        <v>0</v>
      </c>
      <c r="M238" s="12" t="s">
        <v>2463</v>
      </c>
      <c r="N238" s="4" t="s">
        <v>483</v>
      </c>
      <c r="O238" s="4" t="s">
        <v>494</v>
      </c>
      <c r="P238" s="4" t="s">
        <v>483</v>
      </c>
      <c r="Q238" s="4" t="s">
        <v>485</v>
      </c>
      <c r="R238" s="16" t="s">
        <v>200</v>
      </c>
      <c r="S238" s="59" t="s">
        <v>496</v>
      </c>
      <c r="T238" s="12" t="s">
        <v>540</v>
      </c>
      <c r="U238" s="4" t="s">
        <v>521</v>
      </c>
      <c r="V238" s="24">
        <v>15</v>
      </c>
      <c r="W238" s="24">
        <v>130</v>
      </c>
      <c r="X238" s="61">
        <v>0</v>
      </c>
      <c r="Y238" s="61">
        <f t="shared" si="8"/>
        <v>0</v>
      </c>
      <c r="Z238" s="4"/>
      <c r="AA238" s="40" t="s">
        <v>1319</v>
      </c>
      <c r="AB238" s="30">
        <v>11</v>
      </c>
      <c r="AC238" s="111"/>
    </row>
    <row r="239" spans="1:29" s="6" customFormat="1" ht="70.5" customHeight="1">
      <c r="A239" s="3" t="s">
        <v>3110</v>
      </c>
      <c r="B239" s="4" t="s">
        <v>478</v>
      </c>
      <c r="C239" s="4" t="s">
        <v>479</v>
      </c>
      <c r="D239" s="69" t="s">
        <v>1152</v>
      </c>
      <c r="E239" s="4" t="s">
        <v>1153</v>
      </c>
      <c r="F239" s="4" t="s">
        <v>2062</v>
      </c>
      <c r="G239" s="4" t="s">
        <v>2063</v>
      </c>
      <c r="H239" s="4" t="s">
        <v>2064</v>
      </c>
      <c r="I239" s="4" t="s">
        <v>1154</v>
      </c>
      <c r="J239" s="4"/>
      <c r="K239" s="4" t="s">
        <v>491</v>
      </c>
      <c r="L239" s="11">
        <v>0</v>
      </c>
      <c r="M239" s="12" t="s">
        <v>2463</v>
      </c>
      <c r="N239" s="4" t="s">
        <v>483</v>
      </c>
      <c r="O239" s="4" t="s">
        <v>1476</v>
      </c>
      <c r="P239" s="4" t="s">
        <v>483</v>
      </c>
      <c r="Q239" s="4" t="s">
        <v>485</v>
      </c>
      <c r="R239" s="16" t="s">
        <v>200</v>
      </c>
      <c r="S239" s="59" t="s">
        <v>496</v>
      </c>
      <c r="T239" s="12" t="s">
        <v>540</v>
      </c>
      <c r="U239" s="4" t="s">
        <v>521</v>
      </c>
      <c r="V239" s="24">
        <v>15</v>
      </c>
      <c r="W239" s="24">
        <v>130</v>
      </c>
      <c r="X239" s="61">
        <f>V239*W239</f>
        <v>1950</v>
      </c>
      <c r="Y239" s="61">
        <f t="shared" si="8"/>
        <v>2184</v>
      </c>
      <c r="Z239" s="4"/>
      <c r="AA239" s="40" t="s">
        <v>1319</v>
      </c>
      <c r="AB239" s="30"/>
      <c r="AC239" s="111"/>
    </row>
    <row r="240" spans="1:28" ht="102">
      <c r="A240" s="3" t="s">
        <v>2200</v>
      </c>
      <c r="B240" s="4" t="s">
        <v>478</v>
      </c>
      <c r="C240" s="4" t="s">
        <v>479</v>
      </c>
      <c r="D240" s="4" t="s">
        <v>267</v>
      </c>
      <c r="E240" s="4" t="s">
        <v>1357</v>
      </c>
      <c r="F240" s="4" t="s">
        <v>1539</v>
      </c>
      <c r="G240" s="4" t="s">
        <v>1538</v>
      </c>
      <c r="H240" s="4" t="s">
        <v>1553</v>
      </c>
      <c r="I240" s="4" t="s">
        <v>1358</v>
      </c>
      <c r="J240" s="4"/>
      <c r="K240" s="4" t="s">
        <v>491</v>
      </c>
      <c r="L240" s="4">
        <v>0</v>
      </c>
      <c r="M240" s="4">
        <v>231010000</v>
      </c>
      <c r="N240" s="4" t="s">
        <v>483</v>
      </c>
      <c r="O240" s="4" t="s">
        <v>545</v>
      </c>
      <c r="P240" s="4" t="s">
        <v>483</v>
      </c>
      <c r="Q240" s="4" t="s">
        <v>485</v>
      </c>
      <c r="R240" s="4" t="s">
        <v>503</v>
      </c>
      <c r="S240" s="4" t="s">
        <v>496</v>
      </c>
      <c r="T240" s="4" t="s">
        <v>175</v>
      </c>
      <c r="U240" s="4" t="s">
        <v>493</v>
      </c>
      <c r="V240" s="4">
        <v>20</v>
      </c>
      <c r="W240" s="24">
        <v>1300</v>
      </c>
      <c r="X240" s="24">
        <v>0</v>
      </c>
      <c r="Y240" s="24">
        <f t="shared" si="8"/>
        <v>0</v>
      </c>
      <c r="Z240" s="4"/>
      <c r="AA240" s="4" t="s">
        <v>1319</v>
      </c>
      <c r="AB240" s="4" t="s">
        <v>2820</v>
      </c>
    </row>
    <row r="241" spans="1:28" ht="102">
      <c r="A241" s="3" t="s">
        <v>2800</v>
      </c>
      <c r="B241" s="4" t="s">
        <v>478</v>
      </c>
      <c r="C241" s="4" t="s">
        <v>479</v>
      </c>
      <c r="D241" s="4" t="s">
        <v>267</v>
      </c>
      <c r="E241" s="4" t="s">
        <v>1357</v>
      </c>
      <c r="F241" s="4" t="s">
        <v>1539</v>
      </c>
      <c r="G241" s="4" t="s">
        <v>1538</v>
      </c>
      <c r="H241" s="4" t="s">
        <v>1553</v>
      </c>
      <c r="I241" s="4" t="s">
        <v>1358</v>
      </c>
      <c r="J241" s="4"/>
      <c r="K241" s="4" t="s">
        <v>491</v>
      </c>
      <c r="L241" s="4">
        <v>0</v>
      </c>
      <c r="M241" s="4">
        <v>231010000</v>
      </c>
      <c r="N241" s="4" t="s">
        <v>483</v>
      </c>
      <c r="O241" s="3" t="s">
        <v>1445</v>
      </c>
      <c r="P241" s="4" t="s">
        <v>483</v>
      </c>
      <c r="Q241" s="4" t="s">
        <v>485</v>
      </c>
      <c r="R241" s="4" t="s">
        <v>503</v>
      </c>
      <c r="S241" s="4" t="s">
        <v>496</v>
      </c>
      <c r="T241" s="4" t="s">
        <v>175</v>
      </c>
      <c r="U241" s="4" t="s">
        <v>493</v>
      </c>
      <c r="V241" s="4">
        <v>12</v>
      </c>
      <c r="W241" s="24">
        <v>10000</v>
      </c>
      <c r="X241" s="24">
        <f>V241*W241</f>
        <v>120000</v>
      </c>
      <c r="Y241" s="24">
        <f t="shared" si="8"/>
        <v>134400</v>
      </c>
      <c r="Z241" s="4"/>
      <c r="AA241" s="4" t="s">
        <v>1319</v>
      </c>
      <c r="AB241" s="4"/>
    </row>
    <row r="242" spans="1:28" ht="102">
      <c r="A242" s="3" t="s">
        <v>2201</v>
      </c>
      <c r="B242" s="4" t="s">
        <v>478</v>
      </c>
      <c r="C242" s="4" t="s">
        <v>479</v>
      </c>
      <c r="D242" s="4" t="s">
        <v>1540</v>
      </c>
      <c r="E242" s="4" t="s">
        <v>1357</v>
      </c>
      <c r="F242" s="4" t="s">
        <v>1539</v>
      </c>
      <c r="G242" s="4" t="s">
        <v>1541</v>
      </c>
      <c r="H242" s="4" t="s">
        <v>1554</v>
      </c>
      <c r="I242" s="4" t="s">
        <v>1359</v>
      </c>
      <c r="J242" s="4"/>
      <c r="K242" s="4" t="s">
        <v>491</v>
      </c>
      <c r="L242" s="4">
        <v>0</v>
      </c>
      <c r="M242" s="4">
        <v>231010000</v>
      </c>
      <c r="N242" s="4" t="s">
        <v>483</v>
      </c>
      <c r="O242" s="4" t="s">
        <v>545</v>
      </c>
      <c r="P242" s="4" t="s">
        <v>483</v>
      </c>
      <c r="Q242" s="4" t="s">
        <v>485</v>
      </c>
      <c r="R242" s="4" t="s">
        <v>503</v>
      </c>
      <c r="S242" s="4" t="s">
        <v>496</v>
      </c>
      <c r="T242" s="4" t="s">
        <v>175</v>
      </c>
      <c r="U242" s="4" t="s">
        <v>493</v>
      </c>
      <c r="V242" s="4">
        <v>12</v>
      </c>
      <c r="W242" s="24">
        <v>10000</v>
      </c>
      <c r="X242" s="24">
        <v>0</v>
      </c>
      <c r="Y242" s="24">
        <f t="shared" si="8"/>
        <v>0</v>
      </c>
      <c r="Z242" s="4"/>
      <c r="AA242" s="4" t="s">
        <v>1319</v>
      </c>
      <c r="AB242" s="4" t="s">
        <v>2821</v>
      </c>
    </row>
    <row r="243" spans="1:28" ht="102">
      <c r="A243" s="3" t="s">
        <v>2801</v>
      </c>
      <c r="B243" s="4" t="s">
        <v>478</v>
      </c>
      <c r="C243" s="4" t="s">
        <v>479</v>
      </c>
      <c r="D243" s="4" t="s">
        <v>2811</v>
      </c>
      <c r="E243" s="4" t="s">
        <v>2813</v>
      </c>
      <c r="F243" s="4" t="s">
        <v>2812</v>
      </c>
      <c r="G243" s="4" t="s">
        <v>1541</v>
      </c>
      <c r="H243" s="4" t="s">
        <v>2814</v>
      </c>
      <c r="I243" s="4" t="s">
        <v>2815</v>
      </c>
      <c r="J243" s="4"/>
      <c r="K243" s="4" t="s">
        <v>491</v>
      </c>
      <c r="L243" s="4">
        <v>0</v>
      </c>
      <c r="M243" s="4">
        <v>231010000</v>
      </c>
      <c r="N243" s="4" t="s">
        <v>483</v>
      </c>
      <c r="O243" s="3" t="s">
        <v>1445</v>
      </c>
      <c r="P243" s="4" t="s">
        <v>483</v>
      </c>
      <c r="Q243" s="4" t="s">
        <v>485</v>
      </c>
      <c r="R243" s="4" t="s">
        <v>503</v>
      </c>
      <c r="S243" s="4" t="s">
        <v>496</v>
      </c>
      <c r="T243" s="4" t="s">
        <v>175</v>
      </c>
      <c r="U243" s="4" t="s">
        <v>493</v>
      </c>
      <c r="V243" s="4">
        <v>20</v>
      </c>
      <c r="W243" s="24">
        <v>1300</v>
      </c>
      <c r="X243" s="24">
        <f>V243*W243</f>
        <v>26000</v>
      </c>
      <c r="Y243" s="24">
        <f t="shared" si="8"/>
        <v>29120.000000000004</v>
      </c>
      <c r="Z243" s="4"/>
      <c r="AA243" s="4" t="s">
        <v>1319</v>
      </c>
      <c r="AB243" s="4"/>
    </row>
    <row r="244" spans="1:28" ht="178.5">
      <c r="A244" s="3" t="s">
        <v>2202</v>
      </c>
      <c r="B244" s="4" t="s">
        <v>478</v>
      </c>
      <c r="C244" s="4" t="s">
        <v>479</v>
      </c>
      <c r="D244" s="4" t="s">
        <v>237</v>
      </c>
      <c r="E244" s="4" t="s">
        <v>1543</v>
      </c>
      <c r="F244" s="4" t="s">
        <v>1544</v>
      </c>
      <c r="G244" s="4" t="s">
        <v>1542</v>
      </c>
      <c r="H244" s="4" t="s">
        <v>1555</v>
      </c>
      <c r="I244" s="4" t="s">
        <v>768</v>
      </c>
      <c r="J244" s="4"/>
      <c r="K244" s="4" t="s">
        <v>491</v>
      </c>
      <c r="L244" s="4">
        <v>0</v>
      </c>
      <c r="M244" s="4">
        <v>231010000</v>
      </c>
      <c r="N244" s="4" t="s">
        <v>483</v>
      </c>
      <c r="O244" s="4" t="s">
        <v>545</v>
      </c>
      <c r="P244" s="4" t="s">
        <v>483</v>
      </c>
      <c r="Q244" s="4" t="s">
        <v>485</v>
      </c>
      <c r="R244" s="4" t="s">
        <v>503</v>
      </c>
      <c r="S244" s="4" t="s">
        <v>496</v>
      </c>
      <c r="T244" s="4" t="s">
        <v>175</v>
      </c>
      <c r="U244" s="4" t="s">
        <v>493</v>
      </c>
      <c r="V244" s="4">
        <v>5</v>
      </c>
      <c r="W244" s="24">
        <v>6000</v>
      </c>
      <c r="X244" s="24">
        <f>V244*W244</f>
        <v>30000</v>
      </c>
      <c r="Y244" s="24">
        <f aca="true" t="shared" si="10" ref="Y244:Y249">X244*1.12</f>
        <v>33600</v>
      </c>
      <c r="Z244" s="4"/>
      <c r="AA244" s="4" t="s">
        <v>1319</v>
      </c>
      <c r="AB244" s="3"/>
    </row>
    <row r="245" spans="1:28" ht="108" customHeight="1">
      <c r="A245" s="3" t="s">
        <v>2203</v>
      </c>
      <c r="B245" s="4" t="s">
        <v>478</v>
      </c>
      <c r="C245" s="4" t="s">
        <v>479</v>
      </c>
      <c r="D245" s="4" t="s">
        <v>419</v>
      </c>
      <c r="E245" s="4" t="s">
        <v>1545</v>
      </c>
      <c r="F245" s="4" t="s">
        <v>1547</v>
      </c>
      <c r="G245" s="4" t="s">
        <v>1546</v>
      </c>
      <c r="H245" s="4" t="s">
        <v>1556</v>
      </c>
      <c r="I245" s="4" t="s">
        <v>1360</v>
      </c>
      <c r="J245" s="4"/>
      <c r="K245" s="4" t="s">
        <v>491</v>
      </c>
      <c r="L245" s="4">
        <v>0</v>
      </c>
      <c r="M245" s="4">
        <v>231010000</v>
      </c>
      <c r="N245" s="4" t="s">
        <v>483</v>
      </c>
      <c r="O245" s="4" t="s">
        <v>494</v>
      </c>
      <c r="P245" s="4" t="s">
        <v>483</v>
      </c>
      <c r="Q245" s="4" t="s">
        <v>485</v>
      </c>
      <c r="R245" s="4" t="s">
        <v>503</v>
      </c>
      <c r="S245" s="4" t="s">
        <v>496</v>
      </c>
      <c r="T245" s="4" t="s">
        <v>175</v>
      </c>
      <c r="U245" s="4" t="s">
        <v>493</v>
      </c>
      <c r="V245" s="4">
        <v>10</v>
      </c>
      <c r="W245" s="24">
        <v>2300</v>
      </c>
      <c r="X245" s="24">
        <v>0</v>
      </c>
      <c r="Y245" s="24">
        <f t="shared" si="10"/>
        <v>0</v>
      </c>
      <c r="Z245" s="4"/>
      <c r="AA245" s="4" t="s">
        <v>1319</v>
      </c>
      <c r="AB245" s="3">
        <v>11</v>
      </c>
    </row>
    <row r="246" spans="1:28" ht="81" customHeight="1">
      <c r="A246" s="3" t="s">
        <v>3043</v>
      </c>
      <c r="B246" s="4" t="s">
        <v>478</v>
      </c>
      <c r="C246" s="4" t="s">
        <v>479</v>
      </c>
      <c r="D246" s="4" t="s">
        <v>419</v>
      </c>
      <c r="E246" s="4" t="s">
        <v>1545</v>
      </c>
      <c r="F246" s="4" t="s">
        <v>1547</v>
      </c>
      <c r="G246" s="4" t="s">
        <v>1546</v>
      </c>
      <c r="H246" s="4" t="s">
        <v>1556</v>
      </c>
      <c r="I246" s="4" t="s">
        <v>1360</v>
      </c>
      <c r="J246" s="4"/>
      <c r="K246" s="4" t="s">
        <v>491</v>
      </c>
      <c r="L246" s="4">
        <v>0</v>
      </c>
      <c r="M246" s="4">
        <v>231010000</v>
      </c>
      <c r="N246" s="4" t="s">
        <v>483</v>
      </c>
      <c r="O246" s="3" t="s">
        <v>1476</v>
      </c>
      <c r="P246" s="4" t="s">
        <v>483</v>
      </c>
      <c r="Q246" s="4" t="s">
        <v>485</v>
      </c>
      <c r="R246" s="4" t="s">
        <v>503</v>
      </c>
      <c r="S246" s="4" t="s">
        <v>496</v>
      </c>
      <c r="T246" s="4" t="s">
        <v>175</v>
      </c>
      <c r="U246" s="4" t="s">
        <v>493</v>
      </c>
      <c r="V246" s="4">
        <v>10</v>
      </c>
      <c r="W246" s="24">
        <v>2300</v>
      </c>
      <c r="X246" s="24">
        <f>V246*W246</f>
        <v>23000</v>
      </c>
      <c r="Y246" s="24">
        <f t="shared" si="10"/>
        <v>25760.000000000004</v>
      </c>
      <c r="Z246" s="4"/>
      <c r="AA246" s="4" t="s">
        <v>1319</v>
      </c>
      <c r="AB246" s="3"/>
    </row>
    <row r="247" spans="1:28" ht="108.75" customHeight="1">
      <c r="A247" s="3" t="s">
        <v>2204</v>
      </c>
      <c r="B247" s="4" t="s">
        <v>478</v>
      </c>
      <c r="C247" s="4" t="s">
        <v>479</v>
      </c>
      <c r="D247" s="4" t="s">
        <v>561</v>
      </c>
      <c r="E247" s="4" t="s">
        <v>562</v>
      </c>
      <c r="F247" s="4" t="s">
        <v>1548</v>
      </c>
      <c r="G247" s="4" t="s">
        <v>563</v>
      </c>
      <c r="H247" s="4" t="s">
        <v>1557</v>
      </c>
      <c r="I247" s="4" t="s">
        <v>564</v>
      </c>
      <c r="J247" s="4"/>
      <c r="K247" s="4" t="s">
        <v>491</v>
      </c>
      <c r="L247" s="4">
        <v>0</v>
      </c>
      <c r="M247" s="4">
        <v>231010000</v>
      </c>
      <c r="N247" s="4" t="s">
        <v>483</v>
      </c>
      <c r="O247" s="4" t="s">
        <v>545</v>
      </c>
      <c r="P247" s="4" t="s">
        <v>483</v>
      </c>
      <c r="Q247" s="4" t="s">
        <v>485</v>
      </c>
      <c r="R247" s="4" t="s">
        <v>503</v>
      </c>
      <c r="S247" s="4" t="s">
        <v>496</v>
      </c>
      <c r="T247" s="4" t="s">
        <v>175</v>
      </c>
      <c r="U247" s="4" t="s">
        <v>493</v>
      </c>
      <c r="V247" s="4">
        <v>1</v>
      </c>
      <c r="W247" s="24">
        <v>2000</v>
      </c>
      <c r="X247" s="24">
        <v>0</v>
      </c>
      <c r="Y247" s="24">
        <f t="shared" si="10"/>
        <v>0</v>
      </c>
      <c r="Z247" s="4"/>
      <c r="AA247" s="4" t="s">
        <v>1319</v>
      </c>
      <c r="AB247" s="3">
        <v>11</v>
      </c>
    </row>
    <row r="248" spans="1:28" ht="107.25" customHeight="1">
      <c r="A248" s="3" t="s">
        <v>2828</v>
      </c>
      <c r="B248" s="4" t="s">
        <v>478</v>
      </c>
      <c r="C248" s="4" t="s">
        <v>479</v>
      </c>
      <c r="D248" s="4" t="s">
        <v>561</v>
      </c>
      <c r="E248" s="4" t="s">
        <v>562</v>
      </c>
      <c r="F248" s="4" t="s">
        <v>1548</v>
      </c>
      <c r="G248" s="4" t="s">
        <v>563</v>
      </c>
      <c r="H248" s="4" t="s">
        <v>1557</v>
      </c>
      <c r="I248" s="4" t="s">
        <v>564</v>
      </c>
      <c r="J248" s="4"/>
      <c r="K248" s="4" t="s">
        <v>491</v>
      </c>
      <c r="L248" s="4">
        <v>0</v>
      </c>
      <c r="M248" s="4">
        <v>231010000</v>
      </c>
      <c r="N248" s="4" t="s">
        <v>483</v>
      </c>
      <c r="O248" s="3" t="s">
        <v>1445</v>
      </c>
      <c r="P248" s="4" t="s">
        <v>483</v>
      </c>
      <c r="Q248" s="4" t="s">
        <v>485</v>
      </c>
      <c r="R248" s="4" t="s">
        <v>503</v>
      </c>
      <c r="S248" s="4" t="s">
        <v>496</v>
      </c>
      <c r="T248" s="4" t="s">
        <v>175</v>
      </c>
      <c r="U248" s="4" t="s">
        <v>493</v>
      </c>
      <c r="V248" s="4">
        <v>1</v>
      </c>
      <c r="W248" s="24">
        <v>2000</v>
      </c>
      <c r="X248" s="24">
        <v>0</v>
      </c>
      <c r="Y248" s="24">
        <f t="shared" si="10"/>
        <v>0</v>
      </c>
      <c r="Z248" s="4"/>
      <c r="AA248" s="4" t="s">
        <v>1319</v>
      </c>
      <c r="AB248" s="3" t="s">
        <v>3055</v>
      </c>
    </row>
    <row r="249" spans="1:28" ht="107.25" customHeight="1">
      <c r="A249" s="3" t="s">
        <v>3053</v>
      </c>
      <c r="B249" s="4" t="s">
        <v>478</v>
      </c>
      <c r="C249" s="4" t="s">
        <v>479</v>
      </c>
      <c r="D249" s="4" t="s">
        <v>561</v>
      </c>
      <c r="E249" s="4" t="s">
        <v>562</v>
      </c>
      <c r="F249" s="4" t="s">
        <v>1548</v>
      </c>
      <c r="G249" s="4" t="s">
        <v>563</v>
      </c>
      <c r="H249" s="4" t="s">
        <v>1557</v>
      </c>
      <c r="I249" s="4" t="s">
        <v>564</v>
      </c>
      <c r="J249" s="4"/>
      <c r="K249" s="4" t="s">
        <v>482</v>
      </c>
      <c r="L249" s="4">
        <v>0</v>
      </c>
      <c r="M249" s="4">
        <v>231010000</v>
      </c>
      <c r="N249" s="4" t="s">
        <v>483</v>
      </c>
      <c r="O249" s="3" t="s">
        <v>1476</v>
      </c>
      <c r="P249" s="4" t="s">
        <v>483</v>
      </c>
      <c r="Q249" s="4" t="s">
        <v>485</v>
      </c>
      <c r="R249" s="4" t="s">
        <v>503</v>
      </c>
      <c r="S249" s="4" t="s">
        <v>3054</v>
      </c>
      <c r="T249" s="4" t="s">
        <v>175</v>
      </c>
      <c r="U249" s="4" t="s">
        <v>493</v>
      </c>
      <c r="V249" s="4">
        <v>1</v>
      </c>
      <c r="W249" s="24">
        <v>2000</v>
      </c>
      <c r="X249" s="24">
        <f>V249*W249</f>
        <v>2000</v>
      </c>
      <c r="Y249" s="24">
        <f t="shared" si="10"/>
        <v>2240</v>
      </c>
      <c r="Z249" s="4"/>
      <c r="AA249" s="4" t="s">
        <v>1319</v>
      </c>
      <c r="AB249" s="3"/>
    </row>
    <row r="250" spans="1:28" ht="69.75" customHeight="1">
      <c r="A250" s="3" t="s">
        <v>2205</v>
      </c>
      <c r="B250" s="4" t="s">
        <v>478</v>
      </c>
      <c r="C250" s="4" t="s">
        <v>479</v>
      </c>
      <c r="D250" s="4" t="s">
        <v>1549</v>
      </c>
      <c r="E250" s="4" t="s">
        <v>765</v>
      </c>
      <c r="F250" s="4" t="s">
        <v>1550</v>
      </c>
      <c r="G250" s="118" t="s">
        <v>1932</v>
      </c>
      <c r="H250" s="118" t="s">
        <v>1933</v>
      </c>
      <c r="I250" s="118" t="s">
        <v>1934</v>
      </c>
      <c r="J250" s="118"/>
      <c r="K250" s="4" t="s">
        <v>491</v>
      </c>
      <c r="L250" s="4">
        <v>0</v>
      </c>
      <c r="M250" s="4">
        <v>231010000</v>
      </c>
      <c r="N250" s="4" t="s">
        <v>483</v>
      </c>
      <c r="O250" s="4" t="s">
        <v>494</v>
      </c>
      <c r="P250" s="4" t="s">
        <v>483</v>
      </c>
      <c r="Q250" s="4" t="s">
        <v>485</v>
      </c>
      <c r="R250" s="4" t="s">
        <v>503</v>
      </c>
      <c r="S250" s="4" t="s">
        <v>496</v>
      </c>
      <c r="T250" s="4">
        <v>166</v>
      </c>
      <c r="U250" s="4" t="s">
        <v>502</v>
      </c>
      <c r="V250" s="4">
        <v>0.2</v>
      </c>
      <c r="W250" s="24">
        <v>10000</v>
      </c>
      <c r="X250" s="24">
        <v>0</v>
      </c>
      <c r="Y250" s="24">
        <v>0</v>
      </c>
      <c r="Z250" s="4"/>
      <c r="AA250" s="4" t="s">
        <v>1319</v>
      </c>
      <c r="AB250" s="3">
        <v>11</v>
      </c>
    </row>
    <row r="251" spans="1:28" ht="63" customHeight="1">
      <c r="A251" s="3" t="s">
        <v>3041</v>
      </c>
      <c r="B251" s="4" t="s">
        <v>478</v>
      </c>
      <c r="C251" s="4" t="s">
        <v>479</v>
      </c>
      <c r="D251" s="4" t="s">
        <v>1549</v>
      </c>
      <c r="E251" s="4" t="s">
        <v>765</v>
      </c>
      <c r="F251" s="4" t="s">
        <v>1550</v>
      </c>
      <c r="G251" s="118" t="s">
        <v>1932</v>
      </c>
      <c r="H251" s="118" t="s">
        <v>1933</v>
      </c>
      <c r="I251" s="118" t="s">
        <v>1934</v>
      </c>
      <c r="J251" s="118"/>
      <c r="K251" s="4" t="s">
        <v>491</v>
      </c>
      <c r="L251" s="4">
        <v>0</v>
      </c>
      <c r="M251" s="4">
        <v>231010000</v>
      </c>
      <c r="N251" s="4" t="s">
        <v>483</v>
      </c>
      <c r="O251" s="3" t="s">
        <v>1476</v>
      </c>
      <c r="P251" s="4" t="s">
        <v>483</v>
      </c>
      <c r="Q251" s="4" t="s">
        <v>485</v>
      </c>
      <c r="R251" s="4" t="s">
        <v>503</v>
      </c>
      <c r="S251" s="4" t="s">
        <v>496</v>
      </c>
      <c r="T251" s="4">
        <v>166</v>
      </c>
      <c r="U251" s="4" t="s">
        <v>502</v>
      </c>
      <c r="V251" s="4">
        <v>0.2</v>
      </c>
      <c r="W251" s="24">
        <v>10000</v>
      </c>
      <c r="X251" s="24">
        <v>2000</v>
      </c>
      <c r="Y251" s="24">
        <f>X251*1.12</f>
        <v>2240</v>
      </c>
      <c r="Z251" s="4"/>
      <c r="AA251" s="4" t="s">
        <v>1319</v>
      </c>
      <c r="AB251" s="3"/>
    </row>
    <row r="252" spans="1:28" ht="140.25">
      <c r="A252" s="3" t="s">
        <v>2206</v>
      </c>
      <c r="B252" s="4" t="s">
        <v>478</v>
      </c>
      <c r="C252" s="4" t="s">
        <v>479</v>
      </c>
      <c r="D252" s="4" t="s">
        <v>1530</v>
      </c>
      <c r="E252" s="4" t="s">
        <v>1316</v>
      </c>
      <c r="F252" s="4" t="s">
        <v>1551</v>
      </c>
      <c r="G252" s="4" t="s">
        <v>1552</v>
      </c>
      <c r="H252" s="4" t="s">
        <v>1568</v>
      </c>
      <c r="I252" s="4" t="s">
        <v>1537</v>
      </c>
      <c r="J252" s="4"/>
      <c r="K252" s="4" t="s">
        <v>491</v>
      </c>
      <c r="L252" s="4">
        <v>0</v>
      </c>
      <c r="M252" s="4">
        <v>231010000</v>
      </c>
      <c r="N252" s="4" t="s">
        <v>483</v>
      </c>
      <c r="O252" s="4" t="s">
        <v>501</v>
      </c>
      <c r="P252" s="4" t="s">
        <v>483</v>
      </c>
      <c r="Q252" s="4" t="s">
        <v>485</v>
      </c>
      <c r="R252" s="4" t="s">
        <v>503</v>
      </c>
      <c r="S252" s="4" t="s">
        <v>496</v>
      </c>
      <c r="T252" s="4" t="s">
        <v>175</v>
      </c>
      <c r="U252" s="4" t="s">
        <v>493</v>
      </c>
      <c r="V252" s="4">
        <v>1</v>
      </c>
      <c r="W252" s="24">
        <v>53300</v>
      </c>
      <c r="X252" s="24">
        <v>0</v>
      </c>
      <c r="Y252" s="24">
        <v>0</v>
      </c>
      <c r="Z252" s="4"/>
      <c r="AA252" s="4" t="s">
        <v>1319</v>
      </c>
      <c r="AB252" s="3">
        <v>11</v>
      </c>
    </row>
    <row r="253" spans="1:28" ht="140.25">
      <c r="A253" s="3" t="s">
        <v>2620</v>
      </c>
      <c r="B253" s="4" t="s">
        <v>478</v>
      </c>
      <c r="C253" s="4" t="s">
        <v>479</v>
      </c>
      <c r="D253" s="4" t="s">
        <v>1530</v>
      </c>
      <c r="E253" s="4" t="s">
        <v>1316</v>
      </c>
      <c r="F253" s="4" t="s">
        <v>1551</v>
      </c>
      <c r="G253" s="4" t="s">
        <v>1552</v>
      </c>
      <c r="H253" s="4" t="s">
        <v>1568</v>
      </c>
      <c r="I253" s="4" t="s">
        <v>1537</v>
      </c>
      <c r="J253" s="4"/>
      <c r="K253" s="4" t="s">
        <v>491</v>
      </c>
      <c r="L253" s="4">
        <v>0</v>
      </c>
      <c r="M253" s="4">
        <v>231010000</v>
      </c>
      <c r="N253" s="4" t="s">
        <v>483</v>
      </c>
      <c r="O253" s="4" t="s">
        <v>1475</v>
      </c>
      <c r="P253" s="4" t="s">
        <v>483</v>
      </c>
      <c r="Q253" s="4" t="s">
        <v>485</v>
      </c>
      <c r="R253" s="4" t="s">
        <v>503</v>
      </c>
      <c r="S253" s="4" t="s">
        <v>496</v>
      </c>
      <c r="T253" s="4" t="s">
        <v>175</v>
      </c>
      <c r="U253" s="4" t="s">
        <v>493</v>
      </c>
      <c r="V253" s="4">
        <v>1</v>
      </c>
      <c r="W253" s="24">
        <v>53300</v>
      </c>
      <c r="X253" s="24">
        <v>0</v>
      </c>
      <c r="Y253" s="24">
        <f aca="true" t="shared" si="11" ref="Y253:Y258">X253*1.12</f>
        <v>0</v>
      </c>
      <c r="Z253" s="4"/>
      <c r="AA253" s="4" t="s">
        <v>1319</v>
      </c>
      <c r="AB253" s="3">
        <v>11</v>
      </c>
    </row>
    <row r="254" spans="1:28" ht="140.25">
      <c r="A254" s="3" t="s">
        <v>2842</v>
      </c>
      <c r="B254" s="4" t="s">
        <v>478</v>
      </c>
      <c r="C254" s="4" t="s">
        <v>479</v>
      </c>
      <c r="D254" s="4" t="s">
        <v>1530</v>
      </c>
      <c r="E254" s="4" t="s">
        <v>1316</v>
      </c>
      <c r="F254" s="4" t="s">
        <v>1551</v>
      </c>
      <c r="G254" s="4" t="s">
        <v>1552</v>
      </c>
      <c r="H254" s="4" t="s">
        <v>1568</v>
      </c>
      <c r="I254" s="4" t="s">
        <v>1537</v>
      </c>
      <c r="J254" s="4"/>
      <c r="K254" s="4" t="s">
        <v>491</v>
      </c>
      <c r="L254" s="4">
        <v>0</v>
      </c>
      <c r="M254" s="4">
        <v>231010000</v>
      </c>
      <c r="N254" s="4" t="s">
        <v>483</v>
      </c>
      <c r="O254" s="3" t="s">
        <v>1333</v>
      </c>
      <c r="P254" s="4" t="s">
        <v>483</v>
      </c>
      <c r="Q254" s="4" t="s">
        <v>485</v>
      </c>
      <c r="R254" s="4" t="s">
        <v>503</v>
      </c>
      <c r="S254" s="4" t="s">
        <v>496</v>
      </c>
      <c r="T254" s="4" t="s">
        <v>175</v>
      </c>
      <c r="U254" s="4" t="s">
        <v>493</v>
      </c>
      <c r="V254" s="4">
        <v>1</v>
      </c>
      <c r="W254" s="24">
        <v>53300</v>
      </c>
      <c r="X254" s="24">
        <f>V254*W254</f>
        <v>53300</v>
      </c>
      <c r="Y254" s="24">
        <f t="shared" si="11"/>
        <v>59696.00000000001</v>
      </c>
      <c r="Z254" s="4"/>
      <c r="AA254" s="4" t="s">
        <v>1319</v>
      </c>
      <c r="AB254" s="3"/>
    </row>
    <row r="255" spans="1:28" ht="102">
      <c r="A255" s="3" t="s">
        <v>2207</v>
      </c>
      <c r="B255" s="4" t="s">
        <v>478</v>
      </c>
      <c r="C255" s="4" t="s">
        <v>479</v>
      </c>
      <c r="D255" s="4" t="s">
        <v>1569</v>
      </c>
      <c r="E255" s="4" t="s">
        <v>776</v>
      </c>
      <c r="F255" s="4" t="s">
        <v>776</v>
      </c>
      <c r="G255" s="4" t="s">
        <v>1570</v>
      </c>
      <c r="H255" s="4" t="s">
        <v>1571</v>
      </c>
      <c r="I255" s="118" t="s">
        <v>777</v>
      </c>
      <c r="J255" s="118"/>
      <c r="K255" s="4" t="s">
        <v>491</v>
      </c>
      <c r="L255" s="4">
        <v>0</v>
      </c>
      <c r="M255" s="4">
        <v>231010000</v>
      </c>
      <c r="N255" s="4" t="s">
        <v>483</v>
      </c>
      <c r="O255" s="4" t="s">
        <v>545</v>
      </c>
      <c r="P255" s="4" t="s">
        <v>483</v>
      </c>
      <c r="Q255" s="4" t="s">
        <v>485</v>
      </c>
      <c r="R255" s="4" t="s">
        <v>503</v>
      </c>
      <c r="S255" s="4" t="s">
        <v>496</v>
      </c>
      <c r="T255" s="4" t="s">
        <v>175</v>
      </c>
      <c r="U255" s="4" t="s">
        <v>493</v>
      </c>
      <c r="V255" s="4">
        <v>5</v>
      </c>
      <c r="W255" s="24">
        <f>5357*1.07</f>
        <v>5731.990000000001</v>
      </c>
      <c r="X255" s="24">
        <f>V255*W255</f>
        <v>28659.950000000004</v>
      </c>
      <c r="Y255" s="24">
        <f t="shared" si="11"/>
        <v>32099.144000000008</v>
      </c>
      <c r="Z255" s="4"/>
      <c r="AA255" s="4" t="s">
        <v>1319</v>
      </c>
      <c r="AB255" s="3"/>
    </row>
    <row r="256" spans="1:28" ht="102">
      <c r="A256" s="3" t="s">
        <v>2208</v>
      </c>
      <c r="B256" s="4" t="s">
        <v>478</v>
      </c>
      <c r="C256" s="4" t="s">
        <v>479</v>
      </c>
      <c r="D256" s="4" t="s">
        <v>1599</v>
      </c>
      <c r="E256" s="4" t="s">
        <v>1600</v>
      </c>
      <c r="F256" s="4" t="s">
        <v>1601</v>
      </c>
      <c r="G256" s="4" t="s">
        <v>1602</v>
      </c>
      <c r="H256" s="4" t="s">
        <v>1603</v>
      </c>
      <c r="I256" s="4" t="s">
        <v>211</v>
      </c>
      <c r="J256" s="4"/>
      <c r="K256" s="4" t="s">
        <v>491</v>
      </c>
      <c r="L256" s="4">
        <v>0</v>
      </c>
      <c r="M256" s="4">
        <v>231010000</v>
      </c>
      <c r="N256" s="4" t="s">
        <v>483</v>
      </c>
      <c r="O256" s="4" t="s">
        <v>545</v>
      </c>
      <c r="P256" s="4" t="s">
        <v>483</v>
      </c>
      <c r="Q256" s="4" t="s">
        <v>485</v>
      </c>
      <c r="R256" s="4" t="s">
        <v>503</v>
      </c>
      <c r="S256" s="4" t="s">
        <v>496</v>
      </c>
      <c r="T256" s="4" t="s">
        <v>175</v>
      </c>
      <c r="U256" s="4" t="s">
        <v>493</v>
      </c>
      <c r="V256" s="4">
        <v>10</v>
      </c>
      <c r="W256" s="24">
        <v>3000</v>
      </c>
      <c r="X256" s="24">
        <f>V256*W256</f>
        <v>30000</v>
      </c>
      <c r="Y256" s="24">
        <f t="shared" si="11"/>
        <v>33600</v>
      </c>
      <c r="Z256" s="4"/>
      <c r="AA256" s="4" t="s">
        <v>1319</v>
      </c>
      <c r="AB256" s="3"/>
    </row>
    <row r="257" spans="1:28" ht="102">
      <c r="A257" s="3" t="s">
        <v>2209</v>
      </c>
      <c r="B257" s="4" t="s">
        <v>478</v>
      </c>
      <c r="C257" s="4" t="s">
        <v>479</v>
      </c>
      <c r="D257" s="3" t="s">
        <v>1531</v>
      </c>
      <c r="E257" s="3" t="s">
        <v>1578</v>
      </c>
      <c r="F257" s="3" t="s">
        <v>1580</v>
      </c>
      <c r="G257" s="3" t="s">
        <v>1581</v>
      </c>
      <c r="H257" s="3" t="s">
        <v>1935</v>
      </c>
      <c r="I257" s="3" t="s">
        <v>1361</v>
      </c>
      <c r="J257" s="3"/>
      <c r="K257" s="3" t="s">
        <v>491</v>
      </c>
      <c r="L257" s="3">
        <v>0</v>
      </c>
      <c r="M257" s="4">
        <v>231010000</v>
      </c>
      <c r="N257" s="4" t="s">
        <v>483</v>
      </c>
      <c r="O257" s="4" t="s">
        <v>501</v>
      </c>
      <c r="P257" s="4" t="s">
        <v>483</v>
      </c>
      <c r="Q257" s="4" t="s">
        <v>485</v>
      </c>
      <c r="R257" s="4" t="s">
        <v>503</v>
      </c>
      <c r="S257" s="4" t="s">
        <v>496</v>
      </c>
      <c r="T257" s="4" t="s">
        <v>175</v>
      </c>
      <c r="U257" s="4" t="s">
        <v>493</v>
      </c>
      <c r="V257" s="4">
        <v>2000</v>
      </c>
      <c r="W257" s="24">
        <v>100</v>
      </c>
      <c r="X257" s="24">
        <v>0</v>
      </c>
      <c r="Y257" s="24">
        <f t="shared" si="11"/>
        <v>0</v>
      </c>
      <c r="Z257" s="4"/>
      <c r="AA257" s="4" t="s">
        <v>1319</v>
      </c>
      <c r="AB257" s="3">
        <v>6.11</v>
      </c>
    </row>
    <row r="258" spans="1:28" ht="102">
      <c r="A258" s="3" t="s">
        <v>2612</v>
      </c>
      <c r="B258" s="4" t="s">
        <v>478</v>
      </c>
      <c r="C258" s="4" t="s">
        <v>479</v>
      </c>
      <c r="D258" s="3" t="s">
        <v>1531</v>
      </c>
      <c r="E258" s="3" t="s">
        <v>1578</v>
      </c>
      <c r="F258" s="3" t="s">
        <v>1580</v>
      </c>
      <c r="G258" s="3" t="s">
        <v>1581</v>
      </c>
      <c r="H258" s="3" t="s">
        <v>1935</v>
      </c>
      <c r="I258" s="3" t="s">
        <v>2860</v>
      </c>
      <c r="J258" s="3"/>
      <c r="K258" s="3" t="s">
        <v>491</v>
      </c>
      <c r="L258" s="3">
        <v>0</v>
      </c>
      <c r="M258" s="4">
        <v>231010000</v>
      </c>
      <c r="N258" s="4" t="s">
        <v>483</v>
      </c>
      <c r="O258" s="4" t="s">
        <v>1475</v>
      </c>
      <c r="P258" s="4" t="s">
        <v>483</v>
      </c>
      <c r="Q258" s="4" t="s">
        <v>485</v>
      </c>
      <c r="R258" s="4" t="s">
        <v>503</v>
      </c>
      <c r="S258" s="4" t="s">
        <v>496</v>
      </c>
      <c r="T258" s="4" t="s">
        <v>175</v>
      </c>
      <c r="U258" s="4" t="s">
        <v>493</v>
      </c>
      <c r="V258" s="4">
        <v>2000</v>
      </c>
      <c r="W258" s="24">
        <v>100</v>
      </c>
      <c r="X258" s="24">
        <f>V258*W258</f>
        <v>200000</v>
      </c>
      <c r="Y258" s="24">
        <f t="shared" si="11"/>
        <v>224000.00000000003</v>
      </c>
      <c r="Z258" s="4"/>
      <c r="AA258" s="4" t="s">
        <v>1319</v>
      </c>
      <c r="AB258" s="3"/>
    </row>
    <row r="259" spans="1:28" ht="102">
      <c r="A259" s="3" t="s">
        <v>2210</v>
      </c>
      <c r="B259" s="4" t="s">
        <v>478</v>
      </c>
      <c r="C259" s="4" t="s">
        <v>479</v>
      </c>
      <c r="D259" s="3" t="s">
        <v>296</v>
      </c>
      <c r="E259" s="3" t="s">
        <v>290</v>
      </c>
      <c r="F259" s="3" t="s">
        <v>1582</v>
      </c>
      <c r="G259" s="3" t="s">
        <v>1583</v>
      </c>
      <c r="H259" s="3" t="s">
        <v>1584</v>
      </c>
      <c r="I259" s="3" t="s">
        <v>1163</v>
      </c>
      <c r="J259" s="3"/>
      <c r="K259" s="3" t="s">
        <v>491</v>
      </c>
      <c r="L259" s="4">
        <v>0</v>
      </c>
      <c r="M259" s="4">
        <v>231010000</v>
      </c>
      <c r="N259" s="4" t="s">
        <v>483</v>
      </c>
      <c r="O259" s="4" t="s">
        <v>501</v>
      </c>
      <c r="P259" s="4" t="s">
        <v>483</v>
      </c>
      <c r="Q259" s="4" t="s">
        <v>485</v>
      </c>
      <c r="R259" s="4" t="s">
        <v>503</v>
      </c>
      <c r="S259" s="4" t="s">
        <v>496</v>
      </c>
      <c r="T259" s="4" t="s">
        <v>175</v>
      </c>
      <c r="U259" s="4" t="s">
        <v>493</v>
      </c>
      <c r="V259" s="4">
        <v>20</v>
      </c>
      <c r="W259" s="24">
        <v>30000</v>
      </c>
      <c r="X259" s="24">
        <v>0</v>
      </c>
      <c r="Y259" s="24">
        <v>0</v>
      </c>
      <c r="Z259" s="4"/>
      <c r="AA259" s="4" t="s">
        <v>1319</v>
      </c>
      <c r="AB259" s="3">
        <v>11</v>
      </c>
    </row>
    <row r="260" spans="1:28" ht="111.75" customHeight="1">
      <c r="A260" s="3" t="s">
        <v>2616</v>
      </c>
      <c r="B260" s="4" t="s">
        <v>478</v>
      </c>
      <c r="C260" s="4" t="s">
        <v>479</v>
      </c>
      <c r="D260" s="3" t="s">
        <v>296</v>
      </c>
      <c r="E260" s="3" t="s">
        <v>290</v>
      </c>
      <c r="F260" s="3" t="s">
        <v>1582</v>
      </c>
      <c r="G260" s="3" t="s">
        <v>1583</v>
      </c>
      <c r="H260" s="3" t="s">
        <v>1584</v>
      </c>
      <c r="I260" s="3" t="s">
        <v>1163</v>
      </c>
      <c r="J260" s="3"/>
      <c r="K260" s="3" t="s">
        <v>491</v>
      </c>
      <c r="L260" s="4">
        <v>0</v>
      </c>
      <c r="M260" s="4">
        <v>231010000</v>
      </c>
      <c r="N260" s="4" t="s">
        <v>483</v>
      </c>
      <c r="O260" s="4" t="s">
        <v>1475</v>
      </c>
      <c r="P260" s="4" t="s">
        <v>483</v>
      </c>
      <c r="Q260" s="4" t="s">
        <v>485</v>
      </c>
      <c r="R260" s="4" t="s">
        <v>503</v>
      </c>
      <c r="S260" s="4" t="s">
        <v>496</v>
      </c>
      <c r="T260" s="4" t="s">
        <v>175</v>
      </c>
      <c r="U260" s="4" t="s">
        <v>493</v>
      </c>
      <c r="V260" s="4">
        <v>20</v>
      </c>
      <c r="W260" s="24">
        <v>30000</v>
      </c>
      <c r="X260" s="24">
        <v>0</v>
      </c>
      <c r="Y260" s="24">
        <f>X260*1.12</f>
        <v>0</v>
      </c>
      <c r="Z260" s="4"/>
      <c r="AA260" s="4" t="s">
        <v>1319</v>
      </c>
      <c r="AB260" s="3">
        <v>6.11</v>
      </c>
    </row>
    <row r="261" spans="1:28" ht="102">
      <c r="A261" s="3" t="s">
        <v>2840</v>
      </c>
      <c r="B261" s="4" t="s">
        <v>478</v>
      </c>
      <c r="C261" s="4" t="s">
        <v>479</v>
      </c>
      <c r="D261" s="3" t="s">
        <v>296</v>
      </c>
      <c r="E261" s="3" t="s">
        <v>290</v>
      </c>
      <c r="F261" s="3" t="s">
        <v>1582</v>
      </c>
      <c r="G261" s="3" t="s">
        <v>1583</v>
      </c>
      <c r="H261" s="3" t="s">
        <v>1584</v>
      </c>
      <c r="I261" s="3" t="s">
        <v>2819</v>
      </c>
      <c r="J261" s="3"/>
      <c r="K261" s="3" t="s">
        <v>491</v>
      </c>
      <c r="L261" s="4">
        <v>0</v>
      </c>
      <c r="M261" s="4">
        <v>231010000</v>
      </c>
      <c r="N261" s="4" t="s">
        <v>483</v>
      </c>
      <c r="O261" s="3" t="s">
        <v>1333</v>
      </c>
      <c r="P261" s="4" t="s">
        <v>483</v>
      </c>
      <c r="Q261" s="4" t="s">
        <v>485</v>
      </c>
      <c r="R261" s="4" t="s">
        <v>503</v>
      </c>
      <c r="S261" s="4" t="s">
        <v>496</v>
      </c>
      <c r="T261" s="4" t="s">
        <v>175</v>
      </c>
      <c r="U261" s="4" t="s">
        <v>493</v>
      </c>
      <c r="V261" s="4">
        <v>20</v>
      </c>
      <c r="W261" s="24">
        <v>30000</v>
      </c>
      <c r="X261" s="24">
        <f>V261*W261</f>
        <v>600000</v>
      </c>
      <c r="Y261" s="24">
        <f>X261*1.12</f>
        <v>672000.0000000001</v>
      </c>
      <c r="Z261" s="4"/>
      <c r="AA261" s="4" t="s">
        <v>1319</v>
      </c>
      <c r="AB261" s="3"/>
    </row>
    <row r="262" spans="1:28" ht="102">
      <c r="A262" s="3" t="s">
        <v>2211</v>
      </c>
      <c r="B262" s="4" t="s">
        <v>478</v>
      </c>
      <c r="C262" s="4" t="s">
        <v>479</v>
      </c>
      <c r="D262" s="3" t="s">
        <v>1532</v>
      </c>
      <c r="E262" s="3" t="s">
        <v>1585</v>
      </c>
      <c r="F262" s="3"/>
      <c r="G262" s="3" t="s">
        <v>778</v>
      </c>
      <c r="H262" s="3"/>
      <c r="I262" s="3"/>
      <c r="J262" s="3"/>
      <c r="K262" s="3" t="s">
        <v>491</v>
      </c>
      <c r="L262" s="4">
        <v>0</v>
      </c>
      <c r="M262" s="4">
        <v>231010000</v>
      </c>
      <c r="N262" s="4" t="s">
        <v>483</v>
      </c>
      <c r="O262" s="4" t="s">
        <v>501</v>
      </c>
      <c r="P262" s="4" t="s">
        <v>483</v>
      </c>
      <c r="Q262" s="4" t="s">
        <v>485</v>
      </c>
      <c r="R262" s="4" t="s">
        <v>503</v>
      </c>
      <c r="S262" s="4" t="s">
        <v>496</v>
      </c>
      <c r="T262" s="4">
        <v>5111</v>
      </c>
      <c r="U262" s="4" t="s">
        <v>600</v>
      </c>
      <c r="V262" s="4">
        <v>5</v>
      </c>
      <c r="W262" s="24">
        <v>4000</v>
      </c>
      <c r="X262" s="24">
        <v>0</v>
      </c>
      <c r="Y262" s="24">
        <v>0</v>
      </c>
      <c r="Z262" s="4"/>
      <c r="AA262" s="4" t="s">
        <v>1319</v>
      </c>
      <c r="AB262" s="3">
        <v>11</v>
      </c>
    </row>
    <row r="263" spans="1:28" ht="102">
      <c r="A263" s="3" t="s">
        <v>2618</v>
      </c>
      <c r="B263" s="4" t="s">
        <v>478</v>
      </c>
      <c r="C263" s="4" t="s">
        <v>479</v>
      </c>
      <c r="D263" s="3" t="s">
        <v>1532</v>
      </c>
      <c r="E263" s="3" t="s">
        <v>1585</v>
      </c>
      <c r="F263" s="3"/>
      <c r="G263" s="3" t="s">
        <v>778</v>
      </c>
      <c r="H263" s="3"/>
      <c r="I263" s="3"/>
      <c r="J263" s="3"/>
      <c r="K263" s="3" t="s">
        <v>491</v>
      </c>
      <c r="L263" s="4">
        <v>0</v>
      </c>
      <c r="M263" s="4">
        <v>231010000</v>
      </c>
      <c r="N263" s="4" t="s">
        <v>483</v>
      </c>
      <c r="O263" s="4" t="s">
        <v>1475</v>
      </c>
      <c r="P263" s="4" t="s">
        <v>483</v>
      </c>
      <c r="Q263" s="4" t="s">
        <v>485</v>
      </c>
      <c r="R263" s="4" t="s">
        <v>503</v>
      </c>
      <c r="S263" s="4" t="s">
        <v>496</v>
      </c>
      <c r="T263" s="4">
        <v>5111</v>
      </c>
      <c r="U263" s="4" t="s">
        <v>600</v>
      </c>
      <c r="V263" s="4">
        <v>5</v>
      </c>
      <c r="W263" s="24">
        <v>4000</v>
      </c>
      <c r="X263" s="24">
        <v>0</v>
      </c>
      <c r="Y263" s="24">
        <f>X263*1.12</f>
        <v>0</v>
      </c>
      <c r="Z263" s="4"/>
      <c r="AA263" s="4" t="s">
        <v>1319</v>
      </c>
      <c r="AB263" s="3">
        <v>11</v>
      </c>
    </row>
    <row r="264" spans="1:28" ht="102">
      <c r="A264" s="3" t="s">
        <v>2843</v>
      </c>
      <c r="B264" s="4" t="s">
        <v>478</v>
      </c>
      <c r="C264" s="4" t="s">
        <v>479</v>
      </c>
      <c r="D264" s="3" t="s">
        <v>1532</v>
      </c>
      <c r="E264" s="3" t="s">
        <v>1585</v>
      </c>
      <c r="F264" s="3"/>
      <c r="G264" s="3" t="s">
        <v>778</v>
      </c>
      <c r="H264" s="3"/>
      <c r="I264" s="3"/>
      <c r="J264" s="3"/>
      <c r="K264" s="3" t="s">
        <v>491</v>
      </c>
      <c r="L264" s="4">
        <v>0</v>
      </c>
      <c r="M264" s="4">
        <v>231010000</v>
      </c>
      <c r="N264" s="4" t="s">
        <v>483</v>
      </c>
      <c r="O264" s="3" t="s">
        <v>1333</v>
      </c>
      <c r="P264" s="4" t="s">
        <v>483</v>
      </c>
      <c r="Q264" s="4" t="s">
        <v>485</v>
      </c>
      <c r="R264" s="4" t="s">
        <v>503</v>
      </c>
      <c r="S264" s="4" t="s">
        <v>496</v>
      </c>
      <c r="T264" s="4">
        <v>5111</v>
      </c>
      <c r="U264" s="4" t="s">
        <v>600</v>
      </c>
      <c r="V264" s="4">
        <v>5</v>
      </c>
      <c r="W264" s="24">
        <v>4000</v>
      </c>
      <c r="X264" s="24">
        <f>V264*W264</f>
        <v>20000</v>
      </c>
      <c r="Y264" s="24">
        <f>X264*1.12</f>
        <v>22400.000000000004</v>
      </c>
      <c r="Z264" s="4"/>
      <c r="AA264" s="4" t="s">
        <v>1319</v>
      </c>
      <c r="AB264" s="3"/>
    </row>
    <row r="265" spans="1:28" ht="98.25" customHeight="1">
      <c r="A265" s="3" t="s">
        <v>2212</v>
      </c>
      <c r="B265" s="4" t="s">
        <v>478</v>
      </c>
      <c r="C265" s="4" t="s">
        <v>479</v>
      </c>
      <c r="D265" s="3" t="s">
        <v>1586</v>
      </c>
      <c r="E265" s="3" t="s">
        <v>1362</v>
      </c>
      <c r="F265" s="3"/>
      <c r="G265" s="3" t="s">
        <v>1587</v>
      </c>
      <c r="H265" s="3"/>
      <c r="I265" s="3"/>
      <c r="J265" s="3"/>
      <c r="K265" s="4" t="s">
        <v>491</v>
      </c>
      <c r="L265" s="4">
        <v>0</v>
      </c>
      <c r="M265" s="4">
        <v>231010000</v>
      </c>
      <c r="N265" s="4" t="s">
        <v>483</v>
      </c>
      <c r="O265" s="4" t="s">
        <v>501</v>
      </c>
      <c r="P265" s="4" t="s">
        <v>483</v>
      </c>
      <c r="Q265" s="4" t="s">
        <v>485</v>
      </c>
      <c r="R265" s="4" t="s">
        <v>503</v>
      </c>
      <c r="S265" s="4" t="s">
        <v>496</v>
      </c>
      <c r="T265" s="4">
        <v>5111</v>
      </c>
      <c r="U265" s="4" t="s">
        <v>600</v>
      </c>
      <c r="V265" s="4">
        <v>5</v>
      </c>
      <c r="W265" s="24">
        <v>6000</v>
      </c>
      <c r="X265" s="24">
        <v>0</v>
      </c>
      <c r="Y265" s="24">
        <v>0</v>
      </c>
      <c r="Z265" s="4"/>
      <c r="AA265" s="4" t="s">
        <v>1319</v>
      </c>
      <c r="AB265" s="3">
        <v>11</v>
      </c>
    </row>
    <row r="266" spans="1:28" ht="98.25" customHeight="1">
      <c r="A266" s="3" t="s">
        <v>2619</v>
      </c>
      <c r="B266" s="4" t="s">
        <v>478</v>
      </c>
      <c r="C266" s="4" t="s">
        <v>479</v>
      </c>
      <c r="D266" s="3" t="s">
        <v>1586</v>
      </c>
      <c r="E266" s="3" t="s">
        <v>1362</v>
      </c>
      <c r="F266" s="3"/>
      <c r="G266" s="3" t="s">
        <v>1587</v>
      </c>
      <c r="H266" s="3"/>
      <c r="I266" s="3"/>
      <c r="J266" s="3"/>
      <c r="K266" s="4" t="s">
        <v>491</v>
      </c>
      <c r="L266" s="4">
        <v>0</v>
      </c>
      <c r="M266" s="4">
        <v>231010000</v>
      </c>
      <c r="N266" s="4" t="s">
        <v>483</v>
      </c>
      <c r="O266" s="4" t="s">
        <v>1475</v>
      </c>
      <c r="P266" s="4" t="s">
        <v>483</v>
      </c>
      <c r="Q266" s="4" t="s">
        <v>485</v>
      </c>
      <c r="R266" s="4" t="s">
        <v>503</v>
      </c>
      <c r="S266" s="4" t="s">
        <v>496</v>
      </c>
      <c r="T266" s="4">
        <v>5111</v>
      </c>
      <c r="U266" s="4" t="s">
        <v>600</v>
      </c>
      <c r="V266" s="4">
        <v>5</v>
      </c>
      <c r="W266" s="24">
        <v>6000</v>
      </c>
      <c r="X266" s="24">
        <v>0</v>
      </c>
      <c r="Y266" s="24">
        <f>X266*1.12</f>
        <v>0</v>
      </c>
      <c r="Z266" s="4"/>
      <c r="AA266" s="4" t="s">
        <v>1319</v>
      </c>
      <c r="AB266" s="3">
        <v>11</v>
      </c>
    </row>
    <row r="267" spans="1:28" ht="98.25" customHeight="1">
      <c r="A267" s="3" t="s">
        <v>2844</v>
      </c>
      <c r="B267" s="4" t="s">
        <v>478</v>
      </c>
      <c r="C267" s="4" t="s">
        <v>479</v>
      </c>
      <c r="D267" s="3" t="s">
        <v>1586</v>
      </c>
      <c r="E267" s="3" t="s">
        <v>1362</v>
      </c>
      <c r="F267" s="3"/>
      <c r="G267" s="3" t="s">
        <v>1587</v>
      </c>
      <c r="H267" s="3"/>
      <c r="I267" s="3"/>
      <c r="J267" s="3"/>
      <c r="K267" s="4" t="s">
        <v>491</v>
      </c>
      <c r="L267" s="4">
        <v>0</v>
      </c>
      <c r="M267" s="4">
        <v>231010000</v>
      </c>
      <c r="N267" s="4" t="s">
        <v>483</v>
      </c>
      <c r="O267" s="3" t="s">
        <v>1333</v>
      </c>
      <c r="P267" s="4" t="s">
        <v>483</v>
      </c>
      <c r="Q267" s="4" t="s">
        <v>485</v>
      </c>
      <c r="R267" s="4" t="s">
        <v>503</v>
      </c>
      <c r="S267" s="4" t="s">
        <v>496</v>
      </c>
      <c r="T267" s="4">
        <v>5111</v>
      </c>
      <c r="U267" s="4" t="s">
        <v>600</v>
      </c>
      <c r="V267" s="4">
        <v>5</v>
      </c>
      <c r="W267" s="24">
        <v>6000</v>
      </c>
      <c r="X267" s="24">
        <f>V267*W267</f>
        <v>30000</v>
      </c>
      <c r="Y267" s="24">
        <f>X267*1.12</f>
        <v>33600</v>
      </c>
      <c r="Z267" s="4"/>
      <c r="AA267" s="4" t="s">
        <v>1319</v>
      </c>
      <c r="AB267" s="3"/>
    </row>
    <row r="268" spans="1:28" ht="102">
      <c r="A268" s="3" t="s">
        <v>2213</v>
      </c>
      <c r="B268" s="4" t="s">
        <v>478</v>
      </c>
      <c r="C268" s="4" t="s">
        <v>479</v>
      </c>
      <c r="D268" s="3" t="s">
        <v>296</v>
      </c>
      <c r="E268" s="3" t="s">
        <v>290</v>
      </c>
      <c r="F268" s="3" t="s">
        <v>290</v>
      </c>
      <c r="G268" s="3" t="s">
        <v>1604</v>
      </c>
      <c r="H268" s="3" t="s">
        <v>1157</v>
      </c>
      <c r="I268" s="3" t="s">
        <v>1364</v>
      </c>
      <c r="J268" s="3"/>
      <c r="K268" s="3" t="s">
        <v>491</v>
      </c>
      <c r="L268" s="3">
        <v>0</v>
      </c>
      <c r="M268" s="4">
        <v>231010000</v>
      </c>
      <c r="N268" s="3" t="s">
        <v>483</v>
      </c>
      <c r="O268" s="3" t="s">
        <v>501</v>
      </c>
      <c r="P268" s="3" t="s">
        <v>483</v>
      </c>
      <c r="Q268" s="3" t="s">
        <v>485</v>
      </c>
      <c r="R268" s="3" t="s">
        <v>503</v>
      </c>
      <c r="S268" s="3" t="s">
        <v>496</v>
      </c>
      <c r="T268" s="3" t="s">
        <v>175</v>
      </c>
      <c r="U268" s="3" t="s">
        <v>493</v>
      </c>
      <c r="V268" s="3">
        <v>20</v>
      </c>
      <c r="W268" s="26">
        <v>30000</v>
      </c>
      <c r="X268" s="26">
        <v>0</v>
      </c>
      <c r="Y268" s="26">
        <v>0</v>
      </c>
      <c r="Z268" s="3"/>
      <c r="AA268" s="4" t="s">
        <v>1319</v>
      </c>
      <c r="AB268" s="3">
        <v>11</v>
      </c>
    </row>
    <row r="269" spans="1:28" ht="102">
      <c r="A269" s="3" t="s">
        <v>2617</v>
      </c>
      <c r="B269" s="4" t="s">
        <v>478</v>
      </c>
      <c r="C269" s="4" t="s">
        <v>479</v>
      </c>
      <c r="D269" s="3" t="s">
        <v>296</v>
      </c>
      <c r="E269" s="3" t="s">
        <v>290</v>
      </c>
      <c r="F269" s="3" t="s">
        <v>290</v>
      </c>
      <c r="G269" s="3" t="s">
        <v>1604</v>
      </c>
      <c r="H269" s="3" t="s">
        <v>1157</v>
      </c>
      <c r="I269" s="3" t="s">
        <v>1364</v>
      </c>
      <c r="J269" s="3"/>
      <c r="K269" s="3" t="s">
        <v>491</v>
      </c>
      <c r="L269" s="3">
        <v>0</v>
      </c>
      <c r="M269" s="4">
        <v>231010000</v>
      </c>
      <c r="N269" s="3" t="s">
        <v>483</v>
      </c>
      <c r="O269" s="4" t="s">
        <v>1475</v>
      </c>
      <c r="P269" s="3" t="s">
        <v>483</v>
      </c>
      <c r="Q269" s="3" t="s">
        <v>485</v>
      </c>
      <c r="R269" s="3" t="s">
        <v>503</v>
      </c>
      <c r="S269" s="3" t="s">
        <v>496</v>
      </c>
      <c r="T269" s="3" t="s">
        <v>175</v>
      </c>
      <c r="U269" s="3" t="s">
        <v>493</v>
      </c>
      <c r="V269" s="3">
        <v>20</v>
      </c>
      <c r="W269" s="26">
        <v>30000</v>
      </c>
      <c r="X269" s="26">
        <v>0</v>
      </c>
      <c r="Y269" s="26">
        <f>X269*1.12</f>
        <v>0</v>
      </c>
      <c r="Z269" s="3"/>
      <c r="AA269" s="4" t="s">
        <v>1319</v>
      </c>
      <c r="AB269" s="3">
        <v>11</v>
      </c>
    </row>
    <row r="270" spans="1:28" ht="102">
      <c r="A270" s="3" t="s">
        <v>2845</v>
      </c>
      <c r="B270" s="4" t="s">
        <v>478</v>
      </c>
      <c r="C270" s="4" t="s">
        <v>479</v>
      </c>
      <c r="D270" s="3" t="s">
        <v>296</v>
      </c>
      <c r="E270" s="3" t="s">
        <v>290</v>
      </c>
      <c r="F270" s="3" t="s">
        <v>290</v>
      </c>
      <c r="G270" s="3" t="s">
        <v>1604</v>
      </c>
      <c r="H270" s="3" t="s">
        <v>1157</v>
      </c>
      <c r="I270" s="3" t="s">
        <v>1364</v>
      </c>
      <c r="J270" s="3"/>
      <c r="K270" s="3" t="s">
        <v>491</v>
      </c>
      <c r="L270" s="3">
        <v>0</v>
      </c>
      <c r="M270" s="4">
        <v>231010000</v>
      </c>
      <c r="N270" s="3" t="s">
        <v>483</v>
      </c>
      <c r="O270" s="3" t="s">
        <v>1333</v>
      </c>
      <c r="P270" s="3" t="s">
        <v>483</v>
      </c>
      <c r="Q270" s="3" t="s">
        <v>485</v>
      </c>
      <c r="R270" s="3" t="s">
        <v>503</v>
      </c>
      <c r="S270" s="3" t="s">
        <v>496</v>
      </c>
      <c r="T270" s="3" t="s">
        <v>175</v>
      </c>
      <c r="U270" s="3" t="s">
        <v>493</v>
      </c>
      <c r="V270" s="3">
        <v>20</v>
      </c>
      <c r="W270" s="26">
        <v>30000</v>
      </c>
      <c r="X270" s="26">
        <f>V270*W270</f>
        <v>600000</v>
      </c>
      <c r="Y270" s="26">
        <f>X270*1.12</f>
        <v>672000.0000000001</v>
      </c>
      <c r="Z270" s="3"/>
      <c r="AA270" s="4" t="s">
        <v>1319</v>
      </c>
      <c r="AB270" s="3"/>
    </row>
    <row r="271" spans="1:28" ht="64.5" customHeight="1">
      <c r="A271" s="3" t="s">
        <v>2214</v>
      </c>
      <c r="B271" s="4" t="s">
        <v>478</v>
      </c>
      <c r="C271" s="4" t="s">
        <v>479</v>
      </c>
      <c r="D271" s="3" t="s">
        <v>1572</v>
      </c>
      <c r="E271" s="3" t="s">
        <v>1577</v>
      </c>
      <c r="F271" s="3" t="s">
        <v>1573</v>
      </c>
      <c r="G271" s="3" t="s">
        <v>1576</v>
      </c>
      <c r="H271" s="3" t="s">
        <v>1575</v>
      </c>
      <c r="I271" s="3" t="s">
        <v>1574</v>
      </c>
      <c r="J271" s="3"/>
      <c r="K271" s="4" t="s">
        <v>491</v>
      </c>
      <c r="L271" s="4">
        <v>0</v>
      </c>
      <c r="M271" s="4">
        <v>231010000</v>
      </c>
      <c r="N271" s="4" t="s">
        <v>483</v>
      </c>
      <c r="O271" s="4" t="s">
        <v>545</v>
      </c>
      <c r="P271" s="4" t="s">
        <v>483</v>
      </c>
      <c r="Q271" s="4" t="s">
        <v>485</v>
      </c>
      <c r="R271" s="4" t="s">
        <v>503</v>
      </c>
      <c r="S271" s="4" t="s">
        <v>496</v>
      </c>
      <c r="T271" s="4" t="s">
        <v>175</v>
      </c>
      <c r="U271" s="4" t="s">
        <v>2515</v>
      </c>
      <c r="V271" s="4"/>
      <c r="W271" s="24">
        <v>1200000</v>
      </c>
      <c r="X271" s="24">
        <f>V271*W271</f>
        <v>0</v>
      </c>
      <c r="Y271" s="24">
        <f aca="true" t="shared" si="12" ref="Y271:Y276">X271*1.12</f>
        <v>0</v>
      </c>
      <c r="Z271" s="4"/>
      <c r="AA271" s="4" t="s">
        <v>1319</v>
      </c>
      <c r="AB271" s="120" t="s">
        <v>2570</v>
      </c>
    </row>
    <row r="272" spans="1:28" ht="66.75" customHeight="1">
      <c r="A272" s="3" t="s">
        <v>2569</v>
      </c>
      <c r="B272" s="4" t="s">
        <v>478</v>
      </c>
      <c r="C272" s="4" t="s">
        <v>479</v>
      </c>
      <c r="D272" s="3" t="s">
        <v>1572</v>
      </c>
      <c r="E272" s="3" t="s">
        <v>1577</v>
      </c>
      <c r="F272" s="3" t="s">
        <v>1573</v>
      </c>
      <c r="G272" s="3" t="s">
        <v>1576</v>
      </c>
      <c r="H272" s="3" t="s">
        <v>1575</v>
      </c>
      <c r="I272" s="3" t="s">
        <v>1574</v>
      </c>
      <c r="J272" s="3"/>
      <c r="K272" s="4" t="s">
        <v>491</v>
      </c>
      <c r="L272" s="4">
        <v>0</v>
      </c>
      <c r="M272" s="4">
        <v>231010000</v>
      </c>
      <c r="N272" s="4" t="s">
        <v>483</v>
      </c>
      <c r="O272" s="4" t="s">
        <v>545</v>
      </c>
      <c r="P272" s="4" t="s">
        <v>483</v>
      </c>
      <c r="Q272" s="4" t="s">
        <v>485</v>
      </c>
      <c r="R272" s="4" t="s">
        <v>503</v>
      </c>
      <c r="S272" s="4" t="s">
        <v>496</v>
      </c>
      <c r="T272" s="4" t="s">
        <v>175</v>
      </c>
      <c r="U272" s="4" t="s">
        <v>2515</v>
      </c>
      <c r="V272" s="4">
        <v>1</v>
      </c>
      <c r="W272" s="24">
        <v>1200000</v>
      </c>
      <c r="X272" s="24">
        <f>V272*W272</f>
        <v>1200000</v>
      </c>
      <c r="Y272" s="24">
        <f t="shared" si="12"/>
        <v>1344000.0000000002</v>
      </c>
      <c r="Z272" s="4"/>
      <c r="AA272" s="4" t="s">
        <v>1319</v>
      </c>
      <c r="AB272" s="120"/>
    </row>
    <row r="273" spans="1:28" ht="102">
      <c r="A273" s="3" t="s">
        <v>2215</v>
      </c>
      <c r="B273" s="4" t="s">
        <v>478</v>
      </c>
      <c r="C273" s="4" t="s">
        <v>479</v>
      </c>
      <c r="D273" s="4" t="s">
        <v>2562</v>
      </c>
      <c r="E273" s="3" t="s">
        <v>2563</v>
      </c>
      <c r="F273" s="3" t="s">
        <v>3248</v>
      </c>
      <c r="G273" s="3" t="s">
        <v>2564</v>
      </c>
      <c r="H273" s="3" t="s">
        <v>3247</v>
      </c>
      <c r="I273" s="3" t="s">
        <v>779</v>
      </c>
      <c r="J273" s="3"/>
      <c r="K273" s="3" t="s">
        <v>491</v>
      </c>
      <c r="L273" s="3">
        <v>0</v>
      </c>
      <c r="M273" s="4">
        <v>231010000</v>
      </c>
      <c r="N273" s="4" t="s">
        <v>483</v>
      </c>
      <c r="O273" s="4" t="s">
        <v>501</v>
      </c>
      <c r="P273" s="4" t="s">
        <v>483</v>
      </c>
      <c r="Q273" s="4" t="s">
        <v>485</v>
      </c>
      <c r="R273" s="4" t="s">
        <v>503</v>
      </c>
      <c r="S273" s="4" t="s">
        <v>496</v>
      </c>
      <c r="T273" s="4" t="s">
        <v>175</v>
      </c>
      <c r="U273" s="4" t="s">
        <v>493</v>
      </c>
      <c r="V273" s="4">
        <v>50</v>
      </c>
      <c r="W273" s="24">
        <v>250</v>
      </c>
      <c r="X273" s="24">
        <v>0</v>
      </c>
      <c r="Y273" s="24">
        <f t="shared" si="12"/>
        <v>0</v>
      </c>
      <c r="Z273" s="4"/>
      <c r="AA273" s="4" t="s">
        <v>1319</v>
      </c>
      <c r="AB273" s="3" t="s">
        <v>2611</v>
      </c>
    </row>
    <row r="274" spans="1:28" ht="102">
      <c r="A274" s="3" t="s">
        <v>2609</v>
      </c>
      <c r="B274" s="4" t="s">
        <v>478</v>
      </c>
      <c r="C274" s="4" t="s">
        <v>479</v>
      </c>
      <c r="D274" s="4" t="s">
        <v>2562</v>
      </c>
      <c r="E274" s="3" t="s">
        <v>2563</v>
      </c>
      <c r="F274" s="3" t="s">
        <v>3248</v>
      </c>
      <c r="G274" s="3" t="s">
        <v>2564</v>
      </c>
      <c r="H274" s="3" t="s">
        <v>3247</v>
      </c>
      <c r="I274" s="3" t="s">
        <v>2610</v>
      </c>
      <c r="J274" s="3"/>
      <c r="K274" s="3" t="s">
        <v>491</v>
      </c>
      <c r="L274" s="3">
        <v>0</v>
      </c>
      <c r="M274" s="4">
        <v>231010000</v>
      </c>
      <c r="N274" s="4" t="s">
        <v>483</v>
      </c>
      <c r="O274" s="4" t="s">
        <v>1475</v>
      </c>
      <c r="P274" s="4" t="s">
        <v>483</v>
      </c>
      <c r="Q274" s="4" t="s">
        <v>485</v>
      </c>
      <c r="R274" s="4" t="s">
        <v>503</v>
      </c>
      <c r="S274" s="4" t="s">
        <v>496</v>
      </c>
      <c r="T274" s="4" t="s">
        <v>175</v>
      </c>
      <c r="U274" s="4" t="s">
        <v>493</v>
      </c>
      <c r="V274" s="4">
        <v>50</v>
      </c>
      <c r="W274" s="24">
        <v>250</v>
      </c>
      <c r="X274" s="24">
        <f>V274*W274</f>
        <v>12500</v>
      </c>
      <c r="Y274" s="24">
        <f t="shared" si="12"/>
        <v>14000.000000000002</v>
      </c>
      <c r="Z274" s="4"/>
      <c r="AA274" s="4" t="s">
        <v>1319</v>
      </c>
      <c r="AB274" s="3"/>
    </row>
    <row r="275" spans="1:28" ht="102">
      <c r="A275" s="3" t="s">
        <v>2216</v>
      </c>
      <c r="B275" s="4" t="s">
        <v>478</v>
      </c>
      <c r="C275" s="4" t="s">
        <v>479</v>
      </c>
      <c r="D275" s="3" t="s">
        <v>1533</v>
      </c>
      <c r="E275" s="3" t="s">
        <v>1592</v>
      </c>
      <c r="F275" s="3" t="s">
        <v>1595</v>
      </c>
      <c r="G275" s="3" t="s">
        <v>1593</v>
      </c>
      <c r="H275" s="3" t="s">
        <v>1594</v>
      </c>
      <c r="I275" s="3" t="s">
        <v>1365</v>
      </c>
      <c r="J275" s="3"/>
      <c r="K275" s="4" t="s">
        <v>491</v>
      </c>
      <c r="L275" s="4">
        <v>0</v>
      </c>
      <c r="M275" s="4">
        <v>231010000</v>
      </c>
      <c r="N275" s="4" t="s">
        <v>483</v>
      </c>
      <c r="O275" s="4" t="s">
        <v>501</v>
      </c>
      <c r="P275" s="4" t="s">
        <v>483</v>
      </c>
      <c r="Q275" s="4" t="s">
        <v>485</v>
      </c>
      <c r="R275" s="4" t="s">
        <v>503</v>
      </c>
      <c r="S275" s="4" t="s">
        <v>496</v>
      </c>
      <c r="T275" s="4" t="s">
        <v>175</v>
      </c>
      <c r="U275" s="4" t="s">
        <v>493</v>
      </c>
      <c r="V275" s="4">
        <v>10</v>
      </c>
      <c r="W275" s="24">
        <v>3000</v>
      </c>
      <c r="X275" s="24">
        <v>0</v>
      </c>
      <c r="Y275" s="24">
        <f t="shared" si="12"/>
        <v>0</v>
      </c>
      <c r="Z275" s="4"/>
      <c r="AA275" s="4" t="s">
        <v>1319</v>
      </c>
      <c r="AB275" s="3">
        <v>11</v>
      </c>
    </row>
    <row r="276" spans="1:28" ht="102">
      <c r="A276" s="3" t="s">
        <v>2613</v>
      </c>
      <c r="B276" s="4" t="s">
        <v>478</v>
      </c>
      <c r="C276" s="4" t="s">
        <v>479</v>
      </c>
      <c r="D276" s="3" t="s">
        <v>1533</v>
      </c>
      <c r="E276" s="3" t="s">
        <v>1592</v>
      </c>
      <c r="F276" s="3" t="s">
        <v>1595</v>
      </c>
      <c r="G276" s="3" t="s">
        <v>1593</v>
      </c>
      <c r="H276" s="3" t="s">
        <v>1594</v>
      </c>
      <c r="I276" s="3" t="s">
        <v>1365</v>
      </c>
      <c r="J276" s="3"/>
      <c r="K276" s="4" t="s">
        <v>491</v>
      </c>
      <c r="L276" s="4">
        <v>0</v>
      </c>
      <c r="M276" s="4">
        <v>231010000</v>
      </c>
      <c r="N276" s="4" t="s">
        <v>483</v>
      </c>
      <c r="O276" s="4" t="s">
        <v>1475</v>
      </c>
      <c r="P276" s="4" t="s">
        <v>483</v>
      </c>
      <c r="Q276" s="4" t="s">
        <v>485</v>
      </c>
      <c r="R276" s="4" t="s">
        <v>503</v>
      </c>
      <c r="S276" s="4" t="s">
        <v>496</v>
      </c>
      <c r="T276" s="4" t="s">
        <v>175</v>
      </c>
      <c r="U276" s="4" t="s">
        <v>493</v>
      </c>
      <c r="V276" s="4">
        <v>10</v>
      </c>
      <c r="W276" s="24">
        <v>3000</v>
      </c>
      <c r="X276" s="24">
        <f>V276*W276</f>
        <v>30000</v>
      </c>
      <c r="Y276" s="24">
        <f t="shared" si="12"/>
        <v>33600</v>
      </c>
      <c r="Z276" s="4"/>
      <c r="AA276" s="4" t="s">
        <v>1319</v>
      </c>
      <c r="AB276" s="3"/>
    </row>
    <row r="277" spans="1:28" ht="84.75" customHeight="1">
      <c r="A277" s="3" t="s">
        <v>2217</v>
      </c>
      <c r="B277" s="4" t="s">
        <v>478</v>
      </c>
      <c r="C277" s="4" t="s">
        <v>479</v>
      </c>
      <c r="D277" s="3" t="s">
        <v>1534</v>
      </c>
      <c r="E277" s="3" t="s">
        <v>1588</v>
      </c>
      <c r="F277" s="3" t="s">
        <v>1589</v>
      </c>
      <c r="G277" s="3" t="s">
        <v>1591</v>
      </c>
      <c r="H277" s="3" t="s">
        <v>1590</v>
      </c>
      <c r="I277" s="3" t="s">
        <v>3011</v>
      </c>
      <c r="J277" s="3"/>
      <c r="K277" s="4" t="s">
        <v>491</v>
      </c>
      <c r="L277" s="4">
        <v>0</v>
      </c>
      <c r="M277" s="4">
        <v>231010000</v>
      </c>
      <c r="N277" s="4" t="s">
        <v>483</v>
      </c>
      <c r="O277" s="4" t="s">
        <v>494</v>
      </c>
      <c r="P277" s="4" t="s">
        <v>483</v>
      </c>
      <c r="Q277" s="4" t="s">
        <v>485</v>
      </c>
      <c r="R277" s="4" t="s">
        <v>503</v>
      </c>
      <c r="S277" s="4" t="s">
        <v>496</v>
      </c>
      <c r="T277" s="4" t="s">
        <v>175</v>
      </c>
      <c r="U277" s="4" t="s">
        <v>493</v>
      </c>
      <c r="V277" s="4">
        <v>20</v>
      </c>
      <c r="W277" s="24">
        <v>400</v>
      </c>
      <c r="X277" s="24">
        <v>0</v>
      </c>
      <c r="Y277" s="24">
        <f>X277*1.12</f>
        <v>0</v>
      </c>
      <c r="Z277" s="4"/>
      <c r="AA277" s="4" t="s">
        <v>1319</v>
      </c>
      <c r="AB277" s="3">
        <v>11</v>
      </c>
    </row>
    <row r="278" spans="1:28" ht="84.75" customHeight="1">
      <c r="A278" s="3" t="s">
        <v>3042</v>
      </c>
      <c r="B278" s="4" t="s">
        <v>478</v>
      </c>
      <c r="C278" s="4" t="s">
        <v>479</v>
      </c>
      <c r="D278" s="3" t="s">
        <v>1534</v>
      </c>
      <c r="E278" s="3" t="s">
        <v>1588</v>
      </c>
      <c r="F278" s="3" t="s">
        <v>1589</v>
      </c>
      <c r="G278" s="3" t="s">
        <v>1591</v>
      </c>
      <c r="H278" s="3" t="s">
        <v>1590</v>
      </c>
      <c r="I278" s="3" t="s">
        <v>3011</v>
      </c>
      <c r="J278" s="3"/>
      <c r="K278" s="4" t="s">
        <v>491</v>
      </c>
      <c r="L278" s="4">
        <v>0</v>
      </c>
      <c r="M278" s="4">
        <v>231010000</v>
      </c>
      <c r="N278" s="4" t="s">
        <v>483</v>
      </c>
      <c r="O278" s="3" t="s">
        <v>1476</v>
      </c>
      <c r="P278" s="4" t="s">
        <v>483</v>
      </c>
      <c r="Q278" s="4" t="s">
        <v>485</v>
      </c>
      <c r="R278" s="4" t="s">
        <v>503</v>
      </c>
      <c r="S278" s="4" t="s">
        <v>496</v>
      </c>
      <c r="T278" s="4" t="s">
        <v>175</v>
      </c>
      <c r="U278" s="4" t="s">
        <v>493</v>
      </c>
      <c r="V278" s="4">
        <v>20</v>
      </c>
      <c r="W278" s="24">
        <v>400</v>
      </c>
      <c r="X278" s="24">
        <f>V278*W278</f>
        <v>8000</v>
      </c>
      <c r="Y278" s="24">
        <f>X278*1.12</f>
        <v>8960</v>
      </c>
      <c r="Z278" s="4"/>
      <c r="AA278" s="4" t="s">
        <v>1319</v>
      </c>
      <c r="AB278" s="3"/>
    </row>
    <row r="279" spans="1:28" ht="140.25">
      <c r="A279" s="3" t="s">
        <v>2218</v>
      </c>
      <c r="B279" s="4" t="s">
        <v>478</v>
      </c>
      <c r="C279" s="4" t="s">
        <v>479</v>
      </c>
      <c r="D279" s="3" t="s">
        <v>1531</v>
      </c>
      <c r="E279" s="3" t="s">
        <v>1578</v>
      </c>
      <c r="F279" s="3" t="s">
        <v>1580</v>
      </c>
      <c r="G279" s="3" t="s">
        <v>1581</v>
      </c>
      <c r="H279" s="3" t="s">
        <v>1580</v>
      </c>
      <c r="I279" s="3" t="s">
        <v>1366</v>
      </c>
      <c r="J279" s="3"/>
      <c r="K279" s="4" t="s">
        <v>491</v>
      </c>
      <c r="L279" s="4">
        <v>0</v>
      </c>
      <c r="M279" s="4">
        <v>231010000</v>
      </c>
      <c r="N279" s="4" t="s">
        <v>483</v>
      </c>
      <c r="O279" s="4" t="s">
        <v>494</v>
      </c>
      <c r="P279" s="4" t="s">
        <v>483</v>
      </c>
      <c r="Q279" s="4" t="s">
        <v>485</v>
      </c>
      <c r="R279" s="4" t="s">
        <v>503</v>
      </c>
      <c r="S279" s="4" t="s">
        <v>496</v>
      </c>
      <c r="T279" s="4" t="s">
        <v>175</v>
      </c>
      <c r="U279" s="4" t="s">
        <v>493</v>
      </c>
      <c r="V279" s="4">
        <v>2500</v>
      </c>
      <c r="W279" s="24">
        <f>X279/V279</f>
        <v>60</v>
      </c>
      <c r="X279" s="24">
        <v>150000</v>
      </c>
      <c r="Y279" s="24">
        <v>168000.00000000003</v>
      </c>
      <c r="Z279" s="4"/>
      <c r="AA279" s="4" t="s">
        <v>1319</v>
      </c>
      <c r="AB279" s="3"/>
    </row>
    <row r="280" spans="1:28" ht="102">
      <c r="A280" s="3" t="s">
        <v>2219</v>
      </c>
      <c r="B280" s="4" t="s">
        <v>478</v>
      </c>
      <c r="C280" s="4" t="s">
        <v>479</v>
      </c>
      <c r="D280" s="10" t="s">
        <v>554</v>
      </c>
      <c r="E280" s="10" t="s">
        <v>556</v>
      </c>
      <c r="F280" s="10" t="s">
        <v>3249</v>
      </c>
      <c r="G280" s="10" t="s">
        <v>557</v>
      </c>
      <c r="H280" s="10" t="s">
        <v>3250</v>
      </c>
      <c r="I280" s="10" t="s">
        <v>558</v>
      </c>
      <c r="J280" s="10"/>
      <c r="K280" s="10" t="s">
        <v>491</v>
      </c>
      <c r="L280" s="10">
        <v>0</v>
      </c>
      <c r="M280" s="4">
        <v>231010000</v>
      </c>
      <c r="N280" s="10" t="s">
        <v>483</v>
      </c>
      <c r="O280" s="10" t="s">
        <v>640</v>
      </c>
      <c r="P280" s="10" t="s">
        <v>483</v>
      </c>
      <c r="Q280" s="10" t="s">
        <v>485</v>
      </c>
      <c r="R280" s="10" t="s">
        <v>503</v>
      </c>
      <c r="S280" s="10" t="s">
        <v>496</v>
      </c>
      <c r="T280" s="10">
        <v>796</v>
      </c>
      <c r="U280" s="4" t="s">
        <v>493</v>
      </c>
      <c r="V280" s="4">
        <v>10</v>
      </c>
      <c r="W280" s="24">
        <v>3999.9999999999995</v>
      </c>
      <c r="X280" s="24">
        <f>V280*W280</f>
        <v>39999.99999999999</v>
      </c>
      <c r="Y280" s="24">
        <f>X280*1.12</f>
        <v>44799.99999999999</v>
      </c>
      <c r="Z280" s="4"/>
      <c r="AA280" s="4" t="s">
        <v>1319</v>
      </c>
      <c r="AB280" s="119"/>
    </row>
    <row r="281" spans="1:28" ht="89.25">
      <c r="A281" s="3" t="s">
        <v>2220</v>
      </c>
      <c r="B281" s="4" t="s">
        <v>478</v>
      </c>
      <c r="C281" s="4" t="s">
        <v>479</v>
      </c>
      <c r="D281" s="9" t="s">
        <v>2508</v>
      </c>
      <c r="E281" s="4" t="s">
        <v>2509</v>
      </c>
      <c r="F281" s="4" t="s">
        <v>2510</v>
      </c>
      <c r="G281" s="9" t="s">
        <v>2511</v>
      </c>
      <c r="H281" s="9" t="s">
        <v>2512</v>
      </c>
      <c r="I281" s="3" t="s">
        <v>2513</v>
      </c>
      <c r="J281" s="3"/>
      <c r="K281" s="4" t="s">
        <v>482</v>
      </c>
      <c r="L281" s="4">
        <v>0</v>
      </c>
      <c r="M281" s="4">
        <v>231010000</v>
      </c>
      <c r="N281" s="4" t="s">
        <v>483</v>
      </c>
      <c r="O281" s="4" t="s">
        <v>545</v>
      </c>
      <c r="P281" s="4" t="s">
        <v>483</v>
      </c>
      <c r="Q281" s="4" t="s">
        <v>485</v>
      </c>
      <c r="R281" s="16" t="s">
        <v>500</v>
      </c>
      <c r="S281" s="10" t="s">
        <v>496</v>
      </c>
      <c r="T281" s="9" t="s">
        <v>2514</v>
      </c>
      <c r="U281" s="9" t="s">
        <v>2515</v>
      </c>
      <c r="V281" s="4">
        <v>10</v>
      </c>
      <c r="W281" s="4">
        <v>55357</v>
      </c>
      <c r="X281" s="26">
        <f>V281*W281</f>
        <v>553570</v>
      </c>
      <c r="Y281" s="26">
        <f>X281*1.12</f>
        <v>619998.4</v>
      </c>
      <c r="Z281" s="37"/>
      <c r="AA281" s="4" t="s">
        <v>1319</v>
      </c>
      <c r="AB281" s="30"/>
    </row>
    <row r="282" spans="1:29" ht="267.75">
      <c r="A282" s="3" t="s">
        <v>2221</v>
      </c>
      <c r="B282" s="4" t="s">
        <v>478</v>
      </c>
      <c r="C282" s="4" t="s">
        <v>479</v>
      </c>
      <c r="D282" s="4" t="s">
        <v>1395</v>
      </c>
      <c r="E282" s="10" t="s">
        <v>1397</v>
      </c>
      <c r="F282" s="3" t="s">
        <v>1396</v>
      </c>
      <c r="G282" s="10" t="s">
        <v>1399</v>
      </c>
      <c r="H282" s="3" t="s">
        <v>1398</v>
      </c>
      <c r="I282" s="3" t="s">
        <v>1400</v>
      </c>
      <c r="J282" s="3"/>
      <c r="K282" s="4" t="s">
        <v>491</v>
      </c>
      <c r="L282" s="12" t="s">
        <v>57</v>
      </c>
      <c r="M282" s="3">
        <v>231010000</v>
      </c>
      <c r="N282" s="4" t="s">
        <v>2447</v>
      </c>
      <c r="O282" s="13" t="s">
        <v>1466</v>
      </c>
      <c r="P282" s="4" t="s">
        <v>483</v>
      </c>
      <c r="Q282" s="4" t="s">
        <v>485</v>
      </c>
      <c r="R282" s="4" t="s">
        <v>1404</v>
      </c>
      <c r="S282" s="4" t="s">
        <v>1401</v>
      </c>
      <c r="T282" s="12" t="s">
        <v>634</v>
      </c>
      <c r="U282" s="4" t="s">
        <v>635</v>
      </c>
      <c r="V282" s="3">
        <v>30</v>
      </c>
      <c r="W282" s="41">
        <v>2700</v>
      </c>
      <c r="X282" s="47">
        <f aca="true" t="shared" si="13" ref="X282:X287">W282*V282</f>
        <v>81000</v>
      </c>
      <c r="Y282" s="26">
        <f aca="true" t="shared" si="14" ref="Y282:Y307">X282*1.12</f>
        <v>90720.00000000001</v>
      </c>
      <c r="Z282" s="5"/>
      <c r="AA282" s="5" t="s">
        <v>1319</v>
      </c>
      <c r="AB282" s="3"/>
      <c r="AC282" s="129"/>
    </row>
    <row r="283" spans="1:29" ht="318.75">
      <c r="A283" s="3" t="s">
        <v>2222</v>
      </c>
      <c r="B283" s="4" t="s">
        <v>478</v>
      </c>
      <c r="C283" s="4" t="s">
        <v>479</v>
      </c>
      <c r="D283" s="4" t="s">
        <v>1462</v>
      </c>
      <c r="E283" s="10" t="s">
        <v>1463</v>
      </c>
      <c r="F283" s="10" t="s">
        <v>2065</v>
      </c>
      <c r="G283" s="3" t="s">
        <v>1464</v>
      </c>
      <c r="H283" s="3" t="s">
        <v>2066</v>
      </c>
      <c r="I283" s="3" t="s">
        <v>1465</v>
      </c>
      <c r="J283" s="3"/>
      <c r="K283" s="4" t="s">
        <v>491</v>
      </c>
      <c r="L283" s="12" t="s">
        <v>57</v>
      </c>
      <c r="M283" s="3">
        <v>231010000</v>
      </c>
      <c r="N283" s="4" t="s">
        <v>2447</v>
      </c>
      <c r="O283" s="13" t="s">
        <v>1466</v>
      </c>
      <c r="P283" s="4" t="s">
        <v>483</v>
      </c>
      <c r="Q283" s="4" t="s">
        <v>485</v>
      </c>
      <c r="R283" s="4" t="s">
        <v>1404</v>
      </c>
      <c r="S283" s="4" t="s">
        <v>1401</v>
      </c>
      <c r="T283" s="12" t="s">
        <v>175</v>
      </c>
      <c r="U283" s="4" t="s">
        <v>493</v>
      </c>
      <c r="V283" s="3">
        <v>12</v>
      </c>
      <c r="W283" s="41">
        <v>2600</v>
      </c>
      <c r="X283" s="47">
        <f t="shared" si="13"/>
        <v>31200</v>
      </c>
      <c r="Y283" s="26">
        <f t="shared" si="14"/>
        <v>34944</v>
      </c>
      <c r="Z283" s="5"/>
      <c r="AA283" s="5" t="s">
        <v>1319</v>
      </c>
      <c r="AB283" s="3"/>
      <c r="AC283" s="129"/>
    </row>
    <row r="284" spans="1:29" ht="89.25">
      <c r="A284" s="3" t="s">
        <v>2223</v>
      </c>
      <c r="B284" s="4" t="s">
        <v>478</v>
      </c>
      <c r="C284" s="4" t="s">
        <v>479</v>
      </c>
      <c r="D284" s="78" t="s">
        <v>1712</v>
      </c>
      <c r="E284" s="78" t="s">
        <v>1627</v>
      </c>
      <c r="F284" s="78" t="s">
        <v>1627</v>
      </c>
      <c r="G284" s="78" t="s">
        <v>1626</v>
      </c>
      <c r="H284" s="78" t="s">
        <v>1711</v>
      </c>
      <c r="I284" s="3" t="s">
        <v>1402</v>
      </c>
      <c r="J284" s="3"/>
      <c r="K284" s="4" t="s">
        <v>491</v>
      </c>
      <c r="L284" s="12" t="s">
        <v>57</v>
      </c>
      <c r="M284" s="3">
        <v>231010000</v>
      </c>
      <c r="N284" s="4" t="s">
        <v>2447</v>
      </c>
      <c r="O284" s="13" t="s">
        <v>1628</v>
      </c>
      <c r="P284" s="4" t="s">
        <v>483</v>
      </c>
      <c r="Q284" s="4" t="s">
        <v>485</v>
      </c>
      <c r="R284" s="4" t="s">
        <v>1404</v>
      </c>
      <c r="S284" s="4" t="s">
        <v>1401</v>
      </c>
      <c r="T284" s="12" t="s">
        <v>175</v>
      </c>
      <c r="U284" s="4" t="s">
        <v>493</v>
      </c>
      <c r="V284" s="3">
        <v>16</v>
      </c>
      <c r="W284" s="41">
        <v>2500</v>
      </c>
      <c r="X284" s="47">
        <f t="shared" si="13"/>
        <v>40000</v>
      </c>
      <c r="Y284" s="26">
        <f t="shared" si="14"/>
        <v>44800.00000000001</v>
      </c>
      <c r="Z284" s="5"/>
      <c r="AA284" s="5" t="s">
        <v>1319</v>
      </c>
      <c r="AB284" s="3"/>
      <c r="AC284" s="129"/>
    </row>
    <row r="285" spans="1:29" ht="89.25">
      <c r="A285" s="3" t="s">
        <v>2224</v>
      </c>
      <c r="B285" s="79" t="s">
        <v>478</v>
      </c>
      <c r="C285" s="79" t="s">
        <v>479</v>
      </c>
      <c r="D285" s="78" t="s">
        <v>1713</v>
      </c>
      <c r="E285" s="78" t="s">
        <v>1629</v>
      </c>
      <c r="F285" s="78" t="s">
        <v>1714</v>
      </c>
      <c r="G285" s="78" t="s">
        <v>746</v>
      </c>
      <c r="H285" s="78" t="s">
        <v>1630</v>
      </c>
      <c r="I285" s="78" t="s">
        <v>746</v>
      </c>
      <c r="J285" s="78"/>
      <c r="K285" s="79" t="s">
        <v>491</v>
      </c>
      <c r="L285" s="80" t="s">
        <v>57</v>
      </c>
      <c r="M285" s="3">
        <v>231010000</v>
      </c>
      <c r="N285" s="79" t="s">
        <v>2447</v>
      </c>
      <c r="O285" s="13" t="s">
        <v>1628</v>
      </c>
      <c r="P285" s="79" t="s">
        <v>483</v>
      </c>
      <c r="Q285" s="79" t="s">
        <v>485</v>
      </c>
      <c r="R285" s="79" t="s">
        <v>1404</v>
      </c>
      <c r="S285" s="79" t="s">
        <v>1401</v>
      </c>
      <c r="T285" s="12" t="s">
        <v>175</v>
      </c>
      <c r="U285" s="4" t="s">
        <v>493</v>
      </c>
      <c r="V285" s="78">
        <v>8</v>
      </c>
      <c r="W285" s="81">
        <v>6600</v>
      </c>
      <c r="X285" s="47">
        <f t="shared" si="13"/>
        <v>52800</v>
      </c>
      <c r="Y285" s="26">
        <f t="shared" si="14"/>
        <v>59136.00000000001</v>
      </c>
      <c r="Z285" s="82"/>
      <c r="AA285" s="5" t="s">
        <v>1319</v>
      </c>
      <c r="AB285" s="3"/>
      <c r="AC285" s="129"/>
    </row>
    <row r="286" spans="1:29" ht="357">
      <c r="A286" s="3" t="s">
        <v>2225</v>
      </c>
      <c r="B286" s="4" t="s">
        <v>478</v>
      </c>
      <c r="C286" s="4" t="s">
        <v>479</v>
      </c>
      <c r="D286" s="4" t="s">
        <v>1715</v>
      </c>
      <c r="E286" s="4" t="s">
        <v>1634</v>
      </c>
      <c r="F286" s="4" t="s">
        <v>1631</v>
      </c>
      <c r="G286" s="4" t="s">
        <v>1636</v>
      </c>
      <c r="H286" s="4" t="s">
        <v>1637</v>
      </c>
      <c r="I286" s="4" t="s">
        <v>1635</v>
      </c>
      <c r="J286" s="4"/>
      <c r="K286" s="4" t="s">
        <v>491</v>
      </c>
      <c r="L286" s="12"/>
      <c r="M286" s="3">
        <v>231010000</v>
      </c>
      <c r="N286" s="4" t="s">
        <v>2447</v>
      </c>
      <c r="O286" s="13" t="s">
        <v>1403</v>
      </c>
      <c r="P286" s="4" t="s">
        <v>483</v>
      </c>
      <c r="Q286" s="4" t="s">
        <v>485</v>
      </c>
      <c r="R286" s="4" t="s">
        <v>1404</v>
      </c>
      <c r="S286" s="4" t="s">
        <v>1401</v>
      </c>
      <c r="T286" s="12" t="s">
        <v>1632</v>
      </c>
      <c r="U286" s="4" t="s">
        <v>1633</v>
      </c>
      <c r="V286" s="3">
        <v>10</v>
      </c>
      <c r="W286" s="41">
        <v>5000</v>
      </c>
      <c r="X286" s="47">
        <f t="shared" si="13"/>
        <v>50000</v>
      </c>
      <c r="Y286" s="26">
        <f t="shared" si="14"/>
        <v>56000.00000000001</v>
      </c>
      <c r="Z286" s="5"/>
      <c r="AA286" s="5" t="s">
        <v>1319</v>
      </c>
      <c r="AB286" s="3"/>
      <c r="AC286" s="129"/>
    </row>
    <row r="287" spans="1:29" ht="89.25">
      <c r="A287" s="3" t="s">
        <v>2226</v>
      </c>
      <c r="B287" s="4" t="s">
        <v>478</v>
      </c>
      <c r="C287" s="4" t="s">
        <v>479</v>
      </c>
      <c r="D287" s="4" t="s">
        <v>1716</v>
      </c>
      <c r="E287" s="15" t="s">
        <v>1639</v>
      </c>
      <c r="F287" s="15" t="s">
        <v>1638</v>
      </c>
      <c r="G287" s="15" t="s">
        <v>747</v>
      </c>
      <c r="H287" s="15" t="s">
        <v>1640</v>
      </c>
      <c r="I287" s="15" t="s">
        <v>1405</v>
      </c>
      <c r="J287" s="15"/>
      <c r="K287" s="12" t="s">
        <v>491</v>
      </c>
      <c r="L287" s="12" t="s">
        <v>57</v>
      </c>
      <c r="M287" s="3">
        <v>231010000</v>
      </c>
      <c r="N287" s="4" t="s">
        <v>2447</v>
      </c>
      <c r="O287" s="13" t="s">
        <v>1403</v>
      </c>
      <c r="P287" s="4" t="s">
        <v>483</v>
      </c>
      <c r="Q287" s="4" t="s">
        <v>485</v>
      </c>
      <c r="R287" s="4" t="s">
        <v>1404</v>
      </c>
      <c r="S287" s="4" t="s">
        <v>1401</v>
      </c>
      <c r="T287" s="12" t="s">
        <v>175</v>
      </c>
      <c r="U287" s="4" t="s">
        <v>493</v>
      </c>
      <c r="V287" s="3">
        <v>60</v>
      </c>
      <c r="W287" s="41">
        <v>750</v>
      </c>
      <c r="X287" s="47">
        <f t="shared" si="13"/>
        <v>45000</v>
      </c>
      <c r="Y287" s="26">
        <f t="shared" si="14"/>
        <v>50400.00000000001</v>
      </c>
      <c r="Z287" s="5"/>
      <c r="AA287" s="5">
        <v>2015</v>
      </c>
      <c r="AB287" s="3"/>
      <c r="AC287" s="129"/>
    </row>
    <row r="288" spans="1:29" ht="102">
      <c r="A288" s="3" t="s">
        <v>2227</v>
      </c>
      <c r="B288" s="4" t="s">
        <v>478</v>
      </c>
      <c r="C288" s="4" t="s">
        <v>479</v>
      </c>
      <c r="D288" s="20" t="s">
        <v>508</v>
      </c>
      <c r="E288" s="10" t="s">
        <v>509</v>
      </c>
      <c r="F288" s="10" t="s">
        <v>509</v>
      </c>
      <c r="G288" s="9" t="s">
        <v>511</v>
      </c>
      <c r="H288" s="10" t="s">
        <v>510</v>
      </c>
      <c r="I288" s="3"/>
      <c r="J288" s="3"/>
      <c r="K288" s="4" t="s">
        <v>491</v>
      </c>
      <c r="L288" s="3">
        <v>0</v>
      </c>
      <c r="M288" s="12" t="s">
        <v>2463</v>
      </c>
      <c r="N288" s="4" t="s">
        <v>483</v>
      </c>
      <c r="O288" s="3" t="s">
        <v>494</v>
      </c>
      <c r="P288" s="4" t="s">
        <v>483</v>
      </c>
      <c r="Q288" s="4" t="s">
        <v>485</v>
      </c>
      <c r="R288" s="4" t="s">
        <v>495</v>
      </c>
      <c r="S288" s="4" t="s">
        <v>496</v>
      </c>
      <c r="T288" s="12">
        <v>112</v>
      </c>
      <c r="U288" s="9" t="s">
        <v>229</v>
      </c>
      <c r="V288" s="3">
        <v>3</v>
      </c>
      <c r="W288" s="24">
        <v>8997.916666666666</v>
      </c>
      <c r="X288" s="26">
        <v>0</v>
      </c>
      <c r="Y288" s="26">
        <f t="shared" si="14"/>
        <v>0</v>
      </c>
      <c r="Z288" s="1"/>
      <c r="AA288" s="40" t="s">
        <v>1319</v>
      </c>
      <c r="AB288" s="30" t="s">
        <v>3183</v>
      </c>
      <c r="AC288" s="129"/>
    </row>
    <row r="289" spans="1:29" ht="102">
      <c r="A289" s="3" t="s">
        <v>3111</v>
      </c>
      <c r="B289" s="4" t="s">
        <v>478</v>
      </c>
      <c r="C289" s="4" t="s">
        <v>479</v>
      </c>
      <c r="D289" s="20" t="s">
        <v>508</v>
      </c>
      <c r="E289" s="10" t="s">
        <v>509</v>
      </c>
      <c r="F289" s="10" t="s">
        <v>509</v>
      </c>
      <c r="G289" s="9" t="s">
        <v>511</v>
      </c>
      <c r="H289" s="10" t="s">
        <v>510</v>
      </c>
      <c r="I289" s="3"/>
      <c r="J289" s="3"/>
      <c r="K289" s="4" t="s">
        <v>482</v>
      </c>
      <c r="L289" s="3">
        <v>0</v>
      </c>
      <c r="M289" s="12" t="s">
        <v>2463</v>
      </c>
      <c r="N289" s="4" t="s">
        <v>483</v>
      </c>
      <c r="O289" s="4" t="s">
        <v>1476</v>
      </c>
      <c r="P289" s="4" t="s">
        <v>483</v>
      </c>
      <c r="Q289" s="4" t="s">
        <v>485</v>
      </c>
      <c r="R289" s="4" t="s">
        <v>503</v>
      </c>
      <c r="S289" s="4" t="s">
        <v>496</v>
      </c>
      <c r="T289" s="12">
        <v>112</v>
      </c>
      <c r="U289" s="9" t="s">
        <v>229</v>
      </c>
      <c r="V289" s="3">
        <v>3</v>
      </c>
      <c r="W289" s="24">
        <v>8997.916666666666</v>
      </c>
      <c r="X289" s="26">
        <f>V289*W289</f>
        <v>26993.75</v>
      </c>
      <c r="Y289" s="26">
        <f t="shared" si="14"/>
        <v>30233.000000000004</v>
      </c>
      <c r="Z289" s="1"/>
      <c r="AA289" s="40" t="s">
        <v>1319</v>
      </c>
      <c r="AB289" s="30"/>
      <c r="AC289" s="129"/>
    </row>
    <row r="290" spans="1:29" ht="102.75" customHeight="1">
      <c r="A290" s="3" t="s">
        <v>2228</v>
      </c>
      <c r="B290" s="4" t="s">
        <v>478</v>
      </c>
      <c r="C290" s="4" t="s">
        <v>479</v>
      </c>
      <c r="D290" s="20" t="s">
        <v>1235</v>
      </c>
      <c r="E290" s="15" t="s">
        <v>1236</v>
      </c>
      <c r="F290" s="15" t="s">
        <v>2067</v>
      </c>
      <c r="G290" s="15" t="s">
        <v>1237</v>
      </c>
      <c r="H290" s="15" t="s">
        <v>2068</v>
      </c>
      <c r="I290" s="3"/>
      <c r="J290" s="3"/>
      <c r="K290" s="4" t="s">
        <v>491</v>
      </c>
      <c r="L290" s="3">
        <v>0</v>
      </c>
      <c r="M290" s="12" t="s">
        <v>2463</v>
      </c>
      <c r="N290" s="4" t="s">
        <v>483</v>
      </c>
      <c r="O290" s="3" t="s">
        <v>494</v>
      </c>
      <c r="P290" s="4" t="s">
        <v>483</v>
      </c>
      <c r="Q290" s="4" t="s">
        <v>485</v>
      </c>
      <c r="R290" s="4" t="s">
        <v>495</v>
      </c>
      <c r="S290" s="4" t="s">
        <v>496</v>
      </c>
      <c r="T290" s="12">
        <v>166</v>
      </c>
      <c r="U290" s="17" t="s">
        <v>502</v>
      </c>
      <c r="V290" s="3">
        <v>0.5</v>
      </c>
      <c r="W290" s="24">
        <v>15000</v>
      </c>
      <c r="X290" s="26">
        <v>0</v>
      </c>
      <c r="Y290" s="26">
        <f t="shared" si="14"/>
        <v>0</v>
      </c>
      <c r="Z290" s="1"/>
      <c r="AA290" s="40" t="s">
        <v>1319</v>
      </c>
      <c r="AB290" s="30" t="s">
        <v>3183</v>
      </c>
      <c r="AC290" s="129"/>
    </row>
    <row r="291" spans="1:29" ht="102.75" customHeight="1">
      <c r="A291" s="3" t="s">
        <v>3112</v>
      </c>
      <c r="B291" s="4" t="s">
        <v>478</v>
      </c>
      <c r="C291" s="4" t="s">
        <v>479</v>
      </c>
      <c r="D291" s="20" t="s">
        <v>1235</v>
      </c>
      <c r="E291" s="15" t="s">
        <v>1236</v>
      </c>
      <c r="F291" s="15" t="s">
        <v>2067</v>
      </c>
      <c r="G291" s="15" t="s">
        <v>1237</v>
      </c>
      <c r="H291" s="15" t="s">
        <v>2068</v>
      </c>
      <c r="I291" s="3"/>
      <c r="J291" s="3"/>
      <c r="K291" s="4" t="s">
        <v>482</v>
      </c>
      <c r="L291" s="3">
        <v>0</v>
      </c>
      <c r="M291" s="12" t="s">
        <v>2463</v>
      </c>
      <c r="N291" s="4" t="s">
        <v>483</v>
      </c>
      <c r="O291" s="4" t="s">
        <v>1476</v>
      </c>
      <c r="P291" s="4" t="s">
        <v>483</v>
      </c>
      <c r="Q291" s="4" t="s">
        <v>485</v>
      </c>
      <c r="R291" s="4" t="s">
        <v>503</v>
      </c>
      <c r="S291" s="4" t="s">
        <v>496</v>
      </c>
      <c r="T291" s="12">
        <v>166</v>
      </c>
      <c r="U291" s="17" t="s">
        <v>502</v>
      </c>
      <c r="V291" s="3">
        <v>0.5</v>
      </c>
      <c r="W291" s="24">
        <v>15000</v>
      </c>
      <c r="X291" s="26">
        <f>V291*W291</f>
        <v>7500</v>
      </c>
      <c r="Y291" s="26">
        <f t="shared" si="14"/>
        <v>8400</v>
      </c>
      <c r="Z291" s="1"/>
      <c r="AA291" s="40" t="s">
        <v>1319</v>
      </c>
      <c r="AB291" s="30"/>
      <c r="AC291" s="129"/>
    </row>
    <row r="292" spans="1:29" ht="102">
      <c r="A292" s="3" t="s">
        <v>2229</v>
      </c>
      <c r="B292" s="4" t="s">
        <v>478</v>
      </c>
      <c r="C292" s="4" t="s">
        <v>479</v>
      </c>
      <c r="D292" s="20" t="s">
        <v>1238</v>
      </c>
      <c r="E292" s="10" t="s">
        <v>1239</v>
      </c>
      <c r="F292" s="10" t="s">
        <v>2069</v>
      </c>
      <c r="G292" s="10" t="s">
        <v>1240</v>
      </c>
      <c r="H292" s="10" t="s">
        <v>2070</v>
      </c>
      <c r="I292" s="3"/>
      <c r="J292" s="3"/>
      <c r="K292" s="4" t="s">
        <v>491</v>
      </c>
      <c r="L292" s="3">
        <v>0</v>
      </c>
      <c r="M292" s="12" t="s">
        <v>2463</v>
      </c>
      <c r="N292" s="4" t="s">
        <v>483</v>
      </c>
      <c r="O292" s="3" t="s">
        <v>494</v>
      </c>
      <c r="P292" s="4" t="s">
        <v>483</v>
      </c>
      <c r="Q292" s="4" t="s">
        <v>485</v>
      </c>
      <c r="R292" s="4" t="s">
        <v>495</v>
      </c>
      <c r="S292" s="4" t="s">
        <v>496</v>
      </c>
      <c r="T292" s="12">
        <v>166</v>
      </c>
      <c r="U292" s="17" t="s">
        <v>502</v>
      </c>
      <c r="V292" s="3">
        <v>0.5</v>
      </c>
      <c r="W292" s="24">
        <v>4500</v>
      </c>
      <c r="X292" s="26">
        <v>0</v>
      </c>
      <c r="Y292" s="26">
        <f t="shared" si="14"/>
        <v>0</v>
      </c>
      <c r="Z292" s="1"/>
      <c r="AA292" s="40" t="s">
        <v>1319</v>
      </c>
      <c r="AB292" s="30" t="s">
        <v>3183</v>
      </c>
      <c r="AC292" s="129"/>
    </row>
    <row r="293" spans="1:29" ht="102">
      <c r="A293" s="3" t="s">
        <v>3113</v>
      </c>
      <c r="B293" s="4" t="s">
        <v>478</v>
      </c>
      <c r="C293" s="4" t="s">
        <v>479</v>
      </c>
      <c r="D293" s="20" t="s">
        <v>1238</v>
      </c>
      <c r="E293" s="10" t="s">
        <v>1239</v>
      </c>
      <c r="F293" s="10" t="s">
        <v>2069</v>
      </c>
      <c r="G293" s="10" t="s">
        <v>1240</v>
      </c>
      <c r="H293" s="10" t="s">
        <v>2070</v>
      </c>
      <c r="I293" s="3"/>
      <c r="J293" s="3"/>
      <c r="K293" s="4" t="s">
        <v>482</v>
      </c>
      <c r="L293" s="3">
        <v>0</v>
      </c>
      <c r="M293" s="12" t="s">
        <v>2463</v>
      </c>
      <c r="N293" s="4" t="s">
        <v>483</v>
      </c>
      <c r="O293" s="4" t="s">
        <v>1476</v>
      </c>
      <c r="P293" s="4" t="s">
        <v>483</v>
      </c>
      <c r="Q293" s="4" t="s">
        <v>485</v>
      </c>
      <c r="R293" s="4" t="s">
        <v>503</v>
      </c>
      <c r="S293" s="4" t="s">
        <v>496</v>
      </c>
      <c r="T293" s="12">
        <v>166</v>
      </c>
      <c r="U293" s="17" t="s">
        <v>502</v>
      </c>
      <c r="V293" s="3">
        <v>0.5</v>
      </c>
      <c r="W293" s="24">
        <v>4500</v>
      </c>
      <c r="X293" s="26">
        <f>V293*W293</f>
        <v>2250</v>
      </c>
      <c r="Y293" s="26">
        <f t="shared" si="14"/>
        <v>2520.0000000000005</v>
      </c>
      <c r="Z293" s="1"/>
      <c r="AA293" s="40" t="s">
        <v>1319</v>
      </c>
      <c r="AB293" s="30"/>
      <c r="AC293" s="129"/>
    </row>
    <row r="294" spans="1:29" ht="60.75" customHeight="1">
      <c r="A294" s="3" t="s">
        <v>2230</v>
      </c>
      <c r="B294" s="4" t="s">
        <v>478</v>
      </c>
      <c r="C294" s="4" t="s">
        <v>479</v>
      </c>
      <c r="D294" s="20" t="s">
        <v>1241</v>
      </c>
      <c r="E294" s="15" t="s">
        <v>1242</v>
      </c>
      <c r="F294" s="15" t="s">
        <v>2071</v>
      </c>
      <c r="G294" s="15" t="s">
        <v>1243</v>
      </c>
      <c r="H294" s="15" t="s">
        <v>2072</v>
      </c>
      <c r="I294" s="3"/>
      <c r="J294" s="3"/>
      <c r="K294" s="4" t="s">
        <v>491</v>
      </c>
      <c r="L294" s="3">
        <v>0</v>
      </c>
      <c r="M294" s="12" t="s">
        <v>2463</v>
      </c>
      <c r="N294" s="4" t="s">
        <v>483</v>
      </c>
      <c r="O294" s="3" t="s">
        <v>494</v>
      </c>
      <c r="P294" s="4" t="s">
        <v>483</v>
      </c>
      <c r="Q294" s="4" t="s">
        <v>485</v>
      </c>
      <c r="R294" s="4" t="s">
        <v>495</v>
      </c>
      <c r="S294" s="4" t="s">
        <v>496</v>
      </c>
      <c r="T294" s="12">
        <v>166</v>
      </c>
      <c r="U294" s="17" t="s">
        <v>502</v>
      </c>
      <c r="V294" s="3">
        <v>0.03</v>
      </c>
      <c r="W294" s="24">
        <v>130000</v>
      </c>
      <c r="X294" s="26">
        <v>0</v>
      </c>
      <c r="Y294" s="26">
        <f t="shared" si="14"/>
        <v>0</v>
      </c>
      <c r="Z294" s="1"/>
      <c r="AA294" s="40" t="s">
        <v>1319</v>
      </c>
      <c r="AB294" s="30" t="s">
        <v>3183</v>
      </c>
      <c r="AC294" s="129"/>
    </row>
    <row r="295" spans="1:29" ht="63" customHeight="1">
      <c r="A295" s="3" t="s">
        <v>3114</v>
      </c>
      <c r="B295" s="4" t="s">
        <v>478</v>
      </c>
      <c r="C295" s="4" t="s">
        <v>479</v>
      </c>
      <c r="D295" s="20" t="s">
        <v>1241</v>
      </c>
      <c r="E295" s="15" t="s">
        <v>1242</v>
      </c>
      <c r="F295" s="15" t="s">
        <v>2071</v>
      </c>
      <c r="G295" s="15" t="s">
        <v>1243</v>
      </c>
      <c r="H295" s="15" t="s">
        <v>2072</v>
      </c>
      <c r="I295" s="3"/>
      <c r="J295" s="3"/>
      <c r="K295" s="4" t="s">
        <v>482</v>
      </c>
      <c r="L295" s="3">
        <v>0</v>
      </c>
      <c r="M295" s="12" t="s">
        <v>2463</v>
      </c>
      <c r="N295" s="4" t="s">
        <v>483</v>
      </c>
      <c r="O295" s="4" t="s">
        <v>1476</v>
      </c>
      <c r="P295" s="4" t="s">
        <v>483</v>
      </c>
      <c r="Q295" s="4" t="s">
        <v>485</v>
      </c>
      <c r="R295" s="4" t="s">
        <v>503</v>
      </c>
      <c r="S295" s="4" t="s">
        <v>496</v>
      </c>
      <c r="T295" s="12">
        <v>166</v>
      </c>
      <c r="U295" s="17" t="s">
        <v>502</v>
      </c>
      <c r="V295" s="3">
        <v>0.03</v>
      </c>
      <c r="W295" s="24">
        <v>130000</v>
      </c>
      <c r="X295" s="26">
        <f>V295*W295</f>
        <v>3900</v>
      </c>
      <c r="Y295" s="26">
        <f t="shared" si="14"/>
        <v>4368</v>
      </c>
      <c r="Z295" s="1"/>
      <c r="AA295" s="40" t="s">
        <v>1319</v>
      </c>
      <c r="AB295" s="30"/>
      <c r="AC295" s="129"/>
    </row>
    <row r="296" spans="1:29" ht="74.25" customHeight="1">
      <c r="A296" s="3" t="s">
        <v>2231</v>
      </c>
      <c r="B296" s="4" t="s">
        <v>478</v>
      </c>
      <c r="C296" s="4" t="s">
        <v>479</v>
      </c>
      <c r="D296" s="19" t="s">
        <v>46</v>
      </c>
      <c r="E296" s="18" t="s">
        <v>204</v>
      </c>
      <c r="F296" s="10" t="s">
        <v>51</v>
      </c>
      <c r="G296" s="10" t="s">
        <v>520</v>
      </c>
      <c r="H296" s="10" t="s">
        <v>519</v>
      </c>
      <c r="I296" s="3" t="s">
        <v>45</v>
      </c>
      <c r="J296" s="3"/>
      <c r="K296" s="4" t="s">
        <v>491</v>
      </c>
      <c r="L296" s="3">
        <v>0</v>
      </c>
      <c r="M296" s="12" t="s">
        <v>2463</v>
      </c>
      <c r="N296" s="4" t="s">
        <v>483</v>
      </c>
      <c r="O296" s="3" t="s">
        <v>494</v>
      </c>
      <c r="P296" s="4" t="s">
        <v>483</v>
      </c>
      <c r="Q296" s="4" t="s">
        <v>485</v>
      </c>
      <c r="R296" s="4" t="s">
        <v>495</v>
      </c>
      <c r="S296" s="4" t="s">
        <v>496</v>
      </c>
      <c r="T296" s="21" t="s">
        <v>254</v>
      </c>
      <c r="U296" s="22" t="s">
        <v>1363</v>
      </c>
      <c r="V296" s="3">
        <v>1</v>
      </c>
      <c r="W296" s="24">
        <v>120000</v>
      </c>
      <c r="X296" s="26">
        <v>0</v>
      </c>
      <c r="Y296" s="26">
        <f t="shared" si="14"/>
        <v>0</v>
      </c>
      <c r="Z296" s="1"/>
      <c r="AA296" s="40" t="s">
        <v>1319</v>
      </c>
      <c r="AB296" s="30" t="s">
        <v>3183</v>
      </c>
      <c r="AC296" s="129"/>
    </row>
    <row r="297" spans="1:29" ht="110.25" customHeight="1">
      <c r="A297" s="3" t="s">
        <v>3115</v>
      </c>
      <c r="B297" s="4" t="s">
        <v>478</v>
      </c>
      <c r="C297" s="4" t="s">
        <v>479</v>
      </c>
      <c r="D297" s="19" t="s">
        <v>46</v>
      </c>
      <c r="E297" s="18" t="s">
        <v>204</v>
      </c>
      <c r="F297" s="10" t="s">
        <v>51</v>
      </c>
      <c r="G297" s="10" t="s">
        <v>520</v>
      </c>
      <c r="H297" s="10" t="s">
        <v>519</v>
      </c>
      <c r="I297" s="3" t="s">
        <v>45</v>
      </c>
      <c r="J297" s="3"/>
      <c r="K297" s="4" t="s">
        <v>482</v>
      </c>
      <c r="L297" s="3">
        <v>0</v>
      </c>
      <c r="M297" s="12" t="s">
        <v>2463</v>
      </c>
      <c r="N297" s="4" t="s">
        <v>483</v>
      </c>
      <c r="O297" s="4" t="s">
        <v>1476</v>
      </c>
      <c r="P297" s="4" t="s">
        <v>483</v>
      </c>
      <c r="Q297" s="4" t="s">
        <v>485</v>
      </c>
      <c r="R297" s="4" t="s">
        <v>503</v>
      </c>
      <c r="S297" s="4" t="s">
        <v>496</v>
      </c>
      <c r="T297" s="21" t="s">
        <v>254</v>
      </c>
      <c r="U297" s="22" t="s">
        <v>1363</v>
      </c>
      <c r="V297" s="3">
        <v>1</v>
      </c>
      <c r="W297" s="24">
        <v>120000</v>
      </c>
      <c r="X297" s="26">
        <f>V297*W297</f>
        <v>120000</v>
      </c>
      <c r="Y297" s="26">
        <f t="shared" si="14"/>
        <v>134400</v>
      </c>
      <c r="Z297" s="1"/>
      <c r="AA297" s="40" t="s">
        <v>1319</v>
      </c>
      <c r="AB297" s="30"/>
      <c r="AC297" s="129"/>
    </row>
    <row r="298" spans="1:29" ht="102">
      <c r="A298" s="3" t="s">
        <v>2232</v>
      </c>
      <c r="B298" s="19" t="s">
        <v>478</v>
      </c>
      <c r="C298" s="19" t="s">
        <v>479</v>
      </c>
      <c r="D298" s="19" t="s">
        <v>1717</v>
      </c>
      <c r="E298" s="19" t="s">
        <v>1244</v>
      </c>
      <c r="F298" s="19" t="s">
        <v>1718</v>
      </c>
      <c r="G298" s="19" t="s">
        <v>1245</v>
      </c>
      <c r="H298" s="19" t="s">
        <v>1719</v>
      </c>
      <c r="I298" s="19"/>
      <c r="J298" s="19"/>
      <c r="K298" s="4" t="s">
        <v>491</v>
      </c>
      <c r="L298" s="3">
        <v>0</v>
      </c>
      <c r="M298" s="12" t="s">
        <v>2463</v>
      </c>
      <c r="N298" s="4" t="s">
        <v>483</v>
      </c>
      <c r="O298" s="3" t="s">
        <v>494</v>
      </c>
      <c r="P298" s="4" t="s">
        <v>483</v>
      </c>
      <c r="Q298" s="4" t="s">
        <v>485</v>
      </c>
      <c r="R298" s="4" t="s">
        <v>495</v>
      </c>
      <c r="S298" s="4" t="s">
        <v>496</v>
      </c>
      <c r="T298" s="12">
        <v>166</v>
      </c>
      <c r="U298" s="17" t="s">
        <v>502</v>
      </c>
      <c r="V298" s="3">
        <v>0.5</v>
      </c>
      <c r="W298" s="24">
        <v>1500</v>
      </c>
      <c r="X298" s="26">
        <v>0</v>
      </c>
      <c r="Y298" s="26">
        <f t="shared" si="14"/>
        <v>0</v>
      </c>
      <c r="Z298" s="1"/>
      <c r="AA298" s="40" t="s">
        <v>1319</v>
      </c>
      <c r="AB298" s="30" t="s">
        <v>3183</v>
      </c>
      <c r="AC298" s="129"/>
    </row>
    <row r="299" spans="1:29" ht="102">
      <c r="A299" s="3" t="s">
        <v>3116</v>
      </c>
      <c r="B299" s="19" t="s">
        <v>478</v>
      </c>
      <c r="C299" s="19" t="s">
        <v>479</v>
      </c>
      <c r="D299" s="19" t="s">
        <v>1717</v>
      </c>
      <c r="E299" s="19" t="s">
        <v>1244</v>
      </c>
      <c r="F299" s="19" t="s">
        <v>1718</v>
      </c>
      <c r="G299" s="19" t="s">
        <v>1245</v>
      </c>
      <c r="H299" s="19" t="s">
        <v>1719</v>
      </c>
      <c r="I299" s="19"/>
      <c r="J299" s="19"/>
      <c r="K299" s="4" t="s">
        <v>482</v>
      </c>
      <c r="L299" s="3">
        <v>0</v>
      </c>
      <c r="M299" s="12" t="s">
        <v>2463</v>
      </c>
      <c r="N299" s="4" t="s">
        <v>483</v>
      </c>
      <c r="O299" s="4" t="s">
        <v>1476</v>
      </c>
      <c r="P299" s="4" t="s">
        <v>483</v>
      </c>
      <c r="Q299" s="4" t="s">
        <v>485</v>
      </c>
      <c r="R299" s="4" t="s">
        <v>503</v>
      </c>
      <c r="S299" s="4" t="s">
        <v>496</v>
      </c>
      <c r="T299" s="12">
        <v>166</v>
      </c>
      <c r="U299" s="17" t="s">
        <v>502</v>
      </c>
      <c r="V299" s="3">
        <v>0.5</v>
      </c>
      <c r="W299" s="24">
        <v>1500</v>
      </c>
      <c r="X299" s="26">
        <f>V299*W299</f>
        <v>750</v>
      </c>
      <c r="Y299" s="26">
        <f t="shared" si="14"/>
        <v>840.0000000000001</v>
      </c>
      <c r="Z299" s="1"/>
      <c r="AA299" s="40" t="s">
        <v>1319</v>
      </c>
      <c r="AB299" s="30"/>
      <c r="AC299" s="129"/>
    </row>
    <row r="300" spans="1:29" ht="102">
      <c r="A300" s="3" t="s">
        <v>2233</v>
      </c>
      <c r="B300" s="4" t="s">
        <v>478</v>
      </c>
      <c r="C300" s="4" t="s">
        <v>479</v>
      </c>
      <c r="D300" s="15" t="s">
        <v>524</v>
      </c>
      <c r="E300" s="10" t="s">
        <v>526</v>
      </c>
      <c r="F300" s="10" t="s">
        <v>525</v>
      </c>
      <c r="G300" s="10" t="s">
        <v>528</v>
      </c>
      <c r="H300" s="10" t="s">
        <v>527</v>
      </c>
      <c r="I300" s="3" t="s">
        <v>529</v>
      </c>
      <c r="J300" s="3"/>
      <c r="K300" s="4" t="s">
        <v>491</v>
      </c>
      <c r="L300" s="3">
        <v>0</v>
      </c>
      <c r="M300" s="12" t="s">
        <v>2463</v>
      </c>
      <c r="N300" s="4" t="s">
        <v>483</v>
      </c>
      <c r="O300" s="3" t="s">
        <v>494</v>
      </c>
      <c r="P300" s="4" t="s">
        <v>483</v>
      </c>
      <c r="Q300" s="4" t="s">
        <v>485</v>
      </c>
      <c r="R300" s="4" t="s">
        <v>495</v>
      </c>
      <c r="S300" s="4" t="s">
        <v>496</v>
      </c>
      <c r="T300" s="12">
        <v>166</v>
      </c>
      <c r="U300" s="17" t="s">
        <v>502</v>
      </c>
      <c r="V300" s="3">
        <v>0.5</v>
      </c>
      <c r="W300" s="24">
        <v>999.9999999999999</v>
      </c>
      <c r="X300" s="26">
        <v>0</v>
      </c>
      <c r="Y300" s="26">
        <f t="shared" si="14"/>
        <v>0</v>
      </c>
      <c r="Z300" s="1"/>
      <c r="AA300" s="40" t="s">
        <v>1319</v>
      </c>
      <c r="AB300" s="30" t="s">
        <v>3183</v>
      </c>
      <c r="AC300" s="129"/>
    </row>
    <row r="301" spans="1:29" ht="102">
      <c r="A301" s="3" t="s">
        <v>3117</v>
      </c>
      <c r="B301" s="4" t="s">
        <v>478</v>
      </c>
      <c r="C301" s="4" t="s">
        <v>479</v>
      </c>
      <c r="D301" s="15" t="s">
        <v>524</v>
      </c>
      <c r="E301" s="10" t="s">
        <v>526</v>
      </c>
      <c r="F301" s="10" t="s">
        <v>525</v>
      </c>
      <c r="G301" s="10" t="s">
        <v>528</v>
      </c>
      <c r="H301" s="10" t="s">
        <v>527</v>
      </c>
      <c r="I301" s="3" t="s">
        <v>529</v>
      </c>
      <c r="J301" s="3"/>
      <c r="K301" s="4" t="s">
        <v>482</v>
      </c>
      <c r="L301" s="3">
        <v>0</v>
      </c>
      <c r="M301" s="12" t="s">
        <v>2463</v>
      </c>
      <c r="N301" s="4" t="s">
        <v>483</v>
      </c>
      <c r="O301" s="4" t="s">
        <v>1476</v>
      </c>
      <c r="P301" s="4" t="s">
        <v>483</v>
      </c>
      <c r="Q301" s="4" t="s">
        <v>485</v>
      </c>
      <c r="R301" s="4" t="s">
        <v>503</v>
      </c>
      <c r="S301" s="4" t="s">
        <v>496</v>
      </c>
      <c r="T301" s="12">
        <v>166</v>
      </c>
      <c r="U301" s="17" t="s">
        <v>502</v>
      </c>
      <c r="V301" s="3">
        <v>0.5</v>
      </c>
      <c r="W301" s="24">
        <v>999.9999999999999</v>
      </c>
      <c r="X301" s="26">
        <f>V301*W301</f>
        <v>499.99999999999994</v>
      </c>
      <c r="Y301" s="26">
        <f t="shared" si="14"/>
        <v>560</v>
      </c>
      <c r="Z301" s="1"/>
      <c r="AA301" s="40" t="s">
        <v>1319</v>
      </c>
      <c r="AB301" s="30"/>
      <c r="AC301" s="129"/>
    </row>
    <row r="302" spans="1:29" ht="102">
      <c r="A302" s="3" t="s">
        <v>2234</v>
      </c>
      <c r="B302" s="4" t="s">
        <v>478</v>
      </c>
      <c r="C302" s="4" t="s">
        <v>479</v>
      </c>
      <c r="D302" s="15" t="s">
        <v>784</v>
      </c>
      <c r="E302" s="15" t="s">
        <v>785</v>
      </c>
      <c r="F302" s="15" t="s">
        <v>2073</v>
      </c>
      <c r="G302" s="15" t="s">
        <v>786</v>
      </c>
      <c r="H302" s="15" t="s">
        <v>2074</v>
      </c>
      <c r="I302" s="3"/>
      <c r="J302" s="3"/>
      <c r="K302" s="4" t="s">
        <v>491</v>
      </c>
      <c r="L302" s="3">
        <v>0</v>
      </c>
      <c r="M302" s="12" t="s">
        <v>2463</v>
      </c>
      <c r="N302" s="4" t="s">
        <v>483</v>
      </c>
      <c r="O302" s="3" t="s">
        <v>494</v>
      </c>
      <c r="P302" s="4" t="s">
        <v>483</v>
      </c>
      <c r="Q302" s="4" t="s">
        <v>485</v>
      </c>
      <c r="R302" s="4" t="s">
        <v>495</v>
      </c>
      <c r="S302" s="4" t="s">
        <v>496</v>
      </c>
      <c r="T302" s="12">
        <v>166</v>
      </c>
      <c r="U302" s="17" t="s">
        <v>502</v>
      </c>
      <c r="V302" s="3">
        <v>0.5</v>
      </c>
      <c r="W302" s="24">
        <v>1500</v>
      </c>
      <c r="X302" s="26">
        <v>0</v>
      </c>
      <c r="Y302" s="26">
        <f t="shared" si="14"/>
        <v>0</v>
      </c>
      <c r="Z302" s="1"/>
      <c r="AA302" s="40" t="s">
        <v>1319</v>
      </c>
      <c r="AB302" s="30" t="s">
        <v>3183</v>
      </c>
      <c r="AC302" s="129"/>
    </row>
    <row r="303" spans="1:29" ht="102">
      <c r="A303" s="3" t="s">
        <v>3118</v>
      </c>
      <c r="B303" s="4" t="s">
        <v>478</v>
      </c>
      <c r="C303" s="4" t="s">
        <v>479</v>
      </c>
      <c r="D303" s="15" t="s">
        <v>784</v>
      </c>
      <c r="E303" s="15" t="s">
        <v>785</v>
      </c>
      <c r="F303" s="15" t="s">
        <v>2073</v>
      </c>
      <c r="G303" s="15" t="s">
        <v>786</v>
      </c>
      <c r="H303" s="15" t="s">
        <v>2074</v>
      </c>
      <c r="I303" s="3"/>
      <c r="J303" s="3"/>
      <c r="K303" s="4" t="s">
        <v>482</v>
      </c>
      <c r="L303" s="3">
        <v>0</v>
      </c>
      <c r="M303" s="12" t="s">
        <v>2463</v>
      </c>
      <c r="N303" s="4" t="s">
        <v>483</v>
      </c>
      <c r="O303" s="4" t="s">
        <v>1476</v>
      </c>
      <c r="P303" s="4" t="s">
        <v>483</v>
      </c>
      <c r="Q303" s="4" t="s">
        <v>485</v>
      </c>
      <c r="R303" s="4" t="s">
        <v>503</v>
      </c>
      <c r="S303" s="4" t="s">
        <v>496</v>
      </c>
      <c r="T303" s="12">
        <v>166</v>
      </c>
      <c r="U303" s="17" t="s">
        <v>502</v>
      </c>
      <c r="V303" s="3">
        <v>0.5</v>
      </c>
      <c r="W303" s="24">
        <v>1500</v>
      </c>
      <c r="X303" s="26">
        <f>V303*W303</f>
        <v>750</v>
      </c>
      <c r="Y303" s="26">
        <f t="shared" si="14"/>
        <v>840.0000000000001</v>
      </c>
      <c r="Z303" s="1"/>
      <c r="AA303" s="40" t="s">
        <v>1319</v>
      </c>
      <c r="AB303" s="30"/>
      <c r="AC303" s="129"/>
    </row>
    <row r="304" spans="1:29" ht="102">
      <c r="A304" s="3" t="s">
        <v>2235</v>
      </c>
      <c r="B304" s="4" t="s">
        <v>478</v>
      </c>
      <c r="C304" s="4" t="s">
        <v>479</v>
      </c>
      <c r="D304" s="4" t="s">
        <v>543</v>
      </c>
      <c r="E304" s="10" t="s">
        <v>542</v>
      </c>
      <c r="F304" s="10" t="s">
        <v>542</v>
      </c>
      <c r="G304" s="4" t="s">
        <v>33</v>
      </c>
      <c r="H304" s="10" t="s">
        <v>542</v>
      </c>
      <c r="I304" s="3"/>
      <c r="J304" s="3"/>
      <c r="K304" s="4" t="s">
        <v>491</v>
      </c>
      <c r="L304" s="3">
        <v>0</v>
      </c>
      <c r="M304" s="12" t="s">
        <v>2463</v>
      </c>
      <c r="N304" s="4" t="s">
        <v>483</v>
      </c>
      <c r="O304" s="3" t="s">
        <v>494</v>
      </c>
      <c r="P304" s="4" t="s">
        <v>483</v>
      </c>
      <c r="Q304" s="4" t="s">
        <v>485</v>
      </c>
      <c r="R304" s="4" t="s">
        <v>495</v>
      </c>
      <c r="S304" s="4" t="s">
        <v>496</v>
      </c>
      <c r="T304" s="12">
        <v>796</v>
      </c>
      <c r="U304" s="4" t="s">
        <v>493</v>
      </c>
      <c r="V304" s="3">
        <v>5</v>
      </c>
      <c r="W304" s="24">
        <v>3600</v>
      </c>
      <c r="X304" s="26">
        <v>0</v>
      </c>
      <c r="Y304" s="26">
        <f t="shared" si="14"/>
        <v>0</v>
      </c>
      <c r="Z304" s="1"/>
      <c r="AA304" s="40" t="s">
        <v>1319</v>
      </c>
      <c r="AB304" s="30" t="s">
        <v>3183</v>
      </c>
      <c r="AC304" s="129"/>
    </row>
    <row r="305" spans="1:29" ht="102">
      <c r="A305" s="3" t="s">
        <v>3119</v>
      </c>
      <c r="B305" s="4" t="s">
        <v>478</v>
      </c>
      <c r="C305" s="4" t="s">
        <v>479</v>
      </c>
      <c r="D305" s="4" t="s">
        <v>543</v>
      </c>
      <c r="E305" s="10" t="s">
        <v>542</v>
      </c>
      <c r="F305" s="10" t="s">
        <v>542</v>
      </c>
      <c r="G305" s="4" t="s">
        <v>33</v>
      </c>
      <c r="H305" s="10" t="s">
        <v>542</v>
      </c>
      <c r="I305" s="3"/>
      <c r="J305" s="3"/>
      <c r="K305" s="4" t="s">
        <v>482</v>
      </c>
      <c r="L305" s="3">
        <v>0</v>
      </c>
      <c r="M305" s="12" t="s">
        <v>2463</v>
      </c>
      <c r="N305" s="4" t="s">
        <v>483</v>
      </c>
      <c r="O305" s="4" t="s">
        <v>1476</v>
      </c>
      <c r="P305" s="4" t="s">
        <v>483</v>
      </c>
      <c r="Q305" s="4" t="s">
        <v>485</v>
      </c>
      <c r="R305" s="4" t="s">
        <v>503</v>
      </c>
      <c r="S305" s="4" t="s">
        <v>496</v>
      </c>
      <c r="T305" s="12">
        <v>796</v>
      </c>
      <c r="U305" s="4" t="s">
        <v>493</v>
      </c>
      <c r="V305" s="3">
        <v>5</v>
      </c>
      <c r="W305" s="24">
        <v>3600</v>
      </c>
      <c r="X305" s="26">
        <f>V305*W305</f>
        <v>18000</v>
      </c>
      <c r="Y305" s="26">
        <f t="shared" si="14"/>
        <v>20160.000000000004</v>
      </c>
      <c r="Z305" s="1"/>
      <c r="AA305" s="40" t="s">
        <v>1319</v>
      </c>
      <c r="AB305" s="30"/>
      <c r="AC305" s="129"/>
    </row>
    <row r="306" spans="1:29" ht="57.75" customHeight="1">
      <c r="A306" s="3" t="s">
        <v>2236</v>
      </c>
      <c r="B306" s="4" t="s">
        <v>478</v>
      </c>
      <c r="C306" s="4" t="s">
        <v>479</v>
      </c>
      <c r="D306" s="15" t="s">
        <v>547</v>
      </c>
      <c r="E306" s="10" t="s">
        <v>549</v>
      </c>
      <c r="F306" s="10" t="s">
        <v>548</v>
      </c>
      <c r="G306" s="10" t="s">
        <v>551</v>
      </c>
      <c r="H306" s="10" t="s">
        <v>550</v>
      </c>
      <c r="I306" s="3" t="s">
        <v>552</v>
      </c>
      <c r="J306" s="3"/>
      <c r="K306" s="4" t="s">
        <v>491</v>
      </c>
      <c r="L306" s="3">
        <v>0</v>
      </c>
      <c r="M306" s="12" t="s">
        <v>2463</v>
      </c>
      <c r="N306" s="4" t="s">
        <v>483</v>
      </c>
      <c r="O306" s="3" t="s">
        <v>499</v>
      </c>
      <c r="P306" s="4" t="s">
        <v>483</v>
      </c>
      <c r="Q306" s="4" t="s">
        <v>485</v>
      </c>
      <c r="R306" s="4" t="s">
        <v>495</v>
      </c>
      <c r="S306" s="4" t="s">
        <v>496</v>
      </c>
      <c r="T306" s="23" t="s">
        <v>553</v>
      </c>
      <c r="U306" s="17" t="s">
        <v>502</v>
      </c>
      <c r="V306" s="3">
        <v>50</v>
      </c>
      <c r="W306" s="24">
        <v>5696.339285714285</v>
      </c>
      <c r="X306" s="26">
        <v>0</v>
      </c>
      <c r="Y306" s="26">
        <f t="shared" si="14"/>
        <v>0</v>
      </c>
      <c r="Z306" s="1"/>
      <c r="AA306" s="40" t="s">
        <v>1319</v>
      </c>
      <c r="AB306" s="4" t="s">
        <v>3183</v>
      </c>
      <c r="AC306" s="129"/>
    </row>
    <row r="307" spans="1:29" ht="73.5" customHeight="1">
      <c r="A307" s="3" t="s">
        <v>3684</v>
      </c>
      <c r="B307" s="4" t="s">
        <v>478</v>
      </c>
      <c r="C307" s="4" t="s">
        <v>479</v>
      </c>
      <c r="D307" s="15" t="s">
        <v>547</v>
      </c>
      <c r="E307" s="10" t="s">
        <v>549</v>
      </c>
      <c r="F307" s="10" t="s">
        <v>548</v>
      </c>
      <c r="G307" s="10" t="s">
        <v>551</v>
      </c>
      <c r="H307" s="10" t="s">
        <v>550</v>
      </c>
      <c r="I307" s="3" t="s">
        <v>552</v>
      </c>
      <c r="J307" s="3"/>
      <c r="K307" s="4" t="s">
        <v>482</v>
      </c>
      <c r="L307" s="3">
        <v>0</v>
      </c>
      <c r="M307" s="12" t="s">
        <v>2463</v>
      </c>
      <c r="N307" s="4" t="s">
        <v>483</v>
      </c>
      <c r="O307" s="3" t="s">
        <v>1418</v>
      </c>
      <c r="P307" s="4" t="s">
        <v>483</v>
      </c>
      <c r="Q307" s="4" t="s">
        <v>485</v>
      </c>
      <c r="R307" s="4" t="s">
        <v>3680</v>
      </c>
      <c r="S307" s="4" t="s">
        <v>496</v>
      </c>
      <c r="T307" s="23" t="s">
        <v>553</v>
      </c>
      <c r="U307" s="17" t="s">
        <v>502</v>
      </c>
      <c r="V307" s="3">
        <v>50</v>
      </c>
      <c r="W307" s="24">
        <v>5696.339285714285</v>
      </c>
      <c r="X307" s="26">
        <f>V307*W307</f>
        <v>284816.96428571426</v>
      </c>
      <c r="Y307" s="26">
        <f t="shared" si="14"/>
        <v>318995</v>
      </c>
      <c r="Z307" s="1"/>
      <c r="AA307" s="40" t="s">
        <v>1319</v>
      </c>
      <c r="AB307" s="4"/>
      <c r="AC307" s="129"/>
    </row>
    <row r="308" spans="1:29" ht="127.5">
      <c r="A308" s="3" t="s">
        <v>2237</v>
      </c>
      <c r="B308" s="4" t="s">
        <v>478</v>
      </c>
      <c r="C308" s="4" t="s">
        <v>479</v>
      </c>
      <c r="D308" s="3" t="s">
        <v>570</v>
      </c>
      <c r="E308" s="10" t="s">
        <v>572</v>
      </c>
      <c r="F308" s="10" t="s">
        <v>571</v>
      </c>
      <c r="G308" s="10" t="s">
        <v>574</v>
      </c>
      <c r="H308" s="10" t="s">
        <v>573</v>
      </c>
      <c r="I308" s="3"/>
      <c r="J308" s="3"/>
      <c r="K308" s="4" t="s">
        <v>491</v>
      </c>
      <c r="L308" s="3">
        <v>0</v>
      </c>
      <c r="M308" s="12" t="s">
        <v>2463</v>
      </c>
      <c r="N308" s="4" t="s">
        <v>483</v>
      </c>
      <c r="O308" s="3" t="s">
        <v>494</v>
      </c>
      <c r="P308" s="4" t="s">
        <v>483</v>
      </c>
      <c r="Q308" s="4" t="s">
        <v>485</v>
      </c>
      <c r="R308" s="4" t="s">
        <v>495</v>
      </c>
      <c r="S308" s="4" t="s">
        <v>496</v>
      </c>
      <c r="T308" s="12">
        <v>796</v>
      </c>
      <c r="U308" s="4" t="s">
        <v>493</v>
      </c>
      <c r="V308" s="3">
        <v>10</v>
      </c>
      <c r="W308" s="24">
        <v>450</v>
      </c>
      <c r="X308" s="26">
        <v>0</v>
      </c>
      <c r="Y308" s="26">
        <f aca="true" t="shared" si="15" ref="Y308:Y401">X308*1.12</f>
        <v>0</v>
      </c>
      <c r="Z308" s="1"/>
      <c r="AA308" s="40" t="s">
        <v>1319</v>
      </c>
      <c r="AB308" s="30" t="s">
        <v>3183</v>
      </c>
      <c r="AC308" s="129"/>
    </row>
    <row r="309" spans="1:29" ht="127.5">
      <c r="A309" s="3" t="s">
        <v>3120</v>
      </c>
      <c r="B309" s="4" t="s">
        <v>478</v>
      </c>
      <c r="C309" s="4" t="s">
        <v>479</v>
      </c>
      <c r="D309" s="3" t="s">
        <v>570</v>
      </c>
      <c r="E309" s="10" t="s">
        <v>572</v>
      </c>
      <c r="F309" s="10" t="s">
        <v>571</v>
      </c>
      <c r="G309" s="10" t="s">
        <v>574</v>
      </c>
      <c r="H309" s="10" t="s">
        <v>573</v>
      </c>
      <c r="I309" s="3"/>
      <c r="J309" s="3"/>
      <c r="K309" s="4" t="s">
        <v>482</v>
      </c>
      <c r="L309" s="3">
        <v>0</v>
      </c>
      <c r="M309" s="12" t="s">
        <v>2463</v>
      </c>
      <c r="N309" s="4" t="s">
        <v>483</v>
      </c>
      <c r="O309" s="4" t="s">
        <v>1476</v>
      </c>
      <c r="P309" s="4" t="s">
        <v>483</v>
      </c>
      <c r="Q309" s="4" t="s">
        <v>485</v>
      </c>
      <c r="R309" s="4" t="s">
        <v>503</v>
      </c>
      <c r="S309" s="4" t="s">
        <v>496</v>
      </c>
      <c r="T309" s="12">
        <v>796</v>
      </c>
      <c r="U309" s="4" t="s">
        <v>493</v>
      </c>
      <c r="V309" s="3">
        <v>10</v>
      </c>
      <c r="W309" s="24">
        <v>450</v>
      </c>
      <c r="X309" s="26">
        <f>V309*W309</f>
        <v>4500</v>
      </c>
      <c r="Y309" s="26">
        <f t="shared" si="15"/>
        <v>5040.000000000001</v>
      </c>
      <c r="Z309" s="1"/>
      <c r="AA309" s="40" t="s">
        <v>1319</v>
      </c>
      <c r="AB309" s="30"/>
      <c r="AC309" s="129"/>
    </row>
    <row r="310" spans="1:29" ht="114.75">
      <c r="A310" s="3" t="s">
        <v>2238</v>
      </c>
      <c r="B310" s="4" t="s">
        <v>1246</v>
      </c>
      <c r="C310" s="4" t="s">
        <v>479</v>
      </c>
      <c r="D310" s="15" t="s">
        <v>1247</v>
      </c>
      <c r="E310" s="10" t="s">
        <v>1249</v>
      </c>
      <c r="F310" s="10" t="s">
        <v>1248</v>
      </c>
      <c r="G310" s="10" t="s">
        <v>1251</v>
      </c>
      <c r="H310" s="10" t="s">
        <v>1250</v>
      </c>
      <c r="I310" s="3" t="s">
        <v>1252</v>
      </c>
      <c r="J310" s="3"/>
      <c r="K310" s="4" t="s">
        <v>491</v>
      </c>
      <c r="L310" s="3">
        <v>54</v>
      </c>
      <c r="M310" s="12" t="s">
        <v>2463</v>
      </c>
      <c r="N310" s="4" t="s">
        <v>483</v>
      </c>
      <c r="O310" s="3" t="s">
        <v>494</v>
      </c>
      <c r="P310" s="4" t="s">
        <v>483</v>
      </c>
      <c r="Q310" s="4" t="s">
        <v>485</v>
      </c>
      <c r="R310" s="4" t="s">
        <v>495</v>
      </c>
      <c r="S310" s="4" t="s">
        <v>2543</v>
      </c>
      <c r="T310" s="12">
        <v>166</v>
      </c>
      <c r="U310" s="17" t="s">
        <v>502</v>
      </c>
      <c r="V310" s="3">
        <v>0.5</v>
      </c>
      <c r="W310" s="26">
        <v>85000</v>
      </c>
      <c r="X310" s="26">
        <v>0</v>
      </c>
      <c r="Y310" s="26">
        <f t="shared" si="15"/>
        <v>0</v>
      </c>
      <c r="Z310" s="40" t="s">
        <v>489</v>
      </c>
      <c r="AA310" s="40" t="s">
        <v>1319</v>
      </c>
      <c r="AB310" s="30" t="s">
        <v>3183</v>
      </c>
      <c r="AC310" s="129"/>
    </row>
    <row r="311" spans="1:29" ht="114.75">
      <c r="A311" s="3" t="s">
        <v>3121</v>
      </c>
      <c r="B311" s="4" t="s">
        <v>1246</v>
      </c>
      <c r="C311" s="4" t="s">
        <v>479</v>
      </c>
      <c r="D311" s="15" t="s">
        <v>1247</v>
      </c>
      <c r="E311" s="10" t="s">
        <v>1249</v>
      </c>
      <c r="F311" s="10" t="s">
        <v>1248</v>
      </c>
      <c r="G311" s="10" t="s">
        <v>1251</v>
      </c>
      <c r="H311" s="10" t="s">
        <v>1250</v>
      </c>
      <c r="I311" s="3" t="s">
        <v>1252</v>
      </c>
      <c r="J311" s="3"/>
      <c r="K311" s="4" t="s">
        <v>482</v>
      </c>
      <c r="L311" s="3">
        <v>54</v>
      </c>
      <c r="M311" s="12" t="s">
        <v>2463</v>
      </c>
      <c r="N311" s="4" t="s">
        <v>483</v>
      </c>
      <c r="O311" s="4" t="s">
        <v>1476</v>
      </c>
      <c r="P311" s="4" t="s">
        <v>483</v>
      </c>
      <c r="Q311" s="4" t="s">
        <v>485</v>
      </c>
      <c r="R311" s="4" t="s">
        <v>503</v>
      </c>
      <c r="S311" s="4" t="s">
        <v>2543</v>
      </c>
      <c r="T311" s="12">
        <v>166</v>
      </c>
      <c r="U311" s="17" t="s">
        <v>502</v>
      </c>
      <c r="V311" s="3">
        <v>0.5</v>
      </c>
      <c r="W311" s="26">
        <v>85000</v>
      </c>
      <c r="X311" s="26">
        <f>V311*W311</f>
        <v>42500</v>
      </c>
      <c r="Y311" s="26">
        <f t="shared" si="15"/>
        <v>47600.00000000001</v>
      </c>
      <c r="Z311" s="40" t="s">
        <v>489</v>
      </c>
      <c r="AA311" s="40" t="s">
        <v>1319</v>
      </c>
      <c r="AB311" s="30"/>
      <c r="AC311" s="129"/>
    </row>
    <row r="312" spans="1:29" ht="107.25" customHeight="1">
      <c r="A312" s="3" t="s">
        <v>2239</v>
      </c>
      <c r="B312" s="4" t="s">
        <v>1246</v>
      </c>
      <c r="C312" s="4" t="s">
        <v>479</v>
      </c>
      <c r="D312" s="3" t="s">
        <v>1253</v>
      </c>
      <c r="E312" s="15" t="s">
        <v>1254</v>
      </c>
      <c r="F312" s="15" t="s">
        <v>2075</v>
      </c>
      <c r="G312" s="15" t="s">
        <v>1255</v>
      </c>
      <c r="H312" s="15" t="s">
        <v>2076</v>
      </c>
      <c r="I312" s="3"/>
      <c r="J312" s="3"/>
      <c r="K312" s="4" t="s">
        <v>491</v>
      </c>
      <c r="L312" s="3">
        <v>0</v>
      </c>
      <c r="M312" s="12" t="s">
        <v>2463</v>
      </c>
      <c r="N312" s="4" t="s">
        <v>483</v>
      </c>
      <c r="O312" s="3" t="s">
        <v>494</v>
      </c>
      <c r="P312" s="4" t="s">
        <v>483</v>
      </c>
      <c r="Q312" s="4" t="s">
        <v>485</v>
      </c>
      <c r="R312" s="4" t="s">
        <v>1256</v>
      </c>
      <c r="S312" s="4" t="s">
        <v>496</v>
      </c>
      <c r="T312" s="12">
        <v>778</v>
      </c>
      <c r="U312" s="4" t="s">
        <v>521</v>
      </c>
      <c r="V312" s="3">
        <v>1</v>
      </c>
      <c r="W312" s="24">
        <v>2500</v>
      </c>
      <c r="X312" s="26">
        <v>0</v>
      </c>
      <c r="Y312" s="26">
        <f t="shared" si="15"/>
        <v>0</v>
      </c>
      <c r="Z312" s="1"/>
      <c r="AA312" s="40" t="s">
        <v>1319</v>
      </c>
      <c r="AB312" s="30" t="s">
        <v>3183</v>
      </c>
      <c r="AC312" s="129"/>
    </row>
    <row r="313" spans="1:29" ht="107.25" customHeight="1">
      <c r="A313" s="3" t="s">
        <v>3122</v>
      </c>
      <c r="B313" s="4" t="s">
        <v>1246</v>
      </c>
      <c r="C313" s="4" t="s">
        <v>479</v>
      </c>
      <c r="D313" s="3" t="s">
        <v>1253</v>
      </c>
      <c r="E313" s="15" t="s">
        <v>1254</v>
      </c>
      <c r="F313" s="15" t="s">
        <v>2075</v>
      </c>
      <c r="G313" s="15" t="s">
        <v>1255</v>
      </c>
      <c r="H313" s="15" t="s">
        <v>2076</v>
      </c>
      <c r="I313" s="3"/>
      <c r="J313" s="3"/>
      <c r="K313" s="4" t="s">
        <v>482</v>
      </c>
      <c r="L313" s="3">
        <v>0</v>
      </c>
      <c r="M313" s="12" t="s">
        <v>2463</v>
      </c>
      <c r="N313" s="4" t="s">
        <v>483</v>
      </c>
      <c r="O313" s="4" t="s">
        <v>1476</v>
      </c>
      <c r="P313" s="4" t="s">
        <v>483</v>
      </c>
      <c r="Q313" s="4" t="s">
        <v>485</v>
      </c>
      <c r="R313" s="4" t="s">
        <v>1937</v>
      </c>
      <c r="S313" s="4" t="s">
        <v>496</v>
      </c>
      <c r="T313" s="12">
        <v>778</v>
      </c>
      <c r="U313" s="4" t="s">
        <v>521</v>
      </c>
      <c r="V313" s="3">
        <v>1</v>
      </c>
      <c r="W313" s="24">
        <v>2500</v>
      </c>
      <c r="X313" s="26">
        <f>V313*W313</f>
        <v>2500</v>
      </c>
      <c r="Y313" s="26">
        <f t="shared" si="15"/>
        <v>2800.0000000000005</v>
      </c>
      <c r="Z313" s="1"/>
      <c r="AA313" s="40" t="s">
        <v>1319</v>
      </c>
      <c r="AB313" s="30"/>
      <c r="AC313" s="129"/>
    </row>
    <row r="314" spans="1:29" ht="77.25" customHeight="1">
      <c r="A314" s="3" t="s">
        <v>2240</v>
      </c>
      <c r="B314" s="4" t="s">
        <v>478</v>
      </c>
      <c r="C314" s="4" t="s">
        <v>479</v>
      </c>
      <c r="D314" s="18" t="s">
        <v>589</v>
      </c>
      <c r="E314" s="10" t="s">
        <v>590</v>
      </c>
      <c r="F314" s="10" t="s">
        <v>2077</v>
      </c>
      <c r="G314" s="10" t="s">
        <v>591</v>
      </c>
      <c r="H314" s="10" t="s">
        <v>2078</v>
      </c>
      <c r="I314" s="3" t="s">
        <v>787</v>
      </c>
      <c r="J314" s="3"/>
      <c r="K314" s="4" t="s">
        <v>491</v>
      </c>
      <c r="L314" s="3">
        <v>0</v>
      </c>
      <c r="M314" s="12" t="s">
        <v>2463</v>
      </c>
      <c r="N314" s="4" t="s">
        <v>483</v>
      </c>
      <c r="O314" s="3" t="s">
        <v>499</v>
      </c>
      <c r="P314" s="4" t="s">
        <v>483</v>
      </c>
      <c r="Q314" s="4" t="s">
        <v>485</v>
      </c>
      <c r="R314" s="4" t="s">
        <v>503</v>
      </c>
      <c r="S314" s="4" t="s">
        <v>496</v>
      </c>
      <c r="T314" s="12" t="s">
        <v>592</v>
      </c>
      <c r="U314" s="4" t="s">
        <v>593</v>
      </c>
      <c r="V314" s="3">
        <v>50</v>
      </c>
      <c r="W314" s="24">
        <v>500</v>
      </c>
      <c r="X314" s="26">
        <v>0</v>
      </c>
      <c r="Y314" s="26">
        <f t="shared" si="15"/>
        <v>0</v>
      </c>
      <c r="Z314" s="1"/>
      <c r="AA314" s="40" t="s">
        <v>1319</v>
      </c>
      <c r="AB314" s="30" t="s">
        <v>3694</v>
      </c>
      <c r="AC314" s="129"/>
    </row>
    <row r="315" spans="1:29" ht="65.25" customHeight="1">
      <c r="A315" s="3" t="s">
        <v>3685</v>
      </c>
      <c r="B315" s="4" t="s">
        <v>478</v>
      </c>
      <c r="C315" s="4" t="s">
        <v>479</v>
      </c>
      <c r="D315" s="18" t="s">
        <v>589</v>
      </c>
      <c r="E315" s="10" t="s">
        <v>590</v>
      </c>
      <c r="F315" s="10" t="s">
        <v>2077</v>
      </c>
      <c r="G315" s="10" t="s">
        <v>591</v>
      </c>
      <c r="H315" s="10" t="s">
        <v>2078</v>
      </c>
      <c r="I315" s="3" t="s">
        <v>787</v>
      </c>
      <c r="J315" s="3"/>
      <c r="K315" s="4" t="s">
        <v>482</v>
      </c>
      <c r="L315" s="3">
        <v>0</v>
      </c>
      <c r="M315" s="12" t="s">
        <v>2463</v>
      </c>
      <c r="N315" s="4" t="s">
        <v>483</v>
      </c>
      <c r="O315" s="3" t="s">
        <v>1418</v>
      </c>
      <c r="P315" s="4" t="s">
        <v>483</v>
      </c>
      <c r="Q315" s="4" t="s">
        <v>485</v>
      </c>
      <c r="R315" s="4" t="s">
        <v>2484</v>
      </c>
      <c r="S315" s="4" t="s">
        <v>486</v>
      </c>
      <c r="T315" s="12" t="s">
        <v>592</v>
      </c>
      <c r="U315" s="4" t="s">
        <v>593</v>
      </c>
      <c r="V315" s="3">
        <v>50</v>
      </c>
      <c r="W315" s="24">
        <v>500</v>
      </c>
      <c r="X315" s="26">
        <f>V315*W315</f>
        <v>25000</v>
      </c>
      <c r="Y315" s="26">
        <f t="shared" si="15"/>
        <v>28000.000000000004</v>
      </c>
      <c r="Z315" s="1"/>
      <c r="AA315" s="40" t="s">
        <v>1319</v>
      </c>
      <c r="AB315" s="30"/>
      <c r="AC315" s="129"/>
    </row>
    <row r="316" spans="1:29" ht="140.25">
      <c r="A316" s="3" t="s">
        <v>2241</v>
      </c>
      <c r="B316" s="4" t="s">
        <v>478</v>
      </c>
      <c r="C316" s="4" t="s">
        <v>479</v>
      </c>
      <c r="D316" s="20" t="s">
        <v>601</v>
      </c>
      <c r="E316" s="9" t="s">
        <v>602</v>
      </c>
      <c r="F316" s="10" t="s">
        <v>602</v>
      </c>
      <c r="G316" s="9" t="s">
        <v>604</v>
      </c>
      <c r="H316" s="10" t="s">
        <v>603</v>
      </c>
      <c r="I316" s="3"/>
      <c r="J316" s="3"/>
      <c r="K316" s="4" t="s">
        <v>482</v>
      </c>
      <c r="L316" s="3">
        <v>99.5</v>
      </c>
      <c r="M316" s="12" t="s">
        <v>2463</v>
      </c>
      <c r="N316" s="4" t="s">
        <v>483</v>
      </c>
      <c r="O316" s="3" t="s">
        <v>484</v>
      </c>
      <c r="P316" s="4" t="s">
        <v>483</v>
      </c>
      <c r="Q316" s="4" t="s">
        <v>485</v>
      </c>
      <c r="R316" s="4" t="s">
        <v>1257</v>
      </c>
      <c r="S316" s="4" t="s">
        <v>486</v>
      </c>
      <c r="T316" s="9" t="s">
        <v>228</v>
      </c>
      <c r="U316" s="9" t="s">
        <v>229</v>
      </c>
      <c r="V316" s="3">
        <v>95000</v>
      </c>
      <c r="W316" s="53">
        <v>80</v>
      </c>
      <c r="X316" s="26">
        <v>0</v>
      </c>
      <c r="Y316" s="26">
        <f t="shared" si="15"/>
        <v>0</v>
      </c>
      <c r="Z316" s="40" t="s">
        <v>489</v>
      </c>
      <c r="AA316" s="40" t="s">
        <v>1319</v>
      </c>
      <c r="AB316" s="4" t="s">
        <v>2881</v>
      </c>
      <c r="AC316" s="129"/>
    </row>
    <row r="317" spans="1:29" ht="140.25">
      <c r="A317" s="3" t="s">
        <v>2880</v>
      </c>
      <c r="B317" s="4" t="s">
        <v>478</v>
      </c>
      <c r="C317" s="4" t="s">
        <v>479</v>
      </c>
      <c r="D317" s="20" t="s">
        <v>601</v>
      </c>
      <c r="E317" s="9" t="s">
        <v>602</v>
      </c>
      <c r="F317" s="10" t="s">
        <v>602</v>
      </c>
      <c r="G317" s="9" t="s">
        <v>604</v>
      </c>
      <c r="H317" s="10" t="s">
        <v>603</v>
      </c>
      <c r="I317" s="3"/>
      <c r="J317" s="3"/>
      <c r="K317" s="4" t="s">
        <v>482</v>
      </c>
      <c r="L317" s="3">
        <v>99.5</v>
      </c>
      <c r="M317" s="12" t="s">
        <v>2463</v>
      </c>
      <c r="N317" s="4" t="s">
        <v>483</v>
      </c>
      <c r="O317" s="3" t="s">
        <v>484</v>
      </c>
      <c r="P317" s="4" t="s">
        <v>483</v>
      </c>
      <c r="Q317" s="4" t="s">
        <v>485</v>
      </c>
      <c r="R317" s="4" t="s">
        <v>1257</v>
      </c>
      <c r="S317" s="4" t="s">
        <v>486</v>
      </c>
      <c r="T317" s="9" t="s">
        <v>228</v>
      </c>
      <c r="U317" s="9" t="s">
        <v>229</v>
      </c>
      <c r="V317" s="3">
        <v>95000</v>
      </c>
      <c r="W317" s="53">
        <v>79.4</v>
      </c>
      <c r="X317" s="26">
        <v>0</v>
      </c>
      <c r="Y317" s="26">
        <f t="shared" si="15"/>
        <v>0</v>
      </c>
      <c r="Z317" s="40" t="s">
        <v>489</v>
      </c>
      <c r="AA317" s="40" t="s">
        <v>1319</v>
      </c>
      <c r="AB317" s="30" t="s">
        <v>2881</v>
      </c>
      <c r="AC317" s="129"/>
    </row>
    <row r="318" spans="1:29" ht="140.25">
      <c r="A318" s="3" t="s">
        <v>3288</v>
      </c>
      <c r="B318" s="4" t="s">
        <v>478</v>
      </c>
      <c r="C318" s="4" t="s">
        <v>479</v>
      </c>
      <c r="D318" s="20" t="s">
        <v>601</v>
      </c>
      <c r="E318" s="9" t="s">
        <v>602</v>
      </c>
      <c r="F318" s="10" t="s">
        <v>602</v>
      </c>
      <c r="G318" s="9" t="s">
        <v>604</v>
      </c>
      <c r="H318" s="10" t="s">
        <v>603</v>
      </c>
      <c r="I318" s="3"/>
      <c r="J318" s="3"/>
      <c r="K318" s="4" t="s">
        <v>482</v>
      </c>
      <c r="L318" s="3">
        <v>99.5</v>
      </c>
      <c r="M318" s="12" t="s">
        <v>2463</v>
      </c>
      <c r="N318" s="4" t="s">
        <v>483</v>
      </c>
      <c r="O318" s="3" t="s">
        <v>484</v>
      </c>
      <c r="P318" s="4" t="s">
        <v>483</v>
      </c>
      <c r="Q318" s="4" t="s">
        <v>485</v>
      </c>
      <c r="R318" s="4" t="s">
        <v>1257</v>
      </c>
      <c r="S318" s="4" t="s">
        <v>486</v>
      </c>
      <c r="T318" s="9" t="s">
        <v>228</v>
      </c>
      <c r="U318" s="9" t="s">
        <v>229</v>
      </c>
      <c r="V318" s="3">
        <v>10000</v>
      </c>
      <c r="W318" s="178">
        <v>79.5</v>
      </c>
      <c r="X318" s="26">
        <f>V318*W318</f>
        <v>795000</v>
      </c>
      <c r="Y318" s="26">
        <f t="shared" si="15"/>
        <v>890400.0000000001</v>
      </c>
      <c r="Z318" s="40" t="s">
        <v>489</v>
      </c>
      <c r="AA318" s="40" t="s">
        <v>1319</v>
      </c>
      <c r="AB318" s="30"/>
      <c r="AC318" s="129"/>
    </row>
    <row r="319" spans="1:29" ht="140.25">
      <c r="A319" s="3" t="s">
        <v>2242</v>
      </c>
      <c r="B319" s="4" t="s">
        <v>478</v>
      </c>
      <c r="C319" s="4" t="s">
        <v>479</v>
      </c>
      <c r="D319" s="20" t="s">
        <v>605</v>
      </c>
      <c r="E319" s="9" t="s">
        <v>602</v>
      </c>
      <c r="F319" s="10" t="s">
        <v>602</v>
      </c>
      <c r="G319" s="10" t="s">
        <v>607</v>
      </c>
      <c r="H319" s="10" t="s">
        <v>606</v>
      </c>
      <c r="I319" s="3"/>
      <c r="J319" s="3"/>
      <c r="K319" s="4" t="s">
        <v>482</v>
      </c>
      <c r="L319" s="3">
        <v>99.5</v>
      </c>
      <c r="M319" s="12" t="s">
        <v>2463</v>
      </c>
      <c r="N319" s="4" t="s">
        <v>483</v>
      </c>
      <c r="O319" s="3" t="s">
        <v>484</v>
      </c>
      <c r="P319" s="4" t="s">
        <v>483</v>
      </c>
      <c r="Q319" s="4" t="s">
        <v>485</v>
      </c>
      <c r="R319" s="4" t="s">
        <v>1257</v>
      </c>
      <c r="S319" s="4" t="s">
        <v>486</v>
      </c>
      <c r="T319" s="12">
        <v>112</v>
      </c>
      <c r="U319" s="9" t="s">
        <v>229</v>
      </c>
      <c r="V319" s="3">
        <v>50000</v>
      </c>
      <c r="W319" s="53">
        <v>103</v>
      </c>
      <c r="X319" s="26">
        <v>0</v>
      </c>
      <c r="Y319" s="26">
        <f t="shared" si="15"/>
        <v>0</v>
      </c>
      <c r="Z319" s="40" t="s">
        <v>489</v>
      </c>
      <c r="AA319" s="40" t="s">
        <v>1319</v>
      </c>
      <c r="AB319" s="4" t="s">
        <v>2881</v>
      </c>
      <c r="AC319" s="129"/>
    </row>
    <row r="320" spans="1:29" ht="140.25">
      <c r="A320" s="3" t="s">
        <v>2882</v>
      </c>
      <c r="B320" s="4" t="s">
        <v>478</v>
      </c>
      <c r="C320" s="4" t="s">
        <v>479</v>
      </c>
      <c r="D320" s="20" t="s">
        <v>605</v>
      </c>
      <c r="E320" s="9" t="s">
        <v>602</v>
      </c>
      <c r="F320" s="10" t="s">
        <v>602</v>
      </c>
      <c r="G320" s="10" t="s">
        <v>607</v>
      </c>
      <c r="H320" s="10" t="s">
        <v>606</v>
      </c>
      <c r="I320" s="3"/>
      <c r="J320" s="3"/>
      <c r="K320" s="4" t="s">
        <v>482</v>
      </c>
      <c r="L320" s="3">
        <v>99.5</v>
      </c>
      <c r="M320" s="12" t="s">
        <v>2463</v>
      </c>
      <c r="N320" s="4" t="s">
        <v>483</v>
      </c>
      <c r="O320" s="3" t="s">
        <v>484</v>
      </c>
      <c r="P320" s="4" t="s">
        <v>483</v>
      </c>
      <c r="Q320" s="4" t="s">
        <v>485</v>
      </c>
      <c r="R320" s="4" t="s">
        <v>1257</v>
      </c>
      <c r="S320" s="4" t="s">
        <v>486</v>
      </c>
      <c r="T320" s="12">
        <v>112</v>
      </c>
      <c r="U320" s="9" t="s">
        <v>229</v>
      </c>
      <c r="V320" s="3">
        <v>50000</v>
      </c>
      <c r="W320" s="53">
        <v>88.39</v>
      </c>
      <c r="X320" s="26">
        <v>0</v>
      </c>
      <c r="Y320" s="26">
        <f t="shared" si="15"/>
        <v>0</v>
      </c>
      <c r="Z320" s="40" t="s">
        <v>489</v>
      </c>
      <c r="AA320" s="40" t="s">
        <v>1319</v>
      </c>
      <c r="AB320" s="30" t="s">
        <v>2820</v>
      </c>
      <c r="AC320" s="129"/>
    </row>
    <row r="321" spans="1:29" ht="140.25">
      <c r="A321" s="3" t="s">
        <v>3255</v>
      </c>
      <c r="B321" s="4" t="s">
        <v>478</v>
      </c>
      <c r="C321" s="4" t="s">
        <v>479</v>
      </c>
      <c r="D321" s="20" t="s">
        <v>605</v>
      </c>
      <c r="E321" s="9" t="s">
        <v>602</v>
      </c>
      <c r="F321" s="10" t="s">
        <v>602</v>
      </c>
      <c r="G321" s="10" t="s">
        <v>607</v>
      </c>
      <c r="H321" s="10" t="s">
        <v>606</v>
      </c>
      <c r="I321" s="3"/>
      <c r="J321" s="3"/>
      <c r="K321" s="4" t="s">
        <v>482</v>
      </c>
      <c r="L321" s="3">
        <v>99.5</v>
      </c>
      <c r="M321" s="12" t="s">
        <v>2463</v>
      </c>
      <c r="N321" s="4" t="s">
        <v>483</v>
      </c>
      <c r="O321" s="3" t="s">
        <v>499</v>
      </c>
      <c r="P321" s="4" t="s">
        <v>483</v>
      </c>
      <c r="Q321" s="4" t="s">
        <v>485</v>
      </c>
      <c r="R321" s="4" t="s">
        <v>1257</v>
      </c>
      <c r="S321" s="4" t="s">
        <v>486</v>
      </c>
      <c r="T321" s="12">
        <v>112</v>
      </c>
      <c r="U321" s="9" t="s">
        <v>229</v>
      </c>
      <c r="V321" s="3">
        <v>50000</v>
      </c>
      <c r="W321" s="53">
        <v>97</v>
      </c>
      <c r="X321" s="26">
        <v>0</v>
      </c>
      <c r="Y321" s="26">
        <f>X321*1.12</f>
        <v>0</v>
      </c>
      <c r="Z321" s="40" t="s">
        <v>489</v>
      </c>
      <c r="AA321" s="40" t="s">
        <v>1319</v>
      </c>
      <c r="AB321" s="30" t="s">
        <v>2913</v>
      </c>
      <c r="AC321" s="129"/>
    </row>
    <row r="322" spans="1:29" ht="140.25">
      <c r="A322" s="3" t="s">
        <v>3289</v>
      </c>
      <c r="B322" s="4" t="s">
        <v>478</v>
      </c>
      <c r="C322" s="4" t="s">
        <v>479</v>
      </c>
      <c r="D322" s="20" t="s">
        <v>605</v>
      </c>
      <c r="E322" s="9" t="s">
        <v>602</v>
      </c>
      <c r="F322" s="10" t="s">
        <v>602</v>
      </c>
      <c r="G322" s="10" t="s">
        <v>607</v>
      </c>
      <c r="H322" s="10" t="s">
        <v>606</v>
      </c>
      <c r="I322" s="3"/>
      <c r="J322" s="3"/>
      <c r="K322" s="4" t="s">
        <v>482</v>
      </c>
      <c r="L322" s="3">
        <v>99.5</v>
      </c>
      <c r="M322" s="12" t="s">
        <v>2463</v>
      </c>
      <c r="N322" s="4" t="s">
        <v>483</v>
      </c>
      <c r="O322" s="3" t="s">
        <v>484</v>
      </c>
      <c r="P322" s="4" t="s">
        <v>483</v>
      </c>
      <c r="Q322" s="4" t="s">
        <v>485</v>
      </c>
      <c r="R322" s="4" t="s">
        <v>1257</v>
      </c>
      <c r="S322" s="4" t="s">
        <v>486</v>
      </c>
      <c r="T322" s="12">
        <v>112</v>
      </c>
      <c r="U322" s="9" t="s">
        <v>229</v>
      </c>
      <c r="V322" s="3">
        <v>1330</v>
      </c>
      <c r="W322" s="178">
        <v>97.4</v>
      </c>
      <c r="X322" s="26">
        <f>V322*W322</f>
        <v>129542.00000000001</v>
      </c>
      <c r="Y322" s="26">
        <f>X322*1.12</f>
        <v>145087.04000000004</v>
      </c>
      <c r="Z322" s="40" t="s">
        <v>489</v>
      </c>
      <c r="AA322" s="40" t="s">
        <v>1319</v>
      </c>
      <c r="AB322" s="30"/>
      <c r="AC322" s="129"/>
    </row>
    <row r="323" spans="1:29" ht="140.25">
      <c r="A323" s="3" t="s">
        <v>2243</v>
      </c>
      <c r="B323" s="4" t="s">
        <v>478</v>
      </c>
      <c r="C323" s="4" t="s">
        <v>479</v>
      </c>
      <c r="D323" s="20" t="s">
        <v>608</v>
      </c>
      <c r="E323" s="9" t="s">
        <v>602</v>
      </c>
      <c r="F323" s="10" t="s">
        <v>602</v>
      </c>
      <c r="G323" s="9" t="s">
        <v>610</v>
      </c>
      <c r="H323" s="10" t="s">
        <v>609</v>
      </c>
      <c r="I323" s="3"/>
      <c r="J323" s="3"/>
      <c r="K323" s="4" t="s">
        <v>482</v>
      </c>
      <c r="L323" s="3">
        <v>99.5</v>
      </c>
      <c r="M323" s="12" t="s">
        <v>2463</v>
      </c>
      <c r="N323" s="4" t="s">
        <v>483</v>
      </c>
      <c r="O323" s="3" t="s">
        <v>484</v>
      </c>
      <c r="P323" s="4" t="s">
        <v>483</v>
      </c>
      <c r="Q323" s="4" t="s">
        <v>485</v>
      </c>
      <c r="R323" s="4" t="s">
        <v>1257</v>
      </c>
      <c r="S323" s="4" t="s">
        <v>486</v>
      </c>
      <c r="T323" s="12">
        <v>112</v>
      </c>
      <c r="U323" s="4" t="s">
        <v>512</v>
      </c>
      <c r="V323" s="3">
        <v>10000</v>
      </c>
      <c r="W323" s="53">
        <v>145</v>
      </c>
      <c r="X323" s="26">
        <f>V323*W323</f>
        <v>1450000</v>
      </c>
      <c r="Y323" s="26">
        <f t="shared" si="15"/>
        <v>1624000.0000000002</v>
      </c>
      <c r="Z323" s="1" t="s">
        <v>489</v>
      </c>
      <c r="AA323" s="40" t="s">
        <v>1319</v>
      </c>
      <c r="AB323" s="30"/>
      <c r="AC323" s="129"/>
    </row>
    <row r="324" spans="1:29" ht="140.25">
      <c r="A324" s="3" t="s">
        <v>2244</v>
      </c>
      <c r="B324" s="4" t="s">
        <v>478</v>
      </c>
      <c r="C324" s="4" t="s">
        <v>479</v>
      </c>
      <c r="D324" s="20" t="s">
        <v>611</v>
      </c>
      <c r="E324" s="9" t="s">
        <v>613</v>
      </c>
      <c r="F324" s="10" t="s">
        <v>612</v>
      </c>
      <c r="G324" s="9" t="s">
        <v>615</v>
      </c>
      <c r="H324" s="10" t="s">
        <v>614</v>
      </c>
      <c r="I324" s="3"/>
      <c r="J324" s="3"/>
      <c r="K324" s="4" t="s">
        <v>482</v>
      </c>
      <c r="L324" s="3">
        <v>100</v>
      </c>
      <c r="M324" s="12" t="s">
        <v>2463</v>
      </c>
      <c r="N324" s="4" t="s">
        <v>483</v>
      </c>
      <c r="O324" s="3" t="s">
        <v>484</v>
      </c>
      <c r="P324" s="4" t="s">
        <v>483</v>
      </c>
      <c r="Q324" s="4" t="s">
        <v>485</v>
      </c>
      <c r="R324" s="4" t="s">
        <v>1257</v>
      </c>
      <c r="S324" s="4" t="s">
        <v>486</v>
      </c>
      <c r="T324" s="12">
        <v>112</v>
      </c>
      <c r="U324" s="9" t="s">
        <v>229</v>
      </c>
      <c r="V324" s="3">
        <f>70000-30000</f>
        <v>40000</v>
      </c>
      <c r="W324" s="53">
        <v>139</v>
      </c>
      <c r="X324" s="26">
        <f>V324*W324</f>
        <v>5560000</v>
      </c>
      <c r="Y324" s="26">
        <f t="shared" si="15"/>
        <v>6227200.000000001</v>
      </c>
      <c r="Z324" s="1" t="s">
        <v>489</v>
      </c>
      <c r="AA324" s="40" t="s">
        <v>1319</v>
      </c>
      <c r="AB324" s="30"/>
      <c r="AC324" s="129"/>
    </row>
    <row r="325" spans="1:29" ht="54.75" customHeight="1">
      <c r="A325" s="3" t="s">
        <v>2245</v>
      </c>
      <c r="B325" s="4" t="s">
        <v>478</v>
      </c>
      <c r="C325" s="4" t="s">
        <v>479</v>
      </c>
      <c r="D325" s="20" t="s">
        <v>616</v>
      </c>
      <c r="E325" s="9" t="s">
        <v>613</v>
      </c>
      <c r="F325" s="10" t="s">
        <v>617</v>
      </c>
      <c r="G325" s="9" t="s">
        <v>619</v>
      </c>
      <c r="H325" s="10" t="s">
        <v>618</v>
      </c>
      <c r="I325" s="3"/>
      <c r="J325" s="3"/>
      <c r="K325" s="4" t="s">
        <v>482</v>
      </c>
      <c r="L325" s="3">
        <v>100</v>
      </c>
      <c r="M325" s="12" t="s">
        <v>2463</v>
      </c>
      <c r="N325" s="4" t="s">
        <v>483</v>
      </c>
      <c r="O325" s="3" t="s">
        <v>545</v>
      </c>
      <c r="P325" s="4" t="s">
        <v>483</v>
      </c>
      <c r="Q325" s="4" t="s">
        <v>485</v>
      </c>
      <c r="R325" s="4" t="s">
        <v>1644</v>
      </c>
      <c r="S325" s="4" t="s">
        <v>486</v>
      </c>
      <c r="T325" s="12">
        <v>112</v>
      </c>
      <c r="U325" s="9" t="s">
        <v>229</v>
      </c>
      <c r="V325" s="3">
        <v>80000</v>
      </c>
      <c r="W325" s="53">
        <v>103</v>
      </c>
      <c r="X325" s="26">
        <v>0</v>
      </c>
      <c r="Y325" s="26">
        <v>0</v>
      </c>
      <c r="Z325" s="1" t="s">
        <v>489</v>
      </c>
      <c r="AA325" s="40" t="s">
        <v>1319</v>
      </c>
      <c r="AB325" s="4">
        <v>11</v>
      </c>
      <c r="AC325" s="129"/>
    </row>
    <row r="326" spans="1:29" ht="57.75" customHeight="1">
      <c r="A326" s="3" t="s">
        <v>2575</v>
      </c>
      <c r="B326" s="4" t="s">
        <v>478</v>
      </c>
      <c r="C326" s="4" t="s">
        <v>479</v>
      </c>
      <c r="D326" s="20" t="s">
        <v>616</v>
      </c>
      <c r="E326" s="9" t="s">
        <v>613</v>
      </c>
      <c r="F326" s="10" t="s">
        <v>617</v>
      </c>
      <c r="G326" s="9" t="s">
        <v>619</v>
      </c>
      <c r="H326" s="10" t="s">
        <v>618</v>
      </c>
      <c r="I326" s="3"/>
      <c r="J326" s="3"/>
      <c r="K326" s="4" t="s">
        <v>482</v>
      </c>
      <c r="L326" s="3">
        <v>100</v>
      </c>
      <c r="M326" s="12" t="s">
        <v>2463</v>
      </c>
      <c r="N326" s="4" t="s">
        <v>483</v>
      </c>
      <c r="O326" s="3" t="s">
        <v>484</v>
      </c>
      <c r="P326" s="4" t="s">
        <v>483</v>
      </c>
      <c r="Q326" s="4" t="s">
        <v>485</v>
      </c>
      <c r="R326" s="4" t="s">
        <v>1644</v>
      </c>
      <c r="S326" s="4" t="s">
        <v>486</v>
      </c>
      <c r="T326" s="12">
        <v>112</v>
      </c>
      <c r="U326" s="9" t="s">
        <v>229</v>
      </c>
      <c r="V326" s="3">
        <v>80000</v>
      </c>
      <c r="W326" s="53">
        <v>103</v>
      </c>
      <c r="X326" s="26">
        <v>0</v>
      </c>
      <c r="Y326" s="26">
        <f>X326*1.12</f>
        <v>0</v>
      </c>
      <c r="Z326" s="40" t="s">
        <v>489</v>
      </c>
      <c r="AA326" s="40" t="s">
        <v>1319</v>
      </c>
      <c r="AB326" s="4" t="s">
        <v>2881</v>
      </c>
      <c r="AC326" s="129"/>
    </row>
    <row r="327" spans="1:29" ht="57.75" customHeight="1">
      <c r="A327" s="3" t="s">
        <v>2893</v>
      </c>
      <c r="B327" s="4" t="s">
        <v>478</v>
      </c>
      <c r="C327" s="4" t="s">
        <v>479</v>
      </c>
      <c r="D327" s="20" t="s">
        <v>616</v>
      </c>
      <c r="E327" s="9" t="s">
        <v>613</v>
      </c>
      <c r="F327" s="10" t="s">
        <v>617</v>
      </c>
      <c r="G327" s="9" t="s">
        <v>619</v>
      </c>
      <c r="H327" s="10" t="s">
        <v>618</v>
      </c>
      <c r="I327" s="3"/>
      <c r="J327" s="3"/>
      <c r="K327" s="4" t="s">
        <v>482</v>
      </c>
      <c r="L327" s="3">
        <v>100</v>
      </c>
      <c r="M327" s="12" t="s">
        <v>2463</v>
      </c>
      <c r="N327" s="4" t="s">
        <v>483</v>
      </c>
      <c r="O327" s="3" t="s">
        <v>484</v>
      </c>
      <c r="P327" s="4" t="s">
        <v>483</v>
      </c>
      <c r="Q327" s="4" t="s">
        <v>485</v>
      </c>
      <c r="R327" s="4" t="s">
        <v>1644</v>
      </c>
      <c r="S327" s="4" t="s">
        <v>486</v>
      </c>
      <c r="T327" s="12">
        <v>112</v>
      </c>
      <c r="U327" s="9" t="s">
        <v>229</v>
      </c>
      <c r="V327" s="3">
        <v>80000</v>
      </c>
      <c r="W327" s="53">
        <v>88.39</v>
      </c>
      <c r="X327" s="26">
        <f>V327*W327</f>
        <v>7071200</v>
      </c>
      <c r="Y327" s="26">
        <f>X327*1.12</f>
        <v>7919744.000000001</v>
      </c>
      <c r="Z327" s="40" t="s">
        <v>489</v>
      </c>
      <c r="AA327" s="40" t="s">
        <v>1319</v>
      </c>
      <c r="AB327" s="30"/>
      <c r="AC327" s="129"/>
    </row>
    <row r="328" spans="1:29" ht="111" customHeight="1">
      <c r="A328" s="3" t="s">
        <v>2246</v>
      </c>
      <c r="B328" s="4" t="s">
        <v>478</v>
      </c>
      <c r="C328" s="4" t="s">
        <v>479</v>
      </c>
      <c r="D328" s="15" t="s">
        <v>1258</v>
      </c>
      <c r="E328" s="10" t="s">
        <v>1260</v>
      </c>
      <c r="F328" s="10" t="s">
        <v>1259</v>
      </c>
      <c r="G328" s="10" t="s">
        <v>1262</v>
      </c>
      <c r="H328" s="10" t="s">
        <v>1261</v>
      </c>
      <c r="I328" s="3" t="s">
        <v>1263</v>
      </c>
      <c r="J328" s="3"/>
      <c r="K328" s="4" t="s">
        <v>491</v>
      </c>
      <c r="L328" s="3">
        <v>0</v>
      </c>
      <c r="M328" s="12" t="s">
        <v>2463</v>
      </c>
      <c r="N328" s="4" t="s">
        <v>483</v>
      </c>
      <c r="O328" s="3" t="s">
        <v>501</v>
      </c>
      <c r="P328" s="4" t="s">
        <v>483</v>
      </c>
      <c r="Q328" s="4" t="s">
        <v>485</v>
      </c>
      <c r="R328" s="4" t="s">
        <v>1264</v>
      </c>
      <c r="S328" s="4" t="s">
        <v>496</v>
      </c>
      <c r="T328" s="15">
        <v>168</v>
      </c>
      <c r="U328" s="15" t="s">
        <v>692</v>
      </c>
      <c r="V328" s="3">
        <v>1</v>
      </c>
      <c r="W328" s="24">
        <v>699999.9999999999</v>
      </c>
      <c r="X328" s="26">
        <v>0</v>
      </c>
      <c r="Y328" s="26">
        <v>0</v>
      </c>
      <c r="Z328" s="1"/>
      <c r="AA328" s="40" t="s">
        <v>1319</v>
      </c>
      <c r="AB328" s="30">
        <v>11</v>
      </c>
      <c r="AC328" s="129"/>
    </row>
    <row r="329" spans="1:29" ht="111" customHeight="1">
      <c r="A329" s="3" t="s">
        <v>2623</v>
      </c>
      <c r="B329" s="4" t="s">
        <v>478</v>
      </c>
      <c r="C329" s="4" t="s">
        <v>479</v>
      </c>
      <c r="D329" s="15" t="s">
        <v>1258</v>
      </c>
      <c r="E329" s="10" t="s">
        <v>1260</v>
      </c>
      <c r="F329" s="10" t="s">
        <v>1259</v>
      </c>
      <c r="G329" s="10" t="s">
        <v>1262</v>
      </c>
      <c r="H329" s="10" t="s">
        <v>1261</v>
      </c>
      <c r="I329" s="3" t="s">
        <v>1263</v>
      </c>
      <c r="J329" s="3"/>
      <c r="K329" s="4" t="s">
        <v>491</v>
      </c>
      <c r="L329" s="3">
        <v>0</v>
      </c>
      <c r="M329" s="12" t="s">
        <v>2463</v>
      </c>
      <c r="N329" s="4" t="s">
        <v>483</v>
      </c>
      <c r="O329" s="4" t="s">
        <v>1475</v>
      </c>
      <c r="P329" s="4" t="s">
        <v>483</v>
      </c>
      <c r="Q329" s="4" t="s">
        <v>485</v>
      </c>
      <c r="R329" s="4" t="s">
        <v>1264</v>
      </c>
      <c r="S329" s="4" t="s">
        <v>496</v>
      </c>
      <c r="T329" s="15">
        <v>168</v>
      </c>
      <c r="U329" s="15" t="s">
        <v>692</v>
      </c>
      <c r="V329" s="3">
        <v>1</v>
      </c>
      <c r="W329" s="24">
        <v>699999.9999999999</v>
      </c>
      <c r="X329" s="26">
        <v>0</v>
      </c>
      <c r="Y329" s="26">
        <f>X329*1.12</f>
        <v>0</v>
      </c>
      <c r="Z329" s="1"/>
      <c r="AA329" s="40" t="s">
        <v>1319</v>
      </c>
      <c r="AB329" s="4">
        <v>11.14</v>
      </c>
      <c r="AC329" s="129"/>
    </row>
    <row r="330" spans="1:29" ht="111" customHeight="1">
      <c r="A330" s="3" t="s">
        <v>2758</v>
      </c>
      <c r="B330" s="4" t="s">
        <v>478</v>
      </c>
      <c r="C330" s="4" t="s">
        <v>479</v>
      </c>
      <c r="D330" s="15" t="s">
        <v>1258</v>
      </c>
      <c r="E330" s="10" t="s">
        <v>1260</v>
      </c>
      <c r="F330" s="10" t="s">
        <v>1259</v>
      </c>
      <c r="G330" s="10" t="s">
        <v>1262</v>
      </c>
      <c r="H330" s="10" t="s">
        <v>1261</v>
      </c>
      <c r="I330" s="3" t="s">
        <v>1263</v>
      </c>
      <c r="J330" s="3"/>
      <c r="K330" s="4" t="s">
        <v>491</v>
      </c>
      <c r="L330" s="3">
        <v>0</v>
      </c>
      <c r="M330" s="12" t="s">
        <v>2463</v>
      </c>
      <c r="N330" s="4" t="s">
        <v>483</v>
      </c>
      <c r="O330" s="4" t="s">
        <v>1333</v>
      </c>
      <c r="P330" s="4" t="s">
        <v>483</v>
      </c>
      <c r="Q330" s="4" t="s">
        <v>485</v>
      </c>
      <c r="R330" s="4" t="s">
        <v>503</v>
      </c>
      <c r="S330" s="4" t="s">
        <v>496</v>
      </c>
      <c r="T330" s="15">
        <v>168</v>
      </c>
      <c r="U330" s="15" t="s">
        <v>692</v>
      </c>
      <c r="V330" s="3">
        <v>1</v>
      </c>
      <c r="W330" s="24">
        <v>699999.9999999999</v>
      </c>
      <c r="X330" s="26">
        <f>V330*W330</f>
        <v>699999.9999999999</v>
      </c>
      <c r="Y330" s="26">
        <f>X330*1.12</f>
        <v>784000</v>
      </c>
      <c r="Z330" s="1"/>
      <c r="AA330" s="40" t="s">
        <v>1319</v>
      </c>
      <c r="AB330" s="30"/>
      <c r="AC330" s="129"/>
    </row>
    <row r="331" spans="1:29" ht="64.5" customHeight="1">
      <c r="A331" s="3" t="s">
        <v>2247</v>
      </c>
      <c r="B331" s="4" t="s">
        <v>478</v>
      </c>
      <c r="C331" s="4" t="s">
        <v>479</v>
      </c>
      <c r="D331" s="4" t="s">
        <v>8</v>
      </c>
      <c r="E331" s="15" t="s">
        <v>9</v>
      </c>
      <c r="F331" s="15" t="s">
        <v>9</v>
      </c>
      <c r="G331" s="15" t="s">
        <v>10</v>
      </c>
      <c r="H331" s="15" t="s">
        <v>10</v>
      </c>
      <c r="I331" s="3"/>
      <c r="J331" s="3"/>
      <c r="K331" s="4" t="s">
        <v>491</v>
      </c>
      <c r="L331" s="3">
        <v>0</v>
      </c>
      <c r="M331" s="12" t="s">
        <v>2463</v>
      </c>
      <c r="N331" s="4" t="s">
        <v>483</v>
      </c>
      <c r="O331" s="3" t="s">
        <v>494</v>
      </c>
      <c r="P331" s="4" t="s">
        <v>483</v>
      </c>
      <c r="Q331" s="4" t="s">
        <v>485</v>
      </c>
      <c r="R331" s="4" t="s">
        <v>495</v>
      </c>
      <c r="S331" s="4" t="s">
        <v>496</v>
      </c>
      <c r="T331" s="12">
        <v>166</v>
      </c>
      <c r="U331" s="17" t="s">
        <v>502</v>
      </c>
      <c r="V331" s="3">
        <v>100</v>
      </c>
      <c r="W331" s="24">
        <v>1517</v>
      </c>
      <c r="X331" s="26">
        <v>0</v>
      </c>
      <c r="Y331" s="26">
        <f>X331*1.12</f>
        <v>0</v>
      </c>
      <c r="Z331" s="1"/>
      <c r="AA331" s="40" t="s">
        <v>1319</v>
      </c>
      <c r="AB331" s="30">
        <v>11.14</v>
      </c>
      <c r="AC331" s="129"/>
    </row>
    <row r="332" spans="1:29" ht="67.5" customHeight="1">
      <c r="A332" s="3" t="s">
        <v>3037</v>
      </c>
      <c r="B332" s="4" t="s">
        <v>478</v>
      </c>
      <c r="C332" s="4" t="s">
        <v>479</v>
      </c>
      <c r="D332" s="4" t="s">
        <v>8</v>
      </c>
      <c r="E332" s="15" t="s">
        <v>9</v>
      </c>
      <c r="F332" s="15" t="s">
        <v>9</v>
      </c>
      <c r="G332" s="15" t="s">
        <v>10</v>
      </c>
      <c r="H332" s="15" t="s">
        <v>10</v>
      </c>
      <c r="I332" s="3"/>
      <c r="J332" s="3"/>
      <c r="K332" s="4" t="s">
        <v>491</v>
      </c>
      <c r="L332" s="3">
        <v>0</v>
      </c>
      <c r="M332" s="12" t="s">
        <v>2463</v>
      </c>
      <c r="N332" s="4" t="s">
        <v>483</v>
      </c>
      <c r="O332" s="3" t="s">
        <v>1476</v>
      </c>
      <c r="P332" s="4" t="s">
        <v>483</v>
      </c>
      <c r="Q332" s="4" t="s">
        <v>485</v>
      </c>
      <c r="R332" s="4" t="s">
        <v>503</v>
      </c>
      <c r="S332" s="4" t="s">
        <v>496</v>
      </c>
      <c r="T332" s="12">
        <v>166</v>
      </c>
      <c r="U332" s="17" t="s">
        <v>502</v>
      </c>
      <c r="V332" s="3">
        <v>100</v>
      </c>
      <c r="W332" s="24">
        <v>1517</v>
      </c>
      <c r="X332" s="26">
        <f>V332*W332</f>
        <v>151700</v>
      </c>
      <c r="Y332" s="26">
        <f>X332*1.12</f>
        <v>169904.00000000003</v>
      </c>
      <c r="Z332" s="1"/>
      <c r="AA332" s="40" t="s">
        <v>1319</v>
      </c>
      <c r="AB332" s="30"/>
      <c r="AC332" s="129"/>
    </row>
    <row r="333" spans="1:29" ht="68.25" customHeight="1">
      <c r="A333" s="3" t="s">
        <v>2248</v>
      </c>
      <c r="B333" s="4" t="s">
        <v>478</v>
      </c>
      <c r="C333" s="4" t="s">
        <v>479</v>
      </c>
      <c r="D333" s="15" t="s">
        <v>637</v>
      </c>
      <c r="E333" s="10" t="s">
        <v>636</v>
      </c>
      <c r="F333" s="10" t="s">
        <v>636</v>
      </c>
      <c r="G333" s="10" t="s">
        <v>639</v>
      </c>
      <c r="H333" s="10" t="s">
        <v>638</v>
      </c>
      <c r="I333" s="3"/>
      <c r="J333" s="3"/>
      <c r="K333" s="4" t="s">
        <v>491</v>
      </c>
      <c r="L333" s="3">
        <v>0</v>
      </c>
      <c r="M333" s="12" t="s">
        <v>2463</v>
      </c>
      <c r="N333" s="4" t="s">
        <v>483</v>
      </c>
      <c r="O333" s="3" t="s">
        <v>640</v>
      </c>
      <c r="P333" s="4" t="s">
        <v>483</v>
      </c>
      <c r="Q333" s="4" t="s">
        <v>485</v>
      </c>
      <c r="R333" s="4" t="s">
        <v>495</v>
      </c>
      <c r="S333" s="4" t="s">
        <v>496</v>
      </c>
      <c r="T333" s="12">
        <v>166</v>
      </c>
      <c r="U333" s="17" t="s">
        <v>502</v>
      </c>
      <c r="V333" s="3">
        <v>20</v>
      </c>
      <c r="W333" s="24">
        <v>499.99999999999994</v>
      </c>
      <c r="X333" s="26">
        <v>0</v>
      </c>
      <c r="Y333" s="26">
        <f t="shared" si="15"/>
        <v>0</v>
      </c>
      <c r="Z333" s="1"/>
      <c r="AA333" s="40" t="s">
        <v>1319</v>
      </c>
      <c r="AB333" s="4">
        <v>11.14</v>
      </c>
      <c r="AC333" s="129"/>
    </row>
    <row r="334" spans="1:29" ht="75" customHeight="1">
      <c r="A334" s="3" t="s">
        <v>2941</v>
      </c>
      <c r="B334" s="4" t="s">
        <v>478</v>
      </c>
      <c r="C334" s="4" t="s">
        <v>479</v>
      </c>
      <c r="D334" s="15" t="s">
        <v>637</v>
      </c>
      <c r="E334" s="10" t="s">
        <v>636</v>
      </c>
      <c r="F334" s="10" t="s">
        <v>636</v>
      </c>
      <c r="G334" s="10" t="s">
        <v>639</v>
      </c>
      <c r="H334" s="10" t="s">
        <v>638</v>
      </c>
      <c r="I334" s="3"/>
      <c r="J334" s="3"/>
      <c r="K334" s="4" t="s">
        <v>491</v>
      </c>
      <c r="L334" s="3">
        <v>0</v>
      </c>
      <c r="M334" s="12" t="s">
        <v>2463</v>
      </c>
      <c r="N334" s="4" t="s">
        <v>483</v>
      </c>
      <c r="O334" s="3" t="s">
        <v>1445</v>
      </c>
      <c r="P334" s="4" t="s">
        <v>483</v>
      </c>
      <c r="Q334" s="4" t="s">
        <v>485</v>
      </c>
      <c r="R334" s="12" t="s">
        <v>500</v>
      </c>
      <c r="S334" s="4" t="s">
        <v>496</v>
      </c>
      <c r="T334" s="12">
        <v>166</v>
      </c>
      <c r="U334" s="17" t="s">
        <v>502</v>
      </c>
      <c r="V334" s="3">
        <v>20</v>
      </c>
      <c r="W334" s="24">
        <v>499.99999999999994</v>
      </c>
      <c r="X334" s="26">
        <f>V334*W334</f>
        <v>9999.999999999998</v>
      </c>
      <c r="Y334" s="26">
        <f t="shared" si="15"/>
        <v>11199.999999999998</v>
      </c>
      <c r="Z334" s="1"/>
      <c r="AA334" s="40" t="s">
        <v>1319</v>
      </c>
      <c r="AB334" s="30"/>
      <c r="AC334" s="129"/>
    </row>
    <row r="335" spans="1:29" ht="54" customHeight="1">
      <c r="A335" s="3" t="s">
        <v>2249</v>
      </c>
      <c r="B335" s="4" t="s">
        <v>478</v>
      </c>
      <c r="C335" s="4" t="s">
        <v>479</v>
      </c>
      <c r="D335" s="15" t="s">
        <v>27</v>
      </c>
      <c r="E335" s="10" t="s">
        <v>636</v>
      </c>
      <c r="F335" s="10" t="s">
        <v>636</v>
      </c>
      <c r="G335" s="10" t="s">
        <v>642</v>
      </c>
      <c r="H335" s="10" t="s">
        <v>641</v>
      </c>
      <c r="I335" s="3"/>
      <c r="J335" s="3"/>
      <c r="K335" s="4" t="s">
        <v>491</v>
      </c>
      <c r="L335" s="3">
        <v>0</v>
      </c>
      <c r="M335" s="12" t="s">
        <v>2463</v>
      </c>
      <c r="N335" s="4" t="s">
        <v>483</v>
      </c>
      <c r="O335" s="3" t="s">
        <v>640</v>
      </c>
      <c r="P335" s="4" t="s">
        <v>483</v>
      </c>
      <c r="Q335" s="4" t="s">
        <v>485</v>
      </c>
      <c r="R335" s="4" t="s">
        <v>495</v>
      </c>
      <c r="S335" s="4" t="s">
        <v>496</v>
      </c>
      <c r="T335" s="12">
        <v>166</v>
      </c>
      <c r="U335" s="17" t="s">
        <v>502</v>
      </c>
      <c r="V335" s="3">
        <v>80</v>
      </c>
      <c r="W335" s="24">
        <v>499.9999999999999</v>
      </c>
      <c r="X335" s="26">
        <v>0</v>
      </c>
      <c r="Y335" s="26">
        <f t="shared" si="15"/>
        <v>0</v>
      </c>
      <c r="Z335" s="1"/>
      <c r="AA335" s="40" t="s">
        <v>1319</v>
      </c>
      <c r="AB335" s="4">
        <v>11.14</v>
      </c>
      <c r="AC335" s="129"/>
    </row>
    <row r="336" spans="1:29" ht="89.25">
      <c r="A336" s="3" t="s">
        <v>2949</v>
      </c>
      <c r="B336" s="4" t="s">
        <v>478</v>
      </c>
      <c r="C336" s="4" t="s">
        <v>479</v>
      </c>
      <c r="D336" s="15" t="s">
        <v>27</v>
      </c>
      <c r="E336" s="10" t="s">
        <v>636</v>
      </c>
      <c r="F336" s="10" t="s">
        <v>636</v>
      </c>
      <c r="G336" s="10" t="s">
        <v>642</v>
      </c>
      <c r="H336" s="10" t="s">
        <v>641</v>
      </c>
      <c r="I336" s="3"/>
      <c r="J336" s="3"/>
      <c r="K336" s="4" t="s">
        <v>491</v>
      </c>
      <c r="L336" s="3">
        <v>0</v>
      </c>
      <c r="M336" s="12" t="s">
        <v>2463</v>
      </c>
      <c r="N336" s="4" t="s">
        <v>483</v>
      </c>
      <c r="O336" s="3" t="s">
        <v>1445</v>
      </c>
      <c r="P336" s="4" t="s">
        <v>483</v>
      </c>
      <c r="Q336" s="4" t="s">
        <v>485</v>
      </c>
      <c r="R336" s="12" t="s">
        <v>500</v>
      </c>
      <c r="S336" s="4" t="s">
        <v>496</v>
      </c>
      <c r="T336" s="12">
        <v>166</v>
      </c>
      <c r="U336" s="17" t="s">
        <v>502</v>
      </c>
      <c r="V336" s="3">
        <v>80</v>
      </c>
      <c r="W336" s="24">
        <v>499.9999999999999</v>
      </c>
      <c r="X336" s="26">
        <v>0</v>
      </c>
      <c r="Y336" s="26">
        <f>X336*1.12</f>
        <v>0</v>
      </c>
      <c r="Z336" s="1"/>
      <c r="AA336" s="40" t="s">
        <v>1319</v>
      </c>
      <c r="AB336" s="4" t="s">
        <v>2570</v>
      </c>
      <c r="AC336" s="129"/>
    </row>
    <row r="337" spans="1:29" ht="102">
      <c r="A337" s="3" t="s">
        <v>2970</v>
      </c>
      <c r="B337" s="4" t="s">
        <v>478</v>
      </c>
      <c r="C337" s="4" t="s">
        <v>479</v>
      </c>
      <c r="D337" s="15" t="s">
        <v>27</v>
      </c>
      <c r="E337" s="10" t="s">
        <v>636</v>
      </c>
      <c r="F337" s="10" t="s">
        <v>636</v>
      </c>
      <c r="G337" s="10" t="s">
        <v>642</v>
      </c>
      <c r="H337" s="10" t="s">
        <v>641</v>
      </c>
      <c r="I337" s="3"/>
      <c r="J337" s="3"/>
      <c r="K337" s="4" t="s">
        <v>491</v>
      </c>
      <c r="L337" s="3">
        <v>0</v>
      </c>
      <c r="M337" s="12" t="s">
        <v>2463</v>
      </c>
      <c r="N337" s="4" t="s">
        <v>483</v>
      </c>
      <c r="O337" s="3" t="s">
        <v>1445</v>
      </c>
      <c r="P337" s="4" t="s">
        <v>483</v>
      </c>
      <c r="Q337" s="4" t="s">
        <v>485</v>
      </c>
      <c r="R337" s="12" t="s">
        <v>500</v>
      </c>
      <c r="S337" s="4" t="s">
        <v>496</v>
      </c>
      <c r="T337" s="12">
        <v>166</v>
      </c>
      <c r="U337" s="17" t="s">
        <v>502</v>
      </c>
      <c r="V337" s="3">
        <v>90</v>
      </c>
      <c r="W337" s="24">
        <v>499.9999999999999</v>
      </c>
      <c r="X337" s="26">
        <f>V337*W337</f>
        <v>44999.99999999999</v>
      </c>
      <c r="Y337" s="26">
        <f>X337*1.12</f>
        <v>50400</v>
      </c>
      <c r="Z337" s="1"/>
      <c r="AA337" s="40" t="s">
        <v>1319</v>
      </c>
      <c r="AB337" s="4"/>
      <c r="AC337" s="28"/>
    </row>
    <row r="338" spans="1:29" ht="98.25" customHeight="1">
      <c r="A338" s="3" t="s">
        <v>2250</v>
      </c>
      <c r="B338" s="4" t="s">
        <v>478</v>
      </c>
      <c r="C338" s="4" t="s">
        <v>479</v>
      </c>
      <c r="D338" s="18" t="s">
        <v>731</v>
      </c>
      <c r="E338" s="10" t="s">
        <v>258</v>
      </c>
      <c r="F338" s="10" t="s">
        <v>257</v>
      </c>
      <c r="G338" s="10" t="s">
        <v>260</v>
      </c>
      <c r="H338" s="10" t="s">
        <v>259</v>
      </c>
      <c r="I338" s="3" t="s">
        <v>261</v>
      </c>
      <c r="J338" s="3"/>
      <c r="K338" s="4" t="s">
        <v>491</v>
      </c>
      <c r="L338" s="3">
        <v>0</v>
      </c>
      <c r="M338" s="12" t="s">
        <v>2463</v>
      </c>
      <c r="N338" s="4" t="s">
        <v>483</v>
      </c>
      <c r="O338" s="3" t="s">
        <v>545</v>
      </c>
      <c r="P338" s="4" t="s">
        <v>483</v>
      </c>
      <c r="Q338" s="4" t="s">
        <v>485</v>
      </c>
      <c r="R338" s="4" t="s">
        <v>503</v>
      </c>
      <c r="S338" s="4" t="s">
        <v>496</v>
      </c>
      <c r="T338" s="12">
        <v>168</v>
      </c>
      <c r="U338" s="18" t="s">
        <v>251</v>
      </c>
      <c r="V338" s="3">
        <v>5600</v>
      </c>
      <c r="W338" s="24">
        <v>11</v>
      </c>
      <c r="X338" s="26">
        <v>0</v>
      </c>
      <c r="Y338" s="26">
        <f>X338*1.12</f>
        <v>0</v>
      </c>
      <c r="Z338" s="1"/>
      <c r="AA338" s="40" t="s">
        <v>1319</v>
      </c>
      <c r="AB338" s="4" t="s">
        <v>2839</v>
      </c>
      <c r="AC338" s="129"/>
    </row>
    <row r="339" spans="1:29" ht="98.25" customHeight="1">
      <c r="A339" s="3" t="s">
        <v>2251</v>
      </c>
      <c r="B339" s="4" t="s">
        <v>1246</v>
      </c>
      <c r="C339" s="4" t="s">
        <v>479</v>
      </c>
      <c r="D339" s="18" t="s">
        <v>1265</v>
      </c>
      <c r="E339" s="10" t="s">
        <v>506</v>
      </c>
      <c r="F339" s="10" t="s">
        <v>505</v>
      </c>
      <c r="G339" s="10" t="s">
        <v>1267</v>
      </c>
      <c r="H339" s="10" t="s">
        <v>1266</v>
      </c>
      <c r="I339" s="3"/>
      <c r="J339" s="3"/>
      <c r="K339" s="4" t="s">
        <v>491</v>
      </c>
      <c r="L339" s="3">
        <v>0</v>
      </c>
      <c r="M339" s="12" t="s">
        <v>2463</v>
      </c>
      <c r="N339" s="4" t="s">
        <v>483</v>
      </c>
      <c r="O339" s="3" t="s">
        <v>545</v>
      </c>
      <c r="P339" s="4" t="s">
        <v>483</v>
      </c>
      <c r="Q339" s="4" t="s">
        <v>485</v>
      </c>
      <c r="R339" s="4" t="s">
        <v>503</v>
      </c>
      <c r="S339" s="4" t="s">
        <v>496</v>
      </c>
      <c r="T339" s="12" t="s">
        <v>175</v>
      </c>
      <c r="U339" s="18" t="s">
        <v>493</v>
      </c>
      <c r="V339" s="3">
        <v>10</v>
      </c>
      <c r="W339" s="24">
        <v>714</v>
      </c>
      <c r="X339" s="26">
        <f>V339*W339</f>
        <v>7140</v>
      </c>
      <c r="Y339" s="26">
        <f t="shared" si="15"/>
        <v>7996.800000000001</v>
      </c>
      <c r="Z339" s="1"/>
      <c r="AA339" s="40" t="s">
        <v>1319</v>
      </c>
      <c r="AB339" s="30"/>
      <c r="AC339" s="129"/>
    </row>
    <row r="340" spans="1:29" ht="255">
      <c r="A340" s="3" t="s">
        <v>2252</v>
      </c>
      <c r="B340" s="4" t="s">
        <v>478</v>
      </c>
      <c r="C340" s="4" t="s">
        <v>479</v>
      </c>
      <c r="D340" s="9" t="s">
        <v>264</v>
      </c>
      <c r="E340" s="10" t="s">
        <v>265</v>
      </c>
      <c r="F340" s="10" t="s">
        <v>265</v>
      </c>
      <c r="G340" s="10" t="s">
        <v>266</v>
      </c>
      <c r="H340" s="10" t="s">
        <v>3271</v>
      </c>
      <c r="I340" s="3" t="s">
        <v>1268</v>
      </c>
      <c r="J340" s="3"/>
      <c r="K340" s="4" t="s">
        <v>491</v>
      </c>
      <c r="L340" s="3">
        <v>0</v>
      </c>
      <c r="M340" s="12" t="s">
        <v>2463</v>
      </c>
      <c r="N340" s="4" t="s">
        <v>483</v>
      </c>
      <c r="O340" s="3" t="s">
        <v>577</v>
      </c>
      <c r="P340" s="4" t="s">
        <v>483</v>
      </c>
      <c r="Q340" s="4" t="s">
        <v>485</v>
      </c>
      <c r="R340" s="4" t="s">
        <v>503</v>
      </c>
      <c r="S340" s="4" t="s">
        <v>496</v>
      </c>
      <c r="T340" s="12">
        <v>796</v>
      </c>
      <c r="U340" s="4" t="s">
        <v>493</v>
      </c>
      <c r="V340" s="3">
        <v>5</v>
      </c>
      <c r="W340" s="24">
        <v>17000</v>
      </c>
      <c r="X340" s="26">
        <f>V340*W340</f>
        <v>85000</v>
      </c>
      <c r="Y340" s="26">
        <f t="shared" si="15"/>
        <v>95200.00000000001</v>
      </c>
      <c r="Z340" s="1"/>
      <c r="AA340" s="40" t="s">
        <v>1319</v>
      </c>
      <c r="AB340" s="30"/>
      <c r="AC340" s="129"/>
    </row>
    <row r="341" spans="1:29" ht="59.25" customHeight="1">
      <c r="A341" s="3" t="s">
        <v>2253</v>
      </c>
      <c r="B341" s="4" t="s">
        <v>478</v>
      </c>
      <c r="C341" s="4" t="s">
        <v>479</v>
      </c>
      <c r="D341" s="9" t="s">
        <v>282</v>
      </c>
      <c r="E341" s="9" t="s">
        <v>2080</v>
      </c>
      <c r="F341" s="9" t="s">
        <v>2079</v>
      </c>
      <c r="G341" s="9" t="s">
        <v>2082</v>
      </c>
      <c r="H341" s="9" t="s">
        <v>2081</v>
      </c>
      <c r="I341" s="10" t="s">
        <v>1269</v>
      </c>
      <c r="J341" s="10"/>
      <c r="K341" s="4" t="s">
        <v>491</v>
      </c>
      <c r="L341" s="3">
        <v>0</v>
      </c>
      <c r="M341" s="12" t="s">
        <v>2463</v>
      </c>
      <c r="N341" s="4" t="s">
        <v>483</v>
      </c>
      <c r="O341" s="3" t="s">
        <v>545</v>
      </c>
      <c r="P341" s="4" t="s">
        <v>483</v>
      </c>
      <c r="Q341" s="4" t="s">
        <v>485</v>
      </c>
      <c r="R341" s="4" t="s">
        <v>495</v>
      </c>
      <c r="S341" s="4" t="s">
        <v>496</v>
      </c>
      <c r="T341" s="12">
        <v>796</v>
      </c>
      <c r="U341" s="4" t="s">
        <v>493</v>
      </c>
      <c r="V341" s="3">
        <v>5</v>
      </c>
      <c r="W341" s="24">
        <v>87776.96428571428</v>
      </c>
      <c r="X341" s="26">
        <v>0</v>
      </c>
      <c r="Y341" s="26">
        <f t="shared" si="15"/>
        <v>0</v>
      </c>
      <c r="Z341" s="1"/>
      <c r="AA341" s="40" t="s">
        <v>1319</v>
      </c>
      <c r="AB341" s="4">
        <v>11</v>
      </c>
      <c r="AC341" s="129"/>
    </row>
    <row r="342" spans="1:29" ht="57.75" customHeight="1">
      <c r="A342" s="3" t="s">
        <v>2829</v>
      </c>
      <c r="B342" s="4" t="s">
        <v>478</v>
      </c>
      <c r="C342" s="4" t="s">
        <v>479</v>
      </c>
      <c r="D342" s="9" t="s">
        <v>282</v>
      </c>
      <c r="E342" s="9" t="s">
        <v>2080</v>
      </c>
      <c r="F342" s="9" t="s">
        <v>2079</v>
      </c>
      <c r="G342" s="9" t="s">
        <v>2082</v>
      </c>
      <c r="H342" s="9" t="s">
        <v>2081</v>
      </c>
      <c r="I342" s="10" t="s">
        <v>1269</v>
      </c>
      <c r="J342" s="10"/>
      <c r="K342" s="4" t="s">
        <v>491</v>
      </c>
      <c r="L342" s="3">
        <v>0</v>
      </c>
      <c r="M342" s="12" t="s">
        <v>2463</v>
      </c>
      <c r="N342" s="4" t="s">
        <v>483</v>
      </c>
      <c r="O342" s="3" t="s">
        <v>1333</v>
      </c>
      <c r="P342" s="4" t="s">
        <v>483</v>
      </c>
      <c r="Q342" s="4" t="s">
        <v>485</v>
      </c>
      <c r="R342" s="4" t="s">
        <v>495</v>
      </c>
      <c r="S342" s="4" t="s">
        <v>496</v>
      </c>
      <c r="T342" s="12">
        <v>796</v>
      </c>
      <c r="U342" s="4" t="s">
        <v>493</v>
      </c>
      <c r="V342" s="3">
        <v>5</v>
      </c>
      <c r="W342" s="24">
        <v>87776.96428571428</v>
      </c>
      <c r="X342" s="26">
        <f>V342*W342</f>
        <v>438884.82142857136</v>
      </c>
      <c r="Y342" s="26">
        <f t="shared" si="15"/>
        <v>491551</v>
      </c>
      <c r="Z342" s="1"/>
      <c r="AA342" s="40" t="s">
        <v>1319</v>
      </c>
      <c r="AB342" s="30"/>
      <c r="AC342" s="129"/>
    </row>
    <row r="343" spans="1:29" ht="42" customHeight="1">
      <c r="A343" s="3" t="s">
        <v>2254</v>
      </c>
      <c r="B343" s="4" t="s">
        <v>478</v>
      </c>
      <c r="C343" s="4" t="s">
        <v>479</v>
      </c>
      <c r="D343" s="9" t="s">
        <v>282</v>
      </c>
      <c r="E343" s="9" t="s">
        <v>2080</v>
      </c>
      <c r="F343" s="10" t="s">
        <v>2079</v>
      </c>
      <c r="G343" s="9" t="s">
        <v>2082</v>
      </c>
      <c r="H343" s="9" t="s">
        <v>2081</v>
      </c>
      <c r="I343" s="3"/>
      <c r="J343" s="3"/>
      <c r="K343" s="4" t="s">
        <v>491</v>
      </c>
      <c r="L343" s="3">
        <v>0</v>
      </c>
      <c r="M343" s="12" t="s">
        <v>2463</v>
      </c>
      <c r="N343" s="4" t="s">
        <v>483</v>
      </c>
      <c r="O343" s="3" t="s">
        <v>545</v>
      </c>
      <c r="P343" s="4" t="s">
        <v>483</v>
      </c>
      <c r="Q343" s="4" t="s">
        <v>485</v>
      </c>
      <c r="R343" s="4" t="s">
        <v>495</v>
      </c>
      <c r="S343" s="4" t="s">
        <v>496</v>
      </c>
      <c r="T343" s="12">
        <v>796</v>
      </c>
      <c r="U343" s="18" t="s">
        <v>493</v>
      </c>
      <c r="V343" s="3">
        <v>5</v>
      </c>
      <c r="W343" s="24">
        <v>90000</v>
      </c>
      <c r="X343" s="26">
        <v>0</v>
      </c>
      <c r="Y343" s="26">
        <f t="shared" si="15"/>
        <v>0</v>
      </c>
      <c r="Z343" s="4"/>
      <c r="AA343" s="40" t="s">
        <v>1319</v>
      </c>
      <c r="AB343" s="4" t="s">
        <v>3183</v>
      </c>
      <c r="AC343" s="129"/>
    </row>
    <row r="344" spans="1:29" ht="68.25" customHeight="1">
      <c r="A344" s="3" t="s">
        <v>3683</v>
      </c>
      <c r="B344" s="4" t="s">
        <v>478</v>
      </c>
      <c r="C344" s="4" t="s">
        <v>479</v>
      </c>
      <c r="D344" s="9" t="s">
        <v>282</v>
      </c>
      <c r="E344" s="9" t="s">
        <v>2080</v>
      </c>
      <c r="F344" s="10" t="s">
        <v>2079</v>
      </c>
      <c r="G344" s="9" t="s">
        <v>2082</v>
      </c>
      <c r="H344" s="9" t="s">
        <v>2081</v>
      </c>
      <c r="I344" s="3"/>
      <c r="J344" s="3"/>
      <c r="K344" s="4" t="s">
        <v>482</v>
      </c>
      <c r="L344" s="3">
        <v>0</v>
      </c>
      <c r="M344" s="12" t="s">
        <v>2463</v>
      </c>
      <c r="N344" s="4" t="s">
        <v>483</v>
      </c>
      <c r="O344" s="3" t="s">
        <v>1418</v>
      </c>
      <c r="P344" s="4" t="s">
        <v>483</v>
      </c>
      <c r="Q344" s="4" t="s">
        <v>485</v>
      </c>
      <c r="R344" s="4" t="s">
        <v>3680</v>
      </c>
      <c r="S344" s="4" t="s">
        <v>496</v>
      </c>
      <c r="T344" s="12">
        <v>796</v>
      </c>
      <c r="U344" s="18" t="s">
        <v>493</v>
      </c>
      <c r="V344" s="3">
        <v>5</v>
      </c>
      <c r="W344" s="24">
        <v>90000</v>
      </c>
      <c r="X344" s="26">
        <f>V344*W344</f>
        <v>450000</v>
      </c>
      <c r="Y344" s="26">
        <f t="shared" si="15"/>
        <v>504000.00000000006</v>
      </c>
      <c r="Z344" s="4"/>
      <c r="AA344" s="40" t="s">
        <v>1319</v>
      </c>
      <c r="AB344" s="4"/>
      <c r="AC344" s="129"/>
    </row>
    <row r="345" spans="1:29" ht="94.5" customHeight="1">
      <c r="A345" s="3" t="s">
        <v>2255</v>
      </c>
      <c r="B345" s="4" t="s">
        <v>478</v>
      </c>
      <c r="C345" s="4" t="s">
        <v>479</v>
      </c>
      <c r="D345" s="51" t="s">
        <v>284</v>
      </c>
      <c r="E345" s="10" t="s">
        <v>286</v>
      </c>
      <c r="F345" s="10" t="s">
        <v>285</v>
      </c>
      <c r="G345" s="10" t="s">
        <v>287</v>
      </c>
      <c r="H345" s="10" t="s">
        <v>2091</v>
      </c>
      <c r="I345" s="3" t="s">
        <v>1270</v>
      </c>
      <c r="J345" s="3"/>
      <c r="K345" s="4" t="s">
        <v>491</v>
      </c>
      <c r="L345" s="4">
        <v>0</v>
      </c>
      <c r="M345" s="12" t="s">
        <v>2463</v>
      </c>
      <c r="N345" s="4" t="s">
        <v>483</v>
      </c>
      <c r="O345" s="4" t="s">
        <v>494</v>
      </c>
      <c r="P345" s="4" t="s">
        <v>483</v>
      </c>
      <c r="Q345" s="4" t="s">
        <v>485</v>
      </c>
      <c r="R345" s="4" t="s">
        <v>495</v>
      </c>
      <c r="S345" s="4" t="s">
        <v>496</v>
      </c>
      <c r="T345" s="12">
        <v>796</v>
      </c>
      <c r="U345" s="4" t="s">
        <v>493</v>
      </c>
      <c r="V345" s="3">
        <f>50-30</f>
        <v>20</v>
      </c>
      <c r="W345" s="24">
        <v>45455</v>
      </c>
      <c r="X345" s="26">
        <v>0</v>
      </c>
      <c r="Y345" s="26">
        <f t="shared" si="15"/>
        <v>0</v>
      </c>
      <c r="Z345" s="4"/>
      <c r="AA345" s="40" t="s">
        <v>1319</v>
      </c>
      <c r="AB345" s="4" t="s">
        <v>3183</v>
      </c>
      <c r="AC345" s="129"/>
    </row>
    <row r="346" spans="1:29" ht="100.5" customHeight="1">
      <c r="A346" s="3" t="s">
        <v>3027</v>
      </c>
      <c r="B346" s="4" t="s">
        <v>478</v>
      </c>
      <c r="C346" s="4" t="s">
        <v>479</v>
      </c>
      <c r="D346" s="51" t="s">
        <v>284</v>
      </c>
      <c r="E346" s="10" t="s">
        <v>286</v>
      </c>
      <c r="F346" s="10" t="s">
        <v>285</v>
      </c>
      <c r="G346" s="10" t="s">
        <v>287</v>
      </c>
      <c r="H346" s="10" t="s">
        <v>2091</v>
      </c>
      <c r="I346" s="3" t="s">
        <v>1270</v>
      </c>
      <c r="J346" s="3"/>
      <c r="K346" s="4" t="s">
        <v>482</v>
      </c>
      <c r="L346" s="4">
        <v>0</v>
      </c>
      <c r="M346" s="12" t="s">
        <v>2463</v>
      </c>
      <c r="N346" s="4" t="s">
        <v>483</v>
      </c>
      <c r="O346" s="3" t="s">
        <v>1476</v>
      </c>
      <c r="P346" s="4" t="s">
        <v>483</v>
      </c>
      <c r="Q346" s="4" t="s">
        <v>485</v>
      </c>
      <c r="R346" s="4" t="s">
        <v>503</v>
      </c>
      <c r="S346" s="4" t="s">
        <v>496</v>
      </c>
      <c r="T346" s="12">
        <v>796</v>
      </c>
      <c r="U346" s="4" t="s">
        <v>493</v>
      </c>
      <c r="V346" s="3">
        <f>50-30</f>
        <v>20</v>
      </c>
      <c r="W346" s="24">
        <v>45455</v>
      </c>
      <c r="X346" s="26">
        <f>V346*W346</f>
        <v>909100</v>
      </c>
      <c r="Y346" s="26">
        <f t="shared" si="15"/>
        <v>1018192.0000000001</v>
      </c>
      <c r="Z346" s="4"/>
      <c r="AA346" s="40" t="s">
        <v>1319</v>
      </c>
      <c r="AB346" s="4"/>
      <c r="AC346" s="129"/>
    </row>
    <row r="347" spans="1:29" ht="74.25" customHeight="1">
      <c r="A347" s="3" t="s">
        <v>2256</v>
      </c>
      <c r="B347" s="4" t="s">
        <v>478</v>
      </c>
      <c r="C347" s="4" t="s">
        <v>479</v>
      </c>
      <c r="D347" s="51" t="s">
        <v>284</v>
      </c>
      <c r="E347" s="10" t="s">
        <v>286</v>
      </c>
      <c r="F347" s="10" t="s">
        <v>285</v>
      </c>
      <c r="G347" s="10" t="s">
        <v>287</v>
      </c>
      <c r="H347" s="10" t="s">
        <v>283</v>
      </c>
      <c r="I347" s="3" t="s">
        <v>288</v>
      </c>
      <c r="J347" s="3"/>
      <c r="K347" s="4" t="s">
        <v>491</v>
      </c>
      <c r="L347" s="4">
        <v>0</v>
      </c>
      <c r="M347" s="12" t="s">
        <v>2463</v>
      </c>
      <c r="N347" s="4" t="s">
        <v>483</v>
      </c>
      <c r="O347" s="4" t="s">
        <v>494</v>
      </c>
      <c r="P347" s="4" t="s">
        <v>483</v>
      </c>
      <c r="Q347" s="4" t="s">
        <v>485</v>
      </c>
      <c r="R347" s="4" t="s">
        <v>503</v>
      </c>
      <c r="S347" s="4" t="s">
        <v>496</v>
      </c>
      <c r="T347" s="12">
        <v>796</v>
      </c>
      <c r="U347" s="4" t="s">
        <v>493</v>
      </c>
      <c r="V347" s="3">
        <v>50</v>
      </c>
      <c r="W347" s="24">
        <v>9730.571428571428</v>
      </c>
      <c r="X347" s="26">
        <f>V347*W347</f>
        <v>486528.57142857136</v>
      </c>
      <c r="Y347" s="26">
        <f t="shared" si="15"/>
        <v>544912</v>
      </c>
      <c r="Z347" s="4"/>
      <c r="AA347" s="40" t="s">
        <v>1319</v>
      </c>
      <c r="AB347" s="4"/>
      <c r="AC347" s="129"/>
    </row>
    <row r="348" spans="1:29" ht="53.25" customHeight="1">
      <c r="A348" s="3" t="s">
        <v>2257</v>
      </c>
      <c r="B348" s="4" t="s">
        <v>478</v>
      </c>
      <c r="C348" s="4" t="s">
        <v>479</v>
      </c>
      <c r="D348" s="51" t="s">
        <v>284</v>
      </c>
      <c r="E348" s="10" t="s">
        <v>286</v>
      </c>
      <c r="F348" s="10" t="s">
        <v>426</v>
      </c>
      <c r="G348" s="10" t="s">
        <v>287</v>
      </c>
      <c r="H348" s="10" t="s">
        <v>2091</v>
      </c>
      <c r="I348" s="3" t="s">
        <v>427</v>
      </c>
      <c r="J348" s="3"/>
      <c r="K348" s="4" t="s">
        <v>491</v>
      </c>
      <c r="L348" s="4">
        <v>0</v>
      </c>
      <c r="M348" s="12" t="s">
        <v>2463</v>
      </c>
      <c r="N348" s="4" t="s">
        <v>483</v>
      </c>
      <c r="O348" s="4" t="s">
        <v>494</v>
      </c>
      <c r="P348" s="4" t="s">
        <v>483</v>
      </c>
      <c r="Q348" s="4" t="s">
        <v>485</v>
      </c>
      <c r="R348" s="4" t="s">
        <v>503</v>
      </c>
      <c r="S348" s="4" t="s">
        <v>496</v>
      </c>
      <c r="T348" s="12">
        <v>796</v>
      </c>
      <c r="U348" s="4" t="s">
        <v>493</v>
      </c>
      <c r="V348" s="3">
        <v>200</v>
      </c>
      <c r="W348" s="24">
        <v>20588</v>
      </c>
      <c r="X348" s="26">
        <v>0</v>
      </c>
      <c r="Y348" s="26">
        <f>X348*1.12</f>
        <v>0</v>
      </c>
      <c r="Z348" s="4"/>
      <c r="AA348" s="40" t="s">
        <v>1319</v>
      </c>
      <c r="AB348" s="4" t="s">
        <v>3198</v>
      </c>
      <c r="AC348" s="129"/>
    </row>
    <row r="349" spans="1:29" ht="64.5" customHeight="1">
      <c r="A349" s="3" t="s">
        <v>3028</v>
      </c>
      <c r="B349" s="4" t="s">
        <v>478</v>
      </c>
      <c r="C349" s="4" t="s">
        <v>479</v>
      </c>
      <c r="D349" s="51" t="s">
        <v>284</v>
      </c>
      <c r="E349" s="10" t="s">
        <v>286</v>
      </c>
      <c r="F349" s="10" t="s">
        <v>426</v>
      </c>
      <c r="G349" s="10" t="s">
        <v>287</v>
      </c>
      <c r="H349" s="10" t="s">
        <v>2091</v>
      </c>
      <c r="I349" s="3" t="s">
        <v>427</v>
      </c>
      <c r="J349" s="3"/>
      <c r="K349" s="4" t="s">
        <v>482</v>
      </c>
      <c r="L349" s="4">
        <v>0</v>
      </c>
      <c r="M349" s="12" t="s">
        <v>2463</v>
      </c>
      <c r="N349" s="4" t="s">
        <v>483</v>
      </c>
      <c r="O349" s="3" t="s">
        <v>1476</v>
      </c>
      <c r="P349" s="4" t="s">
        <v>483</v>
      </c>
      <c r="Q349" s="4" t="s">
        <v>485</v>
      </c>
      <c r="R349" s="4" t="s">
        <v>503</v>
      </c>
      <c r="S349" s="4" t="s">
        <v>496</v>
      </c>
      <c r="T349" s="12">
        <v>796</v>
      </c>
      <c r="U349" s="4" t="s">
        <v>493</v>
      </c>
      <c r="V349" s="3">
        <v>85</v>
      </c>
      <c r="W349" s="24">
        <v>20588</v>
      </c>
      <c r="X349" s="26">
        <f>W349*V349</f>
        <v>1749980</v>
      </c>
      <c r="Y349" s="26">
        <f>X349*1.12</f>
        <v>1959977.6</v>
      </c>
      <c r="Z349" s="4"/>
      <c r="AA349" s="40" t="s">
        <v>1319</v>
      </c>
      <c r="AB349" s="4"/>
      <c r="AC349" s="129"/>
    </row>
    <row r="350" spans="1:29" ht="65.25" customHeight="1">
      <c r="A350" s="3" t="s">
        <v>2258</v>
      </c>
      <c r="B350" s="4" t="s">
        <v>478</v>
      </c>
      <c r="C350" s="4" t="s">
        <v>479</v>
      </c>
      <c r="D350" s="13" t="s">
        <v>284</v>
      </c>
      <c r="E350" s="10" t="s">
        <v>286</v>
      </c>
      <c r="F350" s="10" t="s">
        <v>426</v>
      </c>
      <c r="G350" s="10" t="s">
        <v>287</v>
      </c>
      <c r="H350" s="10" t="s">
        <v>2091</v>
      </c>
      <c r="I350" s="3" t="s">
        <v>428</v>
      </c>
      <c r="J350" s="3"/>
      <c r="K350" s="4" t="s">
        <v>491</v>
      </c>
      <c r="L350" s="4">
        <v>0</v>
      </c>
      <c r="M350" s="12" t="s">
        <v>2463</v>
      </c>
      <c r="N350" s="4" t="s">
        <v>483</v>
      </c>
      <c r="O350" s="4" t="s">
        <v>494</v>
      </c>
      <c r="P350" s="4" t="s">
        <v>483</v>
      </c>
      <c r="Q350" s="4" t="s">
        <v>485</v>
      </c>
      <c r="R350" s="4" t="s">
        <v>503</v>
      </c>
      <c r="S350" s="4" t="s">
        <v>496</v>
      </c>
      <c r="T350" s="12">
        <v>796</v>
      </c>
      <c r="U350" s="4" t="s">
        <v>493</v>
      </c>
      <c r="V350" s="3">
        <v>60</v>
      </c>
      <c r="W350" s="24">
        <v>61999.999999999985</v>
      </c>
      <c r="X350" s="26">
        <v>0</v>
      </c>
      <c r="Y350" s="26">
        <f>X350*1.12</f>
        <v>0</v>
      </c>
      <c r="Z350" s="32"/>
      <c r="AA350" s="40" t="s">
        <v>1319</v>
      </c>
      <c r="AB350" s="4" t="s">
        <v>3198</v>
      </c>
      <c r="AC350" s="129"/>
    </row>
    <row r="351" spans="1:29" ht="72" customHeight="1">
      <c r="A351" s="3" t="s">
        <v>3029</v>
      </c>
      <c r="B351" s="4" t="s">
        <v>478</v>
      </c>
      <c r="C351" s="4" t="s">
        <v>479</v>
      </c>
      <c r="D351" s="13" t="s">
        <v>284</v>
      </c>
      <c r="E351" s="10" t="s">
        <v>286</v>
      </c>
      <c r="F351" s="10" t="s">
        <v>426</v>
      </c>
      <c r="G351" s="10" t="s">
        <v>287</v>
      </c>
      <c r="H351" s="10" t="s">
        <v>2091</v>
      </c>
      <c r="I351" s="3" t="s">
        <v>428</v>
      </c>
      <c r="J351" s="3"/>
      <c r="K351" s="4" t="s">
        <v>482</v>
      </c>
      <c r="L351" s="4">
        <v>0</v>
      </c>
      <c r="M351" s="12" t="s">
        <v>2463</v>
      </c>
      <c r="N351" s="4" t="s">
        <v>483</v>
      </c>
      <c r="O351" s="3" t="s">
        <v>1476</v>
      </c>
      <c r="P351" s="4" t="s">
        <v>483</v>
      </c>
      <c r="Q351" s="4" t="s">
        <v>485</v>
      </c>
      <c r="R351" s="4" t="s">
        <v>503</v>
      </c>
      <c r="S351" s="4" t="s">
        <v>496</v>
      </c>
      <c r="T351" s="12">
        <v>796</v>
      </c>
      <c r="U351" s="4" t="s">
        <v>493</v>
      </c>
      <c r="V351" s="3">
        <v>28</v>
      </c>
      <c r="W351" s="24">
        <v>61999.999999999985</v>
      </c>
      <c r="X351" s="26">
        <f>W351*V351</f>
        <v>1735999.9999999995</v>
      </c>
      <c r="Y351" s="26">
        <f>X351*1.12</f>
        <v>1944319.9999999998</v>
      </c>
      <c r="Z351" s="32"/>
      <c r="AA351" s="40" t="s">
        <v>1319</v>
      </c>
      <c r="AB351" s="4"/>
      <c r="AC351" s="129"/>
    </row>
    <row r="352" spans="1:29" ht="102">
      <c r="A352" s="3" t="s">
        <v>2259</v>
      </c>
      <c r="B352" s="4" t="s">
        <v>478</v>
      </c>
      <c r="C352" s="4" t="s">
        <v>479</v>
      </c>
      <c r="D352" s="15" t="s">
        <v>423</v>
      </c>
      <c r="E352" s="10" t="s">
        <v>424</v>
      </c>
      <c r="F352" s="10" t="s">
        <v>424</v>
      </c>
      <c r="G352" s="10" t="s">
        <v>422</v>
      </c>
      <c r="H352" s="10" t="s">
        <v>422</v>
      </c>
      <c r="I352" s="3" t="s">
        <v>425</v>
      </c>
      <c r="J352" s="3"/>
      <c r="K352" s="4" t="s">
        <v>491</v>
      </c>
      <c r="L352" s="3">
        <v>0</v>
      </c>
      <c r="M352" s="12" t="s">
        <v>2463</v>
      </c>
      <c r="N352" s="4" t="s">
        <v>483</v>
      </c>
      <c r="O352" s="3" t="s">
        <v>545</v>
      </c>
      <c r="P352" s="4" t="s">
        <v>483</v>
      </c>
      <c r="Q352" s="4" t="s">
        <v>485</v>
      </c>
      <c r="R352" s="4" t="s">
        <v>495</v>
      </c>
      <c r="S352" s="4" t="s">
        <v>496</v>
      </c>
      <c r="T352" s="12">
        <v>778</v>
      </c>
      <c r="U352" s="4" t="s">
        <v>521</v>
      </c>
      <c r="V352" s="3">
        <v>4</v>
      </c>
      <c r="W352" s="24">
        <v>3125</v>
      </c>
      <c r="X352" s="26">
        <v>0</v>
      </c>
      <c r="Y352" s="26">
        <f t="shared" si="15"/>
        <v>0</v>
      </c>
      <c r="Z352" s="4"/>
      <c r="AA352" s="40" t="s">
        <v>1319</v>
      </c>
      <c r="AB352" s="4" t="s">
        <v>3183</v>
      </c>
      <c r="AC352" s="129"/>
    </row>
    <row r="353" spans="1:29" ht="102">
      <c r="A353" s="3" t="s">
        <v>3015</v>
      </c>
      <c r="B353" s="4" t="s">
        <v>478</v>
      </c>
      <c r="C353" s="4" t="s">
        <v>479</v>
      </c>
      <c r="D353" s="15" t="s">
        <v>423</v>
      </c>
      <c r="E353" s="10" t="s">
        <v>424</v>
      </c>
      <c r="F353" s="10" t="s">
        <v>424</v>
      </c>
      <c r="G353" s="10" t="s">
        <v>422</v>
      </c>
      <c r="H353" s="10" t="s">
        <v>422</v>
      </c>
      <c r="I353" s="3" t="s">
        <v>425</v>
      </c>
      <c r="J353" s="3"/>
      <c r="K353" s="4" t="s">
        <v>482</v>
      </c>
      <c r="L353" s="3">
        <v>0</v>
      </c>
      <c r="M353" s="12" t="s">
        <v>2463</v>
      </c>
      <c r="N353" s="4" t="s">
        <v>483</v>
      </c>
      <c r="O353" s="3" t="s">
        <v>1476</v>
      </c>
      <c r="P353" s="4" t="s">
        <v>483</v>
      </c>
      <c r="Q353" s="4" t="s">
        <v>485</v>
      </c>
      <c r="R353" s="4" t="s">
        <v>503</v>
      </c>
      <c r="S353" s="4" t="s">
        <v>496</v>
      </c>
      <c r="T353" s="12">
        <v>778</v>
      </c>
      <c r="U353" s="4" t="s">
        <v>521</v>
      </c>
      <c r="V353" s="3">
        <v>4</v>
      </c>
      <c r="W353" s="24">
        <v>3125</v>
      </c>
      <c r="X353" s="26">
        <f>V353*W353</f>
        <v>12500</v>
      </c>
      <c r="Y353" s="26">
        <f>X353*1.12</f>
        <v>14000.000000000002</v>
      </c>
      <c r="Z353" s="4"/>
      <c r="AA353" s="40" t="s">
        <v>1319</v>
      </c>
      <c r="AB353" s="4"/>
      <c r="AC353" s="129"/>
    </row>
    <row r="354" spans="1:29" ht="102">
      <c r="A354" s="3" t="s">
        <v>2260</v>
      </c>
      <c r="B354" s="4" t="s">
        <v>478</v>
      </c>
      <c r="C354" s="4" t="s">
        <v>479</v>
      </c>
      <c r="D354" s="15" t="s">
        <v>176</v>
      </c>
      <c r="E354" s="10" t="s">
        <v>178</v>
      </c>
      <c r="F354" s="10" t="s">
        <v>177</v>
      </c>
      <c r="G354" s="10" t="s">
        <v>179</v>
      </c>
      <c r="H354" s="10" t="s">
        <v>3190</v>
      </c>
      <c r="I354" s="3" t="s">
        <v>180</v>
      </c>
      <c r="J354" s="3"/>
      <c r="K354" s="4" t="s">
        <v>491</v>
      </c>
      <c r="L354" s="3">
        <v>0</v>
      </c>
      <c r="M354" s="12" t="s">
        <v>2463</v>
      </c>
      <c r="N354" s="4" t="s">
        <v>483</v>
      </c>
      <c r="O354" s="3" t="s">
        <v>545</v>
      </c>
      <c r="P354" s="4" t="s">
        <v>483</v>
      </c>
      <c r="Q354" s="4" t="s">
        <v>485</v>
      </c>
      <c r="R354" s="4" t="s">
        <v>495</v>
      </c>
      <c r="S354" s="4" t="s">
        <v>496</v>
      </c>
      <c r="T354" s="15" t="s">
        <v>181</v>
      </c>
      <c r="U354" s="15" t="s">
        <v>625</v>
      </c>
      <c r="V354" s="3">
        <v>6</v>
      </c>
      <c r="W354" s="24">
        <v>7589.285714285714</v>
      </c>
      <c r="X354" s="26">
        <v>0</v>
      </c>
      <c r="Y354" s="26">
        <f t="shared" si="15"/>
        <v>0</v>
      </c>
      <c r="Z354" s="4"/>
      <c r="AA354" s="40" t="s">
        <v>1319</v>
      </c>
      <c r="AB354" s="4" t="s">
        <v>3183</v>
      </c>
      <c r="AC354" s="129"/>
    </row>
    <row r="355" spans="1:29" ht="102">
      <c r="A355" s="3" t="s">
        <v>3016</v>
      </c>
      <c r="B355" s="4" t="s">
        <v>478</v>
      </c>
      <c r="C355" s="4" t="s">
        <v>479</v>
      </c>
      <c r="D355" s="15" t="s">
        <v>176</v>
      </c>
      <c r="E355" s="10" t="s">
        <v>178</v>
      </c>
      <c r="F355" s="10" t="s">
        <v>177</v>
      </c>
      <c r="G355" s="10" t="s">
        <v>179</v>
      </c>
      <c r="H355" s="10" t="s">
        <v>3190</v>
      </c>
      <c r="I355" s="3" t="s">
        <v>180</v>
      </c>
      <c r="J355" s="3"/>
      <c r="K355" s="4" t="s">
        <v>482</v>
      </c>
      <c r="L355" s="3">
        <v>0</v>
      </c>
      <c r="M355" s="12" t="s">
        <v>2463</v>
      </c>
      <c r="N355" s="4" t="s">
        <v>483</v>
      </c>
      <c r="O355" s="3" t="s">
        <v>1476</v>
      </c>
      <c r="P355" s="4" t="s">
        <v>483</v>
      </c>
      <c r="Q355" s="4" t="s">
        <v>485</v>
      </c>
      <c r="R355" s="4" t="s">
        <v>503</v>
      </c>
      <c r="S355" s="4" t="s">
        <v>496</v>
      </c>
      <c r="T355" s="15" t="s">
        <v>181</v>
      </c>
      <c r="U355" s="15" t="s">
        <v>625</v>
      </c>
      <c r="V355" s="3">
        <v>6</v>
      </c>
      <c r="W355" s="24">
        <v>7589.285714285714</v>
      </c>
      <c r="X355" s="26">
        <f>V355*W355</f>
        <v>45535.71428571428</v>
      </c>
      <c r="Y355" s="26">
        <f>X355*1.12</f>
        <v>51000</v>
      </c>
      <c r="Z355" s="4"/>
      <c r="AA355" s="40" t="s">
        <v>1319</v>
      </c>
      <c r="AB355" s="4"/>
      <c r="AC355" s="129"/>
    </row>
    <row r="356" spans="1:29" ht="102">
      <c r="A356" s="3" t="s">
        <v>2261</v>
      </c>
      <c r="B356" s="4" t="s">
        <v>478</v>
      </c>
      <c r="C356" s="4" t="s">
        <v>479</v>
      </c>
      <c r="D356" s="15" t="s">
        <v>1271</v>
      </c>
      <c r="E356" s="15" t="s">
        <v>178</v>
      </c>
      <c r="F356" s="10" t="s">
        <v>177</v>
      </c>
      <c r="G356" s="15" t="s">
        <v>1272</v>
      </c>
      <c r="H356" s="15" t="s">
        <v>3191</v>
      </c>
      <c r="I356" s="3" t="s">
        <v>1273</v>
      </c>
      <c r="J356" s="3"/>
      <c r="K356" s="4" t="s">
        <v>491</v>
      </c>
      <c r="L356" s="3">
        <v>0</v>
      </c>
      <c r="M356" s="12" t="s">
        <v>2463</v>
      </c>
      <c r="N356" s="4" t="s">
        <v>483</v>
      </c>
      <c r="O356" s="3" t="s">
        <v>545</v>
      </c>
      <c r="P356" s="4" t="s">
        <v>483</v>
      </c>
      <c r="Q356" s="4" t="s">
        <v>485</v>
      </c>
      <c r="R356" s="4" t="s">
        <v>495</v>
      </c>
      <c r="S356" s="4" t="s">
        <v>496</v>
      </c>
      <c r="T356" s="15" t="s">
        <v>181</v>
      </c>
      <c r="U356" s="15" t="s">
        <v>625</v>
      </c>
      <c r="V356" s="3">
        <v>1</v>
      </c>
      <c r="W356" s="24">
        <v>7767.857142857142</v>
      </c>
      <c r="X356" s="26">
        <v>0</v>
      </c>
      <c r="Y356" s="26">
        <f t="shared" si="15"/>
        <v>0</v>
      </c>
      <c r="Z356" s="4"/>
      <c r="AA356" s="40" t="s">
        <v>1319</v>
      </c>
      <c r="AB356" s="4" t="s">
        <v>3183</v>
      </c>
      <c r="AC356" s="129"/>
    </row>
    <row r="357" spans="1:29" ht="102">
      <c r="A357" s="3" t="s">
        <v>3017</v>
      </c>
      <c r="B357" s="4" t="s">
        <v>478</v>
      </c>
      <c r="C357" s="4" t="s">
        <v>479</v>
      </c>
      <c r="D357" s="15" t="s">
        <v>1271</v>
      </c>
      <c r="E357" s="15" t="s">
        <v>178</v>
      </c>
      <c r="F357" s="10" t="s">
        <v>177</v>
      </c>
      <c r="G357" s="15" t="s">
        <v>1272</v>
      </c>
      <c r="H357" s="15" t="s">
        <v>3191</v>
      </c>
      <c r="I357" s="3" t="s">
        <v>1273</v>
      </c>
      <c r="J357" s="3"/>
      <c r="K357" s="4" t="s">
        <v>482</v>
      </c>
      <c r="L357" s="3">
        <v>0</v>
      </c>
      <c r="M357" s="12" t="s">
        <v>2463</v>
      </c>
      <c r="N357" s="4" t="s">
        <v>483</v>
      </c>
      <c r="O357" s="3" t="s">
        <v>1476</v>
      </c>
      <c r="P357" s="4" t="s">
        <v>483</v>
      </c>
      <c r="Q357" s="4" t="s">
        <v>485</v>
      </c>
      <c r="R357" s="4" t="s">
        <v>503</v>
      </c>
      <c r="S357" s="4" t="s">
        <v>496</v>
      </c>
      <c r="T357" s="15" t="s">
        <v>181</v>
      </c>
      <c r="U357" s="15" t="s">
        <v>625</v>
      </c>
      <c r="V357" s="3">
        <v>1</v>
      </c>
      <c r="W357" s="24">
        <v>7767.857142857142</v>
      </c>
      <c r="X357" s="26">
        <f>V357*W357</f>
        <v>7767.857142857142</v>
      </c>
      <c r="Y357" s="26">
        <f>X357*1.12</f>
        <v>8700</v>
      </c>
      <c r="Z357" s="4"/>
      <c r="AA357" s="40" t="s">
        <v>1319</v>
      </c>
      <c r="AB357" s="4"/>
      <c r="AC357" s="129"/>
    </row>
    <row r="358" spans="1:29" ht="75" customHeight="1">
      <c r="A358" s="3" t="s">
        <v>2262</v>
      </c>
      <c r="B358" s="4" t="s">
        <v>478</v>
      </c>
      <c r="C358" s="4" t="s">
        <v>479</v>
      </c>
      <c r="D358" s="15" t="s">
        <v>182</v>
      </c>
      <c r="E358" s="10" t="s">
        <v>178</v>
      </c>
      <c r="F358" s="10" t="s">
        <v>177</v>
      </c>
      <c r="G358" s="10" t="s">
        <v>183</v>
      </c>
      <c r="H358" s="10" t="s">
        <v>3192</v>
      </c>
      <c r="I358" s="3"/>
      <c r="J358" s="3"/>
      <c r="K358" s="4" t="s">
        <v>491</v>
      </c>
      <c r="L358" s="3">
        <v>0</v>
      </c>
      <c r="M358" s="12" t="s">
        <v>2463</v>
      </c>
      <c r="N358" s="4" t="s">
        <v>483</v>
      </c>
      <c r="O358" s="3" t="s">
        <v>545</v>
      </c>
      <c r="P358" s="4" t="s">
        <v>483</v>
      </c>
      <c r="Q358" s="4" t="s">
        <v>485</v>
      </c>
      <c r="R358" s="4" t="s">
        <v>495</v>
      </c>
      <c r="S358" s="4" t="s">
        <v>496</v>
      </c>
      <c r="T358" s="15" t="s">
        <v>181</v>
      </c>
      <c r="U358" s="15" t="s">
        <v>625</v>
      </c>
      <c r="V358" s="3">
        <v>1</v>
      </c>
      <c r="W358" s="24">
        <v>5714.285714285714</v>
      </c>
      <c r="X358" s="26">
        <v>0</v>
      </c>
      <c r="Y358" s="26">
        <f t="shared" si="15"/>
        <v>0</v>
      </c>
      <c r="Z358" s="4"/>
      <c r="AA358" s="40" t="s">
        <v>1319</v>
      </c>
      <c r="AB358" s="4" t="s">
        <v>3183</v>
      </c>
      <c r="AC358" s="129"/>
    </row>
    <row r="359" spans="1:29" ht="75" customHeight="1">
      <c r="A359" s="3" t="s">
        <v>3018</v>
      </c>
      <c r="B359" s="4" t="s">
        <v>478</v>
      </c>
      <c r="C359" s="4" t="s">
        <v>479</v>
      </c>
      <c r="D359" s="15" t="s">
        <v>182</v>
      </c>
      <c r="E359" s="10" t="s">
        <v>178</v>
      </c>
      <c r="F359" s="10" t="s">
        <v>177</v>
      </c>
      <c r="G359" s="10" t="s">
        <v>183</v>
      </c>
      <c r="H359" s="10" t="s">
        <v>3192</v>
      </c>
      <c r="I359" s="3"/>
      <c r="J359" s="3"/>
      <c r="K359" s="4" t="s">
        <v>482</v>
      </c>
      <c r="L359" s="3">
        <v>0</v>
      </c>
      <c r="M359" s="12" t="s">
        <v>2463</v>
      </c>
      <c r="N359" s="4" t="s">
        <v>483</v>
      </c>
      <c r="O359" s="3" t="s">
        <v>1476</v>
      </c>
      <c r="P359" s="4" t="s">
        <v>483</v>
      </c>
      <c r="Q359" s="4" t="s">
        <v>485</v>
      </c>
      <c r="R359" s="4" t="s">
        <v>503</v>
      </c>
      <c r="S359" s="4" t="s">
        <v>496</v>
      </c>
      <c r="T359" s="15" t="s">
        <v>181</v>
      </c>
      <c r="U359" s="15" t="s">
        <v>625</v>
      </c>
      <c r="V359" s="3">
        <v>1</v>
      </c>
      <c r="W359" s="24">
        <v>5714.285714285714</v>
      </c>
      <c r="X359" s="26">
        <f>V359*W359</f>
        <v>5714.285714285714</v>
      </c>
      <c r="Y359" s="26">
        <f>X359*1.12</f>
        <v>6400</v>
      </c>
      <c r="Z359" s="4"/>
      <c r="AA359" s="40" t="s">
        <v>1319</v>
      </c>
      <c r="AB359" s="4"/>
      <c r="AC359" s="129"/>
    </row>
    <row r="360" spans="1:29" s="140" customFormat="1" ht="76.5" customHeight="1">
      <c r="A360" s="120" t="s">
        <v>2263</v>
      </c>
      <c r="B360" s="118" t="s">
        <v>478</v>
      </c>
      <c r="C360" s="118" t="s">
        <v>479</v>
      </c>
      <c r="D360" s="134" t="s">
        <v>184</v>
      </c>
      <c r="E360" s="135" t="s">
        <v>178</v>
      </c>
      <c r="F360" s="135" t="s">
        <v>177</v>
      </c>
      <c r="G360" s="135" t="s">
        <v>185</v>
      </c>
      <c r="H360" s="135" t="s">
        <v>3193</v>
      </c>
      <c r="I360" s="120"/>
      <c r="J360" s="120"/>
      <c r="K360" s="118" t="s">
        <v>491</v>
      </c>
      <c r="L360" s="120">
        <v>0</v>
      </c>
      <c r="M360" s="136" t="s">
        <v>2463</v>
      </c>
      <c r="N360" s="118" t="s">
        <v>483</v>
      </c>
      <c r="O360" s="120" t="s">
        <v>545</v>
      </c>
      <c r="P360" s="118" t="s">
        <v>483</v>
      </c>
      <c r="Q360" s="118" t="s">
        <v>485</v>
      </c>
      <c r="R360" s="118" t="s">
        <v>495</v>
      </c>
      <c r="S360" s="118" t="s">
        <v>496</v>
      </c>
      <c r="T360" s="134" t="s">
        <v>181</v>
      </c>
      <c r="U360" s="134" t="s">
        <v>625</v>
      </c>
      <c r="V360" s="120">
        <v>1</v>
      </c>
      <c r="W360" s="112">
        <v>7589.285714285714</v>
      </c>
      <c r="X360" s="137">
        <v>0</v>
      </c>
      <c r="Y360" s="137">
        <f t="shared" si="15"/>
        <v>0</v>
      </c>
      <c r="Z360" s="118"/>
      <c r="AA360" s="138" t="s">
        <v>1319</v>
      </c>
      <c r="AB360" s="4" t="s">
        <v>3183</v>
      </c>
      <c r="AC360" s="139"/>
    </row>
    <row r="361" spans="1:29" s="140" customFormat="1" ht="78" customHeight="1">
      <c r="A361" s="120" t="s">
        <v>3019</v>
      </c>
      <c r="B361" s="118" t="s">
        <v>478</v>
      </c>
      <c r="C361" s="118" t="s">
        <v>479</v>
      </c>
      <c r="D361" s="134" t="s">
        <v>184</v>
      </c>
      <c r="E361" s="135" t="s">
        <v>178</v>
      </c>
      <c r="F361" s="135" t="s">
        <v>177</v>
      </c>
      <c r="G361" s="135" t="s">
        <v>185</v>
      </c>
      <c r="H361" s="135" t="s">
        <v>3193</v>
      </c>
      <c r="I361" s="120"/>
      <c r="J361" s="120"/>
      <c r="K361" s="118" t="s">
        <v>482</v>
      </c>
      <c r="L361" s="120">
        <v>0</v>
      </c>
      <c r="M361" s="136" t="s">
        <v>2463</v>
      </c>
      <c r="N361" s="118" t="s">
        <v>483</v>
      </c>
      <c r="O361" s="3" t="s">
        <v>1476</v>
      </c>
      <c r="P361" s="118" t="s">
        <v>483</v>
      </c>
      <c r="Q361" s="118" t="s">
        <v>485</v>
      </c>
      <c r="R361" s="118" t="s">
        <v>503</v>
      </c>
      <c r="S361" s="118" t="s">
        <v>496</v>
      </c>
      <c r="T361" s="134" t="s">
        <v>181</v>
      </c>
      <c r="U361" s="134" t="s">
        <v>625</v>
      </c>
      <c r="V361" s="120">
        <v>1</v>
      </c>
      <c r="W361" s="112">
        <v>7589.285714285714</v>
      </c>
      <c r="X361" s="137">
        <f>V361*W361</f>
        <v>7589.285714285714</v>
      </c>
      <c r="Y361" s="137">
        <f>X361*1.12</f>
        <v>8500</v>
      </c>
      <c r="Z361" s="118"/>
      <c r="AA361" s="138" t="s">
        <v>1319</v>
      </c>
      <c r="AB361" s="118"/>
      <c r="AC361" s="139"/>
    </row>
    <row r="362" spans="1:29" ht="88.5" customHeight="1">
      <c r="A362" s="3" t="s">
        <v>2264</v>
      </c>
      <c r="B362" s="4" t="s">
        <v>478</v>
      </c>
      <c r="C362" s="4" t="s">
        <v>479</v>
      </c>
      <c r="D362" s="15" t="s">
        <v>186</v>
      </c>
      <c r="E362" s="10" t="s">
        <v>178</v>
      </c>
      <c r="F362" s="10" t="s">
        <v>177</v>
      </c>
      <c r="G362" s="10" t="s">
        <v>187</v>
      </c>
      <c r="H362" s="10" t="s">
        <v>3194</v>
      </c>
      <c r="I362" s="3"/>
      <c r="J362" s="3"/>
      <c r="K362" s="4" t="s">
        <v>491</v>
      </c>
      <c r="L362" s="3">
        <v>0</v>
      </c>
      <c r="M362" s="12" t="s">
        <v>2463</v>
      </c>
      <c r="N362" s="4" t="s">
        <v>483</v>
      </c>
      <c r="O362" s="3" t="s">
        <v>545</v>
      </c>
      <c r="P362" s="4" t="s">
        <v>483</v>
      </c>
      <c r="Q362" s="4" t="s">
        <v>485</v>
      </c>
      <c r="R362" s="4" t="s">
        <v>495</v>
      </c>
      <c r="S362" s="4" t="s">
        <v>496</v>
      </c>
      <c r="T362" s="15" t="s">
        <v>181</v>
      </c>
      <c r="U362" s="15" t="s">
        <v>625</v>
      </c>
      <c r="V362" s="3">
        <v>1</v>
      </c>
      <c r="W362" s="24">
        <v>7589.285714285714</v>
      </c>
      <c r="X362" s="26">
        <v>0</v>
      </c>
      <c r="Y362" s="26">
        <f t="shared" si="15"/>
        <v>0</v>
      </c>
      <c r="Z362" s="4" t="s">
        <v>1118</v>
      </c>
      <c r="AA362" s="40" t="s">
        <v>1319</v>
      </c>
      <c r="AB362" s="4" t="s">
        <v>3183</v>
      </c>
      <c r="AC362" s="129"/>
    </row>
    <row r="363" spans="1:29" ht="86.25" customHeight="1">
      <c r="A363" s="3" t="s">
        <v>3020</v>
      </c>
      <c r="B363" s="4" t="s">
        <v>478</v>
      </c>
      <c r="C363" s="4" t="s">
        <v>479</v>
      </c>
      <c r="D363" s="15" t="s">
        <v>186</v>
      </c>
      <c r="E363" s="10" t="s">
        <v>178</v>
      </c>
      <c r="F363" s="10" t="s">
        <v>177</v>
      </c>
      <c r="G363" s="10" t="s">
        <v>187</v>
      </c>
      <c r="H363" s="10" t="s">
        <v>3194</v>
      </c>
      <c r="I363" s="3"/>
      <c r="J363" s="3"/>
      <c r="K363" s="4" t="s">
        <v>482</v>
      </c>
      <c r="L363" s="3">
        <v>0</v>
      </c>
      <c r="M363" s="12" t="s">
        <v>2463</v>
      </c>
      <c r="N363" s="4" t="s">
        <v>483</v>
      </c>
      <c r="O363" s="3" t="s">
        <v>1476</v>
      </c>
      <c r="P363" s="4" t="s">
        <v>483</v>
      </c>
      <c r="Q363" s="4" t="s">
        <v>485</v>
      </c>
      <c r="R363" s="4" t="s">
        <v>503</v>
      </c>
      <c r="S363" s="4" t="s">
        <v>496</v>
      </c>
      <c r="T363" s="15" t="s">
        <v>181</v>
      </c>
      <c r="U363" s="15" t="s">
        <v>625</v>
      </c>
      <c r="V363" s="3">
        <v>1</v>
      </c>
      <c r="W363" s="24">
        <v>7589.285714285714</v>
      </c>
      <c r="X363" s="26">
        <f>V363*W363</f>
        <v>7589.285714285714</v>
      </c>
      <c r="Y363" s="26">
        <f>X363*1.12</f>
        <v>8500</v>
      </c>
      <c r="Z363" s="4" t="s">
        <v>1118</v>
      </c>
      <c r="AA363" s="40" t="s">
        <v>1319</v>
      </c>
      <c r="AB363" s="4"/>
      <c r="AC363" s="129"/>
    </row>
    <row r="364" spans="1:29" ht="78" customHeight="1">
      <c r="A364" s="3" t="s">
        <v>2265</v>
      </c>
      <c r="B364" s="4" t="s">
        <v>478</v>
      </c>
      <c r="C364" s="4" t="s">
        <v>479</v>
      </c>
      <c r="D364" s="15" t="s">
        <v>188</v>
      </c>
      <c r="E364" s="10" t="s">
        <v>178</v>
      </c>
      <c r="F364" s="10" t="s">
        <v>177</v>
      </c>
      <c r="G364" s="10" t="s">
        <v>189</v>
      </c>
      <c r="H364" s="10" t="s">
        <v>3195</v>
      </c>
      <c r="I364" s="3" t="s">
        <v>190</v>
      </c>
      <c r="J364" s="3"/>
      <c r="K364" s="4" t="s">
        <v>491</v>
      </c>
      <c r="L364" s="3">
        <v>0</v>
      </c>
      <c r="M364" s="12" t="s">
        <v>2463</v>
      </c>
      <c r="N364" s="4" t="s">
        <v>483</v>
      </c>
      <c r="O364" s="3" t="s">
        <v>545</v>
      </c>
      <c r="P364" s="4" t="s">
        <v>483</v>
      </c>
      <c r="Q364" s="4" t="s">
        <v>485</v>
      </c>
      <c r="R364" s="4" t="s">
        <v>495</v>
      </c>
      <c r="S364" s="4" t="s">
        <v>496</v>
      </c>
      <c r="T364" s="15" t="s">
        <v>181</v>
      </c>
      <c r="U364" s="15" t="s">
        <v>625</v>
      </c>
      <c r="V364" s="3">
        <v>2</v>
      </c>
      <c r="W364" s="24">
        <v>7589.285714285714</v>
      </c>
      <c r="X364" s="26">
        <v>0</v>
      </c>
      <c r="Y364" s="26">
        <f t="shared" si="15"/>
        <v>0</v>
      </c>
      <c r="Z364" s="4"/>
      <c r="AA364" s="40" t="s">
        <v>1319</v>
      </c>
      <c r="AB364" s="4" t="s">
        <v>3183</v>
      </c>
      <c r="AC364" s="129"/>
    </row>
    <row r="365" spans="1:29" ht="102">
      <c r="A365" s="3" t="s">
        <v>3021</v>
      </c>
      <c r="B365" s="4" t="s">
        <v>478</v>
      </c>
      <c r="C365" s="4" t="s">
        <v>479</v>
      </c>
      <c r="D365" s="15" t="s">
        <v>188</v>
      </c>
      <c r="E365" s="10" t="s">
        <v>178</v>
      </c>
      <c r="F365" s="10" t="s">
        <v>177</v>
      </c>
      <c r="G365" s="10" t="s">
        <v>189</v>
      </c>
      <c r="H365" s="10" t="s">
        <v>3195</v>
      </c>
      <c r="I365" s="3" t="s">
        <v>190</v>
      </c>
      <c r="J365" s="3"/>
      <c r="K365" s="4" t="s">
        <v>482</v>
      </c>
      <c r="L365" s="3">
        <v>0</v>
      </c>
      <c r="M365" s="12" t="s">
        <v>2463</v>
      </c>
      <c r="N365" s="4" t="s">
        <v>483</v>
      </c>
      <c r="O365" s="3" t="s">
        <v>1476</v>
      </c>
      <c r="P365" s="4" t="s">
        <v>483</v>
      </c>
      <c r="Q365" s="4" t="s">
        <v>485</v>
      </c>
      <c r="R365" s="4" t="s">
        <v>503</v>
      </c>
      <c r="S365" s="4" t="s">
        <v>496</v>
      </c>
      <c r="T365" s="15" t="s">
        <v>181</v>
      </c>
      <c r="U365" s="15" t="s">
        <v>625</v>
      </c>
      <c r="V365" s="3">
        <v>2</v>
      </c>
      <c r="W365" s="24">
        <v>7589.285714285714</v>
      </c>
      <c r="X365" s="26">
        <f>V365*W365</f>
        <v>15178.571428571428</v>
      </c>
      <c r="Y365" s="26">
        <f>X365*1.12</f>
        <v>17000</v>
      </c>
      <c r="Z365" s="4"/>
      <c r="AA365" s="40" t="s">
        <v>1319</v>
      </c>
      <c r="AB365" s="4"/>
      <c r="AC365" s="129"/>
    </row>
    <row r="366" spans="1:29" ht="81.75" customHeight="1">
      <c r="A366" s="3" t="s">
        <v>2266</v>
      </c>
      <c r="B366" s="4" t="s">
        <v>478</v>
      </c>
      <c r="C366" s="4" t="s">
        <v>479</v>
      </c>
      <c r="D366" s="15" t="s">
        <v>191</v>
      </c>
      <c r="E366" s="10" t="s">
        <v>178</v>
      </c>
      <c r="F366" s="10" t="s">
        <v>177</v>
      </c>
      <c r="G366" s="10" t="s">
        <v>192</v>
      </c>
      <c r="H366" s="10" t="s">
        <v>3196</v>
      </c>
      <c r="I366" s="3" t="s">
        <v>193</v>
      </c>
      <c r="J366" s="3"/>
      <c r="K366" s="4" t="s">
        <v>491</v>
      </c>
      <c r="L366" s="3">
        <v>0</v>
      </c>
      <c r="M366" s="12" t="s">
        <v>2463</v>
      </c>
      <c r="N366" s="4" t="s">
        <v>483</v>
      </c>
      <c r="O366" s="3" t="s">
        <v>545</v>
      </c>
      <c r="P366" s="4" t="s">
        <v>483</v>
      </c>
      <c r="Q366" s="4" t="s">
        <v>485</v>
      </c>
      <c r="R366" s="4" t="s">
        <v>495</v>
      </c>
      <c r="S366" s="4" t="s">
        <v>496</v>
      </c>
      <c r="T366" s="15" t="s">
        <v>181</v>
      </c>
      <c r="U366" s="15" t="s">
        <v>625</v>
      </c>
      <c r="V366" s="3">
        <v>2</v>
      </c>
      <c r="W366" s="24">
        <v>4821.428571428571</v>
      </c>
      <c r="X366" s="26">
        <v>0</v>
      </c>
      <c r="Y366" s="26">
        <f t="shared" si="15"/>
        <v>0</v>
      </c>
      <c r="Z366" s="4"/>
      <c r="AA366" s="40" t="s">
        <v>1319</v>
      </c>
      <c r="AB366" s="4" t="s">
        <v>3183</v>
      </c>
      <c r="AC366" s="129"/>
    </row>
    <row r="367" spans="1:29" ht="81.75" customHeight="1">
      <c r="A367" s="3" t="s">
        <v>3022</v>
      </c>
      <c r="B367" s="4" t="s">
        <v>478</v>
      </c>
      <c r="C367" s="4" t="s">
        <v>479</v>
      </c>
      <c r="D367" s="15" t="s">
        <v>191</v>
      </c>
      <c r="E367" s="10" t="s">
        <v>178</v>
      </c>
      <c r="F367" s="10" t="s">
        <v>177</v>
      </c>
      <c r="G367" s="10" t="s">
        <v>192</v>
      </c>
      <c r="H367" s="10" t="s">
        <v>3196</v>
      </c>
      <c r="I367" s="3" t="s">
        <v>193</v>
      </c>
      <c r="J367" s="3"/>
      <c r="K367" s="4" t="s">
        <v>482</v>
      </c>
      <c r="L367" s="3">
        <v>0</v>
      </c>
      <c r="M367" s="12" t="s">
        <v>2463</v>
      </c>
      <c r="N367" s="4" t="s">
        <v>483</v>
      </c>
      <c r="O367" s="3" t="s">
        <v>1476</v>
      </c>
      <c r="P367" s="4" t="s">
        <v>483</v>
      </c>
      <c r="Q367" s="4" t="s">
        <v>485</v>
      </c>
      <c r="R367" s="4" t="s">
        <v>503</v>
      </c>
      <c r="S367" s="4" t="s">
        <v>496</v>
      </c>
      <c r="T367" s="15" t="s">
        <v>181</v>
      </c>
      <c r="U367" s="15" t="s">
        <v>625</v>
      </c>
      <c r="V367" s="3">
        <v>2</v>
      </c>
      <c r="W367" s="24">
        <v>4821.428571428571</v>
      </c>
      <c r="X367" s="26">
        <f>V367*W367</f>
        <v>9642.857142857141</v>
      </c>
      <c r="Y367" s="26">
        <f t="shared" si="15"/>
        <v>10800</v>
      </c>
      <c r="Z367" s="4"/>
      <c r="AA367" s="40" t="s">
        <v>1319</v>
      </c>
      <c r="AB367" s="4"/>
      <c r="AC367" s="129"/>
    </row>
    <row r="368" spans="1:29" ht="78" customHeight="1">
      <c r="A368" s="3" t="s">
        <v>2267</v>
      </c>
      <c r="B368" s="4" t="s">
        <v>478</v>
      </c>
      <c r="C368" s="4" t="s">
        <v>479</v>
      </c>
      <c r="D368" s="4" t="s">
        <v>194</v>
      </c>
      <c r="E368" s="10" t="s">
        <v>196</v>
      </c>
      <c r="F368" s="10" t="s">
        <v>195</v>
      </c>
      <c r="G368" s="10" t="s">
        <v>197</v>
      </c>
      <c r="H368" s="3" t="s">
        <v>1274</v>
      </c>
      <c r="I368" s="3" t="s">
        <v>1275</v>
      </c>
      <c r="J368" s="3"/>
      <c r="K368" s="4" t="s">
        <v>491</v>
      </c>
      <c r="L368" s="3">
        <v>0</v>
      </c>
      <c r="M368" s="12" t="s">
        <v>2463</v>
      </c>
      <c r="N368" s="4" t="s">
        <v>483</v>
      </c>
      <c r="O368" s="3" t="s">
        <v>640</v>
      </c>
      <c r="P368" s="4" t="s">
        <v>483</v>
      </c>
      <c r="Q368" s="4" t="s">
        <v>485</v>
      </c>
      <c r="R368" s="4" t="s">
        <v>503</v>
      </c>
      <c r="S368" s="4" t="s">
        <v>496</v>
      </c>
      <c r="T368" s="12" t="s">
        <v>175</v>
      </c>
      <c r="U368" s="4" t="s">
        <v>493</v>
      </c>
      <c r="V368" s="3">
        <v>52</v>
      </c>
      <c r="W368" s="24">
        <v>3000</v>
      </c>
      <c r="X368" s="26">
        <f>V368*W368</f>
        <v>156000</v>
      </c>
      <c r="Y368" s="26">
        <f t="shared" si="15"/>
        <v>174720.00000000003</v>
      </c>
      <c r="Z368" s="4"/>
      <c r="AA368" s="40" t="s">
        <v>1319</v>
      </c>
      <c r="AB368" s="4"/>
      <c r="AC368" s="129"/>
    </row>
    <row r="369" spans="1:29" ht="96" customHeight="1">
      <c r="A369" s="3" t="s">
        <v>2268</v>
      </c>
      <c r="B369" s="4" t="s">
        <v>1246</v>
      </c>
      <c r="C369" s="4" t="s">
        <v>1276</v>
      </c>
      <c r="D369" s="4" t="s">
        <v>681</v>
      </c>
      <c r="E369" s="10" t="s">
        <v>682</v>
      </c>
      <c r="F369" s="10" t="s">
        <v>682</v>
      </c>
      <c r="G369" s="10" t="s">
        <v>3188</v>
      </c>
      <c r="H369" s="10" t="s">
        <v>3187</v>
      </c>
      <c r="I369" s="3" t="s">
        <v>684</v>
      </c>
      <c r="J369" s="3"/>
      <c r="K369" s="4" t="s">
        <v>491</v>
      </c>
      <c r="L369" s="3">
        <v>0</v>
      </c>
      <c r="M369" s="12" t="s">
        <v>2463</v>
      </c>
      <c r="N369" s="4" t="s">
        <v>483</v>
      </c>
      <c r="O369" s="3" t="s">
        <v>494</v>
      </c>
      <c r="P369" s="4" t="s">
        <v>483</v>
      </c>
      <c r="Q369" s="4" t="s">
        <v>485</v>
      </c>
      <c r="R369" s="4" t="s">
        <v>503</v>
      </c>
      <c r="S369" s="4" t="s">
        <v>496</v>
      </c>
      <c r="T369" s="12" t="s">
        <v>553</v>
      </c>
      <c r="U369" s="4" t="s">
        <v>502</v>
      </c>
      <c r="V369" s="3">
        <v>50</v>
      </c>
      <c r="W369" s="24">
        <v>270</v>
      </c>
      <c r="X369" s="26">
        <v>0</v>
      </c>
      <c r="Y369" s="26">
        <f t="shared" si="15"/>
        <v>0</v>
      </c>
      <c r="Z369" s="4"/>
      <c r="AA369" s="40" t="s">
        <v>1319</v>
      </c>
      <c r="AB369" s="4">
        <v>11</v>
      </c>
      <c r="AC369" s="129"/>
    </row>
    <row r="370" spans="1:29" ht="93" customHeight="1">
      <c r="A370" s="3" t="s">
        <v>3038</v>
      </c>
      <c r="B370" s="4" t="s">
        <v>1246</v>
      </c>
      <c r="C370" s="4" t="s">
        <v>1276</v>
      </c>
      <c r="D370" s="4" t="s">
        <v>681</v>
      </c>
      <c r="E370" s="10" t="s">
        <v>682</v>
      </c>
      <c r="F370" s="10" t="s">
        <v>682</v>
      </c>
      <c r="G370" s="10" t="s">
        <v>3188</v>
      </c>
      <c r="H370" s="10" t="s">
        <v>3187</v>
      </c>
      <c r="I370" s="3" t="s">
        <v>684</v>
      </c>
      <c r="J370" s="3"/>
      <c r="K370" s="4" t="s">
        <v>491</v>
      </c>
      <c r="L370" s="3">
        <v>0</v>
      </c>
      <c r="M370" s="12" t="s">
        <v>2463</v>
      </c>
      <c r="N370" s="4" t="s">
        <v>483</v>
      </c>
      <c r="O370" s="3" t="s">
        <v>1476</v>
      </c>
      <c r="P370" s="4" t="s">
        <v>483</v>
      </c>
      <c r="Q370" s="4" t="s">
        <v>485</v>
      </c>
      <c r="R370" s="4" t="s">
        <v>503</v>
      </c>
      <c r="S370" s="4" t="s">
        <v>496</v>
      </c>
      <c r="T370" s="12" t="s">
        <v>553</v>
      </c>
      <c r="U370" s="4" t="s">
        <v>502</v>
      </c>
      <c r="V370" s="3">
        <v>50</v>
      </c>
      <c r="W370" s="24">
        <v>270</v>
      </c>
      <c r="X370" s="26">
        <f>V370*W370</f>
        <v>13500</v>
      </c>
      <c r="Y370" s="26">
        <f t="shared" si="15"/>
        <v>15120.000000000002</v>
      </c>
      <c r="Z370" s="4"/>
      <c r="AA370" s="40" t="s">
        <v>1319</v>
      </c>
      <c r="AB370" s="4"/>
      <c r="AC370" s="129"/>
    </row>
    <row r="371" spans="1:29" ht="75.75" customHeight="1">
      <c r="A371" s="3" t="s">
        <v>2269</v>
      </c>
      <c r="B371" s="3" t="s">
        <v>478</v>
      </c>
      <c r="C371" s="3" t="s">
        <v>479</v>
      </c>
      <c r="D371" s="9" t="s">
        <v>1277</v>
      </c>
      <c r="E371" s="9" t="s">
        <v>1278</v>
      </c>
      <c r="F371" s="9" t="s">
        <v>2083</v>
      </c>
      <c r="G371" s="9" t="s">
        <v>1279</v>
      </c>
      <c r="H371" s="9" t="s">
        <v>2084</v>
      </c>
      <c r="I371" s="3" t="s">
        <v>1280</v>
      </c>
      <c r="J371" s="3"/>
      <c r="K371" s="4" t="s">
        <v>491</v>
      </c>
      <c r="L371" s="3">
        <v>0</v>
      </c>
      <c r="M371" s="12" t="s">
        <v>2463</v>
      </c>
      <c r="N371" s="4" t="s">
        <v>483</v>
      </c>
      <c r="O371" s="3" t="s">
        <v>545</v>
      </c>
      <c r="P371" s="4" t="s">
        <v>483</v>
      </c>
      <c r="Q371" s="4" t="s">
        <v>485</v>
      </c>
      <c r="R371" s="4" t="s">
        <v>495</v>
      </c>
      <c r="S371" s="4" t="s">
        <v>496</v>
      </c>
      <c r="T371" s="12" t="s">
        <v>175</v>
      </c>
      <c r="U371" s="4" t="s">
        <v>493</v>
      </c>
      <c r="V371" s="3">
        <v>2</v>
      </c>
      <c r="W371" s="24">
        <v>306524</v>
      </c>
      <c r="X371" s="26">
        <v>0</v>
      </c>
      <c r="Y371" s="26">
        <f t="shared" si="15"/>
        <v>0</v>
      </c>
      <c r="Z371" s="4"/>
      <c r="AA371" s="40" t="s">
        <v>1319</v>
      </c>
      <c r="AB371" s="4" t="s">
        <v>3183</v>
      </c>
      <c r="AC371" s="129"/>
    </row>
    <row r="372" spans="1:29" ht="65.25" customHeight="1">
      <c r="A372" s="3" t="s">
        <v>3682</v>
      </c>
      <c r="B372" s="3" t="s">
        <v>478</v>
      </c>
      <c r="C372" s="3" t="s">
        <v>479</v>
      </c>
      <c r="D372" s="9" t="s">
        <v>1277</v>
      </c>
      <c r="E372" s="9" t="s">
        <v>1278</v>
      </c>
      <c r="F372" s="9" t="s">
        <v>2083</v>
      </c>
      <c r="G372" s="9" t="s">
        <v>1279</v>
      </c>
      <c r="H372" s="9" t="s">
        <v>2084</v>
      </c>
      <c r="I372" s="3" t="s">
        <v>1280</v>
      </c>
      <c r="J372" s="3"/>
      <c r="K372" s="4" t="s">
        <v>482</v>
      </c>
      <c r="L372" s="3">
        <v>0</v>
      </c>
      <c r="M372" s="12" t="s">
        <v>2463</v>
      </c>
      <c r="N372" s="4" t="s">
        <v>483</v>
      </c>
      <c r="O372" s="3" t="s">
        <v>1418</v>
      </c>
      <c r="P372" s="4" t="s">
        <v>483</v>
      </c>
      <c r="Q372" s="4" t="s">
        <v>485</v>
      </c>
      <c r="R372" s="4" t="s">
        <v>3680</v>
      </c>
      <c r="S372" s="4" t="s">
        <v>496</v>
      </c>
      <c r="T372" s="12" t="s">
        <v>175</v>
      </c>
      <c r="U372" s="4" t="s">
        <v>493</v>
      </c>
      <c r="V372" s="3">
        <v>2</v>
      </c>
      <c r="W372" s="24">
        <v>306524</v>
      </c>
      <c r="X372" s="26">
        <f>V372*W372</f>
        <v>613048</v>
      </c>
      <c r="Y372" s="26">
        <f t="shared" si="15"/>
        <v>686613.76</v>
      </c>
      <c r="Z372" s="4"/>
      <c r="AA372" s="40" t="s">
        <v>1319</v>
      </c>
      <c r="AB372" s="4"/>
      <c r="AC372" s="129"/>
    </row>
    <row r="373" spans="1:29" ht="52.5" customHeight="1">
      <c r="A373" s="3" t="s">
        <v>2270</v>
      </c>
      <c r="B373" s="3" t="s">
        <v>478</v>
      </c>
      <c r="C373" s="3" t="s">
        <v>479</v>
      </c>
      <c r="D373" s="9" t="s">
        <v>1277</v>
      </c>
      <c r="E373" s="9" t="s">
        <v>1278</v>
      </c>
      <c r="F373" s="9" t="s">
        <v>2083</v>
      </c>
      <c r="G373" s="9" t="s">
        <v>1279</v>
      </c>
      <c r="H373" s="9" t="s">
        <v>2084</v>
      </c>
      <c r="I373" s="3" t="s">
        <v>1281</v>
      </c>
      <c r="J373" s="3"/>
      <c r="K373" s="4" t="s">
        <v>491</v>
      </c>
      <c r="L373" s="3">
        <v>0</v>
      </c>
      <c r="M373" s="12" t="s">
        <v>2463</v>
      </c>
      <c r="N373" s="4" t="s">
        <v>483</v>
      </c>
      <c r="O373" s="3" t="s">
        <v>545</v>
      </c>
      <c r="P373" s="4" t="s">
        <v>483</v>
      </c>
      <c r="Q373" s="4" t="s">
        <v>485</v>
      </c>
      <c r="R373" s="4" t="s">
        <v>495</v>
      </c>
      <c r="S373" s="4" t="s">
        <v>496</v>
      </c>
      <c r="T373" s="12" t="s">
        <v>175</v>
      </c>
      <c r="U373" s="4" t="s">
        <v>493</v>
      </c>
      <c r="V373" s="3">
        <v>2</v>
      </c>
      <c r="W373" s="24">
        <v>400000</v>
      </c>
      <c r="X373" s="26">
        <v>0</v>
      </c>
      <c r="Y373" s="26">
        <f t="shared" si="15"/>
        <v>0</v>
      </c>
      <c r="Z373" s="4"/>
      <c r="AA373" s="40" t="s">
        <v>1319</v>
      </c>
      <c r="AB373" s="4">
        <v>11</v>
      </c>
      <c r="AC373" s="129"/>
    </row>
    <row r="374" spans="1:29" ht="54.75" customHeight="1">
      <c r="A374" s="3" t="s">
        <v>2830</v>
      </c>
      <c r="B374" s="3" t="s">
        <v>478</v>
      </c>
      <c r="C374" s="3" t="s">
        <v>479</v>
      </c>
      <c r="D374" s="9" t="s">
        <v>1277</v>
      </c>
      <c r="E374" s="9" t="s">
        <v>1278</v>
      </c>
      <c r="F374" s="9" t="s">
        <v>2083</v>
      </c>
      <c r="G374" s="9" t="s">
        <v>1279</v>
      </c>
      <c r="H374" s="9" t="s">
        <v>2084</v>
      </c>
      <c r="I374" s="3" t="s">
        <v>1281</v>
      </c>
      <c r="J374" s="3"/>
      <c r="K374" s="4" t="s">
        <v>491</v>
      </c>
      <c r="L374" s="3">
        <v>0</v>
      </c>
      <c r="M374" s="12" t="s">
        <v>2463</v>
      </c>
      <c r="N374" s="4" t="s">
        <v>483</v>
      </c>
      <c r="O374" s="3" t="s">
        <v>1333</v>
      </c>
      <c r="P374" s="4" t="s">
        <v>483</v>
      </c>
      <c r="Q374" s="4" t="s">
        <v>485</v>
      </c>
      <c r="R374" s="4" t="s">
        <v>495</v>
      </c>
      <c r="S374" s="4" t="s">
        <v>496</v>
      </c>
      <c r="T374" s="12" t="s">
        <v>175</v>
      </c>
      <c r="U374" s="4" t="s">
        <v>493</v>
      </c>
      <c r="V374" s="3">
        <v>2</v>
      </c>
      <c r="W374" s="24">
        <v>0</v>
      </c>
      <c r="X374" s="26">
        <f>V374*W374</f>
        <v>0</v>
      </c>
      <c r="Y374" s="26">
        <f t="shared" si="15"/>
        <v>0</v>
      </c>
      <c r="Z374" s="4"/>
      <c r="AA374" s="40" t="s">
        <v>1319</v>
      </c>
      <c r="AB374" s="4" t="s">
        <v>2913</v>
      </c>
      <c r="AC374" s="129"/>
    </row>
    <row r="375" spans="1:29" s="140" customFormat="1" ht="54.75" customHeight="1">
      <c r="A375" s="120" t="s">
        <v>2884</v>
      </c>
      <c r="B375" s="120" t="s">
        <v>478</v>
      </c>
      <c r="C375" s="120" t="s">
        <v>479</v>
      </c>
      <c r="D375" s="117" t="s">
        <v>1277</v>
      </c>
      <c r="E375" s="117" t="s">
        <v>1278</v>
      </c>
      <c r="F375" s="117" t="s">
        <v>2083</v>
      </c>
      <c r="G375" s="117" t="s">
        <v>1279</v>
      </c>
      <c r="H375" s="117" t="s">
        <v>2084</v>
      </c>
      <c r="I375" s="120" t="s">
        <v>1281</v>
      </c>
      <c r="J375" s="120"/>
      <c r="K375" s="118" t="s">
        <v>491</v>
      </c>
      <c r="L375" s="120">
        <v>0</v>
      </c>
      <c r="M375" s="136" t="s">
        <v>2463</v>
      </c>
      <c r="N375" s="118" t="s">
        <v>483</v>
      </c>
      <c r="O375" s="3" t="s">
        <v>1445</v>
      </c>
      <c r="P375" s="118" t="s">
        <v>483</v>
      </c>
      <c r="Q375" s="118" t="s">
        <v>485</v>
      </c>
      <c r="R375" s="118" t="s">
        <v>495</v>
      </c>
      <c r="S375" s="118" t="s">
        <v>496</v>
      </c>
      <c r="T375" s="136" t="s">
        <v>175</v>
      </c>
      <c r="U375" s="118" t="s">
        <v>493</v>
      </c>
      <c r="V375" s="120">
        <v>2</v>
      </c>
      <c r="W375" s="112">
        <v>600000</v>
      </c>
      <c r="X375" s="137">
        <f>V375*W375</f>
        <v>1200000</v>
      </c>
      <c r="Y375" s="137">
        <f t="shared" si="15"/>
        <v>1344000.0000000002</v>
      </c>
      <c r="Z375" s="118"/>
      <c r="AA375" s="138" t="s">
        <v>1319</v>
      </c>
      <c r="AB375" s="118"/>
      <c r="AC375" s="139"/>
    </row>
    <row r="376" spans="1:29" ht="102">
      <c r="A376" s="3" t="s">
        <v>2271</v>
      </c>
      <c r="B376" s="3" t="s">
        <v>478</v>
      </c>
      <c r="C376" s="3" t="s">
        <v>479</v>
      </c>
      <c r="D376" s="9" t="s">
        <v>1277</v>
      </c>
      <c r="E376" s="9" t="s">
        <v>1278</v>
      </c>
      <c r="F376" s="9" t="s">
        <v>2083</v>
      </c>
      <c r="G376" s="9" t="s">
        <v>1279</v>
      </c>
      <c r="H376" s="9" t="s">
        <v>2084</v>
      </c>
      <c r="I376" s="3" t="s">
        <v>1282</v>
      </c>
      <c r="J376" s="3"/>
      <c r="K376" s="4" t="s">
        <v>491</v>
      </c>
      <c r="L376" s="3">
        <v>0</v>
      </c>
      <c r="M376" s="12" t="s">
        <v>2463</v>
      </c>
      <c r="N376" s="4" t="s">
        <v>483</v>
      </c>
      <c r="O376" s="4" t="s">
        <v>545</v>
      </c>
      <c r="P376" s="4" t="s">
        <v>483</v>
      </c>
      <c r="Q376" s="4" t="s">
        <v>485</v>
      </c>
      <c r="R376" s="4" t="s">
        <v>495</v>
      </c>
      <c r="S376" s="4" t="s">
        <v>496</v>
      </c>
      <c r="T376" s="12" t="s">
        <v>175</v>
      </c>
      <c r="U376" s="4" t="s">
        <v>493</v>
      </c>
      <c r="V376" s="3">
        <v>2</v>
      </c>
      <c r="W376" s="24">
        <v>1696428</v>
      </c>
      <c r="X376" s="26">
        <v>0</v>
      </c>
      <c r="Y376" s="26">
        <f t="shared" si="15"/>
        <v>0</v>
      </c>
      <c r="Z376" s="4"/>
      <c r="AA376" s="40" t="s">
        <v>1319</v>
      </c>
      <c r="AB376" s="4">
        <v>11.14</v>
      </c>
      <c r="AC376" s="129"/>
    </row>
    <row r="377" spans="1:29" ht="102">
      <c r="A377" s="3" t="s">
        <v>4128</v>
      </c>
      <c r="B377" s="3" t="s">
        <v>478</v>
      </c>
      <c r="C377" s="3" t="s">
        <v>479</v>
      </c>
      <c r="D377" s="9" t="s">
        <v>1277</v>
      </c>
      <c r="E377" s="9" t="s">
        <v>1278</v>
      </c>
      <c r="F377" s="9" t="s">
        <v>2083</v>
      </c>
      <c r="G377" s="9" t="s">
        <v>1279</v>
      </c>
      <c r="H377" s="9" t="s">
        <v>2084</v>
      </c>
      <c r="I377" s="3" t="s">
        <v>1282</v>
      </c>
      <c r="J377" s="3"/>
      <c r="K377" s="4" t="s">
        <v>491</v>
      </c>
      <c r="L377" s="3">
        <v>0</v>
      </c>
      <c r="M377" s="12" t="s">
        <v>2463</v>
      </c>
      <c r="N377" s="4" t="s">
        <v>483</v>
      </c>
      <c r="O377" s="3" t="s">
        <v>400</v>
      </c>
      <c r="P377" s="4" t="s">
        <v>483</v>
      </c>
      <c r="Q377" s="4" t="s">
        <v>485</v>
      </c>
      <c r="R377" s="4" t="s">
        <v>3680</v>
      </c>
      <c r="S377" s="4" t="s">
        <v>496</v>
      </c>
      <c r="T377" s="12" t="s">
        <v>175</v>
      </c>
      <c r="U377" s="4" t="s">
        <v>493</v>
      </c>
      <c r="V377" s="3">
        <v>2</v>
      </c>
      <c r="W377" s="24">
        <v>1696428</v>
      </c>
      <c r="X377" s="26">
        <f>V377*W377</f>
        <v>3392856</v>
      </c>
      <c r="Y377" s="26">
        <f t="shared" si="15"/>
        <v>3799998.72</v>
      </c>
      <c r="Z377" s="4"/>
      <c r="AA377" s="40" t="s">
        <v>1319</v>
      </c>
      <c r="AB377" s="4"/>
      <c r="AC377" s="129"/>
    </row>
    <row r="378" spans="1:29" ht="59.25" customHeight="1">
      <c r="A378" s="3" t="s">
        <v>2272</v>
      </c>
      <c r="B378" s="3" t="s">
        <v>478</v>
      </c>
      <c r="C378" s="3" t="s">
        <v>479</v>
      </c>
      <c r="D378" s="9" t="s">
        <v>1277</v>
      </c>
      <c r="E378" s="9" t="s">
        <v>1278</v>
      </c>
      <c r="F378" s="9" t="s">
        <v>2083</v>
      </c>
      <c r="G378" s="9" t="s">
        <v>1279</v>
      </c>
      <c r="H378" s="9" t="s">
        <v>2084</v>
      </c>
      <c r="I378" s="3" t="s">
        <v>788</v>
      </c>
      <c r="J378" s="3"/>
      <c r="K378" s="4" t="s">
        <v>491</v>
      </c>
      <c r="L378" s="4">
        <v>0</v>
      </c>
      <c r="M378" s="12" t="s">
        <v>2463</v>
      </c>
      <c r="N378" s="4" t="s">
        <v>483</v>
      </c>
      <c r="O378" s="4" t="s">
        <v>545</v>
      </c>
      <c r="P378" s="4" t="s">
        <v>483</v>
      </c>
      <c r="Q378" s="4" t="s">
        <v>485</v>
      </c>
      <c r="R378" s="4" t="s">
        <v>495</v>
      </c>
      <c r="S378" s="4" t="s">
        <v>496</v>
      </c>
      <c r="T378" s="3">
        <v>796</v>
      </c>
      <c r="U378" s="4" t="s">
        <v>493</v>
      </c>
      <c r="V378" s="3">
        <v>2</v>
      </c>
      <c r="W378" s="24">
        <v>400000</v>
      </c>
      <c r="X378" s="26">
        <v>0</v>
      </c>
      <c r="Y378" s="26">
        <f t="shared" si="15"/>
        <v>0</v>
      </c>
      <c r="Z378" s="4"/>
      <c r="AA378" s="40" t="s">
        <v>1319</v>
      </c>
      <c r="AB378" s="4">
        <v>11</v>
      </c>
      <c r="AC378" s="129"/>
    </row>
    <row r="379" spans="1:29" ht="59.25" customHeight="1">
      <c r="A379" s="3" t="s">
        <v>2831</v>
      </c>
      <c r="B379" s="3" t="s">
        <v>478</v>
      </c>
      <c r="C379" s="3" t="s">
        <v>479</v>
      </c>
      <c r="D379" s="9" t="s">
        <v>1277</v>
      </c>
      <c r="E379" s="9" t="s">
        <v>1278</v>
      </c>
      <c r="F379" s="9" t="s">
        <v>2083</v>
      </c>
      <c r="G379" s="9" t="s">
        <v>1279</v>
      </c>
      <c r="H379" s="9" t="s">
        <v>2084</v>
      </c>
      <c r="I379" s="3" t="s">
        <v>788</v>
      </c>
      <c r="J379" s="3"/>
      <c r="K379" s="4" t="s">
        <v>491</v>
      </c>
      <c r="L379" s="4">
        <v>0</v>
      </c>
      <c r="M379" s="12" t="s">
        <v>2463</v>
      </c>
      <c r="N379" s="4" t="s">
        <v>483</v>
      </c>
      <c r="O379" s="3" t="s">
        <v>1333</v>
      </c>
      <c r="P379" s="4" t="s">
        <v>483</v>
      </c>
      <c r="Q379" s="4" t="s">
        <v>485</v>
      </c>
      <c r="R379" s="4" t="s">
        <v>495</v>
      </c>
      <c r="S379" s="4" t="s">
        <v>496</v>
      </c>
      <c r="T379" s="3">
        <v>796</v>
      </c>
      <c r="U379" s="4" t="s">
        <v>493</v>
      </c>
      <c r="V379" s="3">
        <v>2</v>
      </c>
      <c r="W379" s="24">
        <v>0</v>
      </c>
      <c r="X379" s="26">
        <f>V379*W379</f>
        <v>0</v>
      </c>
      <c r="Y379" s="26">
        <f t="shared" si="15"/>
        <v>0</v>
      </c>
      <c r="Z379" s="4"/>
      <c r="AA379" s="40" t="s">
        <v>1319</v>
      </c>
      <c r="AB379" s="4" t="s">
        <v>2960</v>
      </c>
      <c r="AC379" s="129"/>
    </row>
    <row r="380" spans="1:29" ht="59.25" customHeight="1">
      <c r="A380" s="3" t="s">
        <v>2885</v>
      </c>
      <c r="B380" s="3" t="s">
        <v>478</v>
      </c>
      <c r="C380" s="3" t="s">
        <v>479</v>
      </c>
      <c r="D380" s="9" t="s">
        <v>1277</v>
      </c>
      <c r="E380" s="9" t="s">
        <v>1278</v>
      </c>
      <c r="F380" s="9" t="s">
        <v>2083</v>
      </c>
      <c r="G380" s="9" t="s">
        <v>1279</v>
      </c>
      <c r="H380" s="9" t="s">
        <v>2084</v>
      </c>
      <c r="I380" s="3" t="s">
        <v>2959</v>
      </c>
      <c r="J380" s="3"/>
      <c r="K380" s="4" t="s">
        <v>491</v>
      </c>
      <c r="L380" s="4">
        <v>0</v>
      </c>
      <c r="M380" s="12" t="s">
        <v>2463</v>
      </c>
      <c r="N380" s="4" t="s">
        <v>483</v>
      </c>
      <c r="O380" s="3" t="s">
        <v>1445</v>
      </c>
      <c r="P380" s="4" t="s">
        <v>483</v>
      </c>
      <c r="Q380" s="4" t="s">
        <v>485</v>
      </c>
      <c r="R380" s="4" t="s">
        <v>495</v>
      </c>
      <c r="S380" s="4" t="s">
        <v>496</v>
      </c>
      <c r="T380" s="3">
        <v>796</v>
      </c>
      <c r="U380" s="4" t="s">
        <v>493</v>
      </c>
      <c r="V380" s="3">
        <v>2</v>
      </c>
      <c r="W380" s="112">
        <v>600000</v>
      </c>
      <c r="X380" s="26">
        <f>V380*W380</f>
        <v>1200000</v>
      </c>
      <c r="Y380" s="26">
        <f t="shared" si="15"/>
        <v>1344000.0000000002</v>
      </c>
      <c r="Z380" s="4"/>
      <c r="AA380" s="40" t="s">
        <v>1319</v>
      </c>
      <c r="AB380" s="4"/>
      <c r="AC380" s="129"/>
    </row>
    <row r="381" spans="1:29" ht="88.5" customHeight="1">
      <c r="A381" s="3" t="s">
        <v>2273</v>
      </c>
      <c r="B381" s="3" t="s">
        <v>478</v>
      </c>
      <c r="C381" s="3" t="s">
        <v>479</v>
      </c>
      <c r="D381" s="4" t="s">
        <v>216</v>
      </c>
      <c r="E381" s="10" t="s">
        <v>217</v>
      </c>
      <c r="F381" s="10" t="s">
        <v>2086</v>
      </c>
      <c r="G381" s="18" t="s">
        <v>218</v>
      </c>
      <c r="H381" s="18" t="s">
        <v>2085</v>
      </c>
      <c r="I381" s="10" t="s">
        <v>219</v>
      </c>
      <c r="J381" s="10"/>
      <c r="K381" s="4" t="s">
        <v>491</v>
      </c>
      <c r="L381" s="3">
        <v>0</v>
      </c>
      <c r="M381" s="12" t="s">
        <v>2463</v>
      </c>
      <c r="N381" s="4" t="s">
        <v>483</v>
      </c>
      <c r="O381" s="3" t="s">
        <v>545</v>
      </c>
      <c r="P381" s="4" t="s">
        <v>483</v>
      </c>
      <c r="Q381" s="4" t="s">
        <v>485</v>
      </c>
      <c r="R381" s="4" t="s">
        <v>495</v>
      </c>
      <c r="S381" s="4" t="s">
        <v>496</v>
      </c>
      <c r="T381" s="3">
        <v>616</v>
      </c>
      <c r="U381" s="3" t="s">
        <v>220</v>
      </c>
      <c r="V381" s="3">
        <v>1</v>
      </c>
      <c r="W381" s="26">
        <v>4000</v>
      </c>
      <c r="X381" s="26">
        <v>0</v>
      </c>
      <c r="Y381" s="26">
        <f t="shared" si="15"/>
        <v>0</v>
      </c>
      <c r="Z381" s="4"/>
      <c r="AA381" s="40" t="s">
        <v>1319</v>
      </c>
      <c r="AB381" s="4" t="s">
        <v>3183</v>
      </c>
      <c r="AC381" s="129"/>
    </row>
    <row r="382" spans="1:29" ht="102" customHeight="1">
      <c r="A382" s="3" t="s">
        <v>3123</v>
      </c>
      <c r="B382" s="3" t="s">
        <v>478</v>
      </c>
      <c r="C382" s="3" t="s">
        <v>479</v>
      </c>
      <c r="D382" s="4" t="s">
        <v>216</v>
      </c>
      <c r="E382" s="10" t="s">
        <v>217</v>
      </c>
      <c r="F382" s="10" t="s">
        <v>2086</v>
      </c>
      <c r="G382" s="18" t="s">
        <v>218</v>
      </c>
      <c r="H382" s="18" t="s">
        <v>2085</v>
      </c>
      <c r="I382" s="10" t="s">
        <v>219</v>
      </c>
      <c r="J382" s="10"/>
      <c r="K382" s="4" t="s">
        <v>482</v>
      </c>
      <c r="L382" s="3">
        <v>0</v>
      </c>
      <c r="M382" s="12" t="s">
        <v>2463</v>
      </c>
      <c r="N382" s="4" t="s">
        <v>483</v>
      </c>
      <c r="O382" s="3" t="s">
        <v>1476</v>
      </c>
      <c r="P382" s="4" t="s">
        <v>483</v>
      </c>
      <c r="Q382" s="4" t="s">
        <v>485</v>
      </c>
      <c r="R382" s="4" t="s">
        <v>503</v>
      </c>
      <c r="S382" s="4" t="s">
        <v>496</v>
      </c>
      <c r="T382" s="3">
        <v>616</v>
      </c>
      <c r="U382" s="3" t="s">
        <v>220</v>
      </c>
      <c r="V382" s="3">
        <v>1</v>
      </c>
      <c r="W382" s="26">
        <v>4000</v>
      </c>
      <c r="X382" s="26">
        <f>V382*W382</f>
        <v>4000</v>
      </c>
      <c r="Y382" s="26">
        <f t="shared" si="15"/>
        <v>4480</v>
      </c>
      <c r="Z382" s="4"/>
      <c r="AA382" s="40" t="s">
        <v>1319</v>
      </c>
      <c r="AB382" s="4"/>
      <c r="AC382" s="129"/>
    </row>
    <row r="383" spans="1:29" ht="120" customHeight="1">
      <c r="A383" s="3" t="s">
        <v>2274</v>
      </c>
      <c r="B383" s="3" t="s">
        <v>478</v>
      </c>
      <c r="C383" s="3" t="s">
        <v>479</v>
      </c>
      <c r="D383" s="4" t="s">
        <v>221</v>
      </c>
      <c r="E383" s="4" t="s">
        <v>222</v>
      </c>
      <c r="F383" s="4" t="s">
        <v>2088</v>
      </c>
      <c r="G383" s="4" t="s">
        <v>223</v>
      </c>
      <c r="H383" s="4" t="s">
        <v>2087</v>
      </c>
      <c r="I383" s="4" t="s">
        <v>1283</v>
      </c>
      <c r="J383" s="4"/>
      <c r="K383" s="4" t="s">
        <v>491</v>
      </c>
      <c r="L383" s="3">
        <v>0</v>
      </c>
      <c r="M383" s="12" t="s">
        <v>2463</v>
      </c>
      <c r="N383" s="4" t="s">
        <v>483</v>
      </c>
      <c r="O383" s="3" t="s">
        <v>545</v>
      </c>
      <c r="P383" s="4" t="s">
        <v>483</v>
      </c>
      <c r="Q383" s="4" t="s">
        <v>485</v>
      </c>
      <c r="R383" s="4" t="s">
        <v>495</v>
      </c>
      <c r="S383" s="4" t="s">
        <v>496</v>
      </c>
      <c r="T383" s="3" t="s">
        <v>592</v>
      </c>
      <c r="U383" s="3" t="s">
        <v>593</v>
      </c>
      <c r="V383" s="3">
        <v>100</v>
      </c>
      <c r="W383" s="26">
        <v>27</v>
      </c>
      <c r="X383" s="26">
        <v>0</v>
      </c>
      <c r="Y383" s="26">
        <f t="shared" si="15"/>
        <v>0</v>
      </c>
      <c r="Z383" s="4"/>
      <c r="AA383" s="40" t="s">
        <v>1319</v>
      </c>
      <c r="AB383" s="4" t="s">
        <v>3183</v>
      </c>
      <c r="AC383" s="129"/>
    </row>
    <row r="384" spans="1:29" ht="119.25" customHeight="1">
      <c r="A384" s="3" t="s">
        <v>3124</v>
      </c>
      <c r="B384" s="3" t="s">
        <v>478</v>
      </c>
      <c r="C384" s="3" t="s">
        <v>479</v>
      </c>
      <c r="D384" s="4" t="s">
        <v>221</v>
      </c>
      <c r="E384" s="4" t="s">
        <v>222</v>
      </c>
      <c r="F384" s="4" t="s">
        <v>2088</v>
      </c>
      <c r="G384" s="4" t="s">
        <v>223</v>
      </c>
      <c r="H384" s="4" t="s">
        <v>2087</v>
      </c>
      <c r="I384" s="4" t="s">
        <v>1283</v>
      </c>
      <c r="J384" s="4"/>
      <c r="K384" s="4" t="s">
        <v>482</v>
      </c>
      <c r="L384" s="3">
        <v>0</v>
      </c>
      <c r="M384" s="12" t="s">
        <v>2463</v>
      </c>
      <c r="N384" s="4" t="s">
        <v>483</v>
      </c>
      <c r="O384" s="3" t="s">
        <v>1476</v>
      </c>
      <c r="P384" s="4" t="s">
        <v>483</v>
      </c>
      <c r="Q384" s="4" t="s">
        <v>485</v>
      </c>
      <c r="R384" s="4" t="s">
        <v>503</v>
      </c>
      <c r="S384" s="4" t="s">
        <v>496</v>
      </c>
      <c r="T384" s="3" t="s">
        <v>592</v>
      </c>
      <c r="U384" s="3" t="s">
        <v>593</v>
      </c>
      <c r="V384" s="3">
        <v>100</v>
      </c>
      <c r="W384" s="26">
        <v>27</v>
      </c>
      <c r="X384" s="26">
        <f>V384*W384</f>
        <v>2700</v>
      </c>
      <c r="Y384" s="26">
        <f t="shared" si="15"/>
        <v>3024.0000000000005</v>
      </c>
      <c r="Z384" s="4"/>
      <c r="AA384" s="40" t="s">
        <v>1319</v>
      </c>
      <c r="AB384" s="4"/>
      <c r="AC384" s="129"/>
    </row>
    <row r="385" spans="1:29" ht="45" customHeight="1">
      <c r="A385" s="3" t="s">
        <v>2275</v>
      </c>
      <c r="B385" s="3" t="s">
        <v>478</v>
      </c>
      <c r="C385" s="3" t="s">
        <v>479</v>
      </c>
      <c r="D385" s="4" t="s">
        <v>224</v>
      </c>
      <c r="E385" s="4" t="s">
        <v>225</v>
      </c>
      <c r="F385" s="4" t="s">
        <v>225</v>
      </c>
      <c r="G385" s="4" t="s">
        <v>226</v>
      </c>
      <c r="H385" s="4" t="s">
        <v>2089</v>
      </c>
      <c r="I385" s="4" t="s">
        <v>227</v>
      </c>
      <c r="J385" s="4"/>
      <c r="K385" s="4" t="s">
        <v>491</v>
      </c>
      <c r="L385" s="4">
        <v>0</v>
      </c>
      <c r="M385" s="12" t="s">
        <v>2463</v>
      </c>
      <c r="N385" s="4" t="s">
        <v>483</v>
      </c>
      <c r="O385" s="3" t="s">
        <v>545</v>
      </c>
      <c r="P385" s="4" t="s">
        <v>483</v>
      </c>
      <c r="Q385" s="4" t="s">
        <v>485</v>
      </c>
      <c r="R385" s="4" t="s">
        <v>495</v>
      </c>
      <c r="S385" s="4" t="s">
        <v>496</v>
      </c>
      <c r="T385" s="4" t="s">
        <v>228</v>
      </c>
      <c r="U385" s="4" t="s">
        <v>229</v>
      </c>
      <c r="V385" s="3">
        <v>50</v>
      </c>
      <c r="W385" s="26">
        <v>1000</v>
      </c>
      <c r="X385" s="26">
        <v>0</v>
      </c>
      <c r="Y385" s="26">
        <f t="shared" si="15"/>
        <v>0</v>
      </c>
      <c r="Z385" s="4"/>
      <c r="AA385" s="40" t="s">
        <v>1319</v>
      </c>
      <c r="AB385" s="4" t="s">
        <v>3183</v>
      </c>
      <c r="AC385" s="129"/>
    </row>
    <row r="386" spans="1:29" ht="45" customHeight="1">
      <c r="A386" s="3" t="s">
        <v>3023</v>
      </c>
      <c r="B386" s="3" t="s">
        <v>478</v>
      </c>
      <c r="C386" s="3" t="s">
        <v>479</v>
      </c>
      <c r="D386" s="4" t="s">
        <v>224</v>
      </c>
      <c r="E386" s="4" t="s">
        <v>225</v>
      </c>
      <c r="F386" s="4" t="s">
        <v>225</v>
      </c>
      <c r="G386" s="4" t="s">
        <v>226</v>
      </c>
      <c r="H386" s="4" t="s">
        <v>2089</v>
      </c>
      <c r="I386" s="4" t="s">
        <v>227</v>
      </c>
      <c r="J386" s="4"/>
      <c r="K386" s="4" t="s">
        <v>482</v>
      </c>
      <c r="L386" s="4">
        <v>0</v>
      </c>
      <c r="M386" s="12" t="s">
        <v>2463</v>
      </c>
      <c r="N386" s="4" t="s">
        <v>483</v>
      </c>
      <c r="O386" s="3" t="s">
        <v>1476</v>
      </c>
      <c r="P386" s="4" t="s">
        <v>483</v>
      </c>
      <c r="Q386" s="4" t="s">
        <v>485</v>
      </c>
      <c r="R386" s="4" t="s">
        <v>503</v>
      </c>
      <c r="S386" s="4" t="s">
        <v>496</v>
      </c>
      <c r="T386" s="4" t="s">
        <v>228</v>
      </c>
      <c r="U386" s="4" t="s">
        <v>229</v>
      </c>
      <c r="V386" s="3">
        <v>50</v>
      </c>
      <c r="W386" s="26">
        <v>1000</v>
      </c>
      <c r="X386" s="26">
        <f aca="true" t="shared" si="16" ref="X386:X391">V386*W386</f>
        <v>50000</v>
      </c>
      <c r="Y386" s="26">
        <f t="shared" si="15"/>
        <v>56000.00000000001</v>
      </c>
      <c r="Z386" s="4"/>
      <c r="AA386" s="40" t="s">
        <v>1319</v>
      </c>
      <c r="AB386" s="4"/>
      <c r="AC386" s="129"/>
    </row>
    <row r="387" spans="1:29" ht="204">
      <c r="A387" s="3" t="s">
        <v>2276</v>
      </c>
      <c r="B387" s="3" t="s">
        <v>478</v>
      </c>
      <c r="C387" s="3" t="s">
        <v>479</v>
      </c>
      <c r="D387" s="51" t="s">
        <v>284</v>
      </c>
      <c r="E387" s="51" t="s">
        <v>286</v>
      </c>
      <c r="F387" s="4" t="s">
        <v>2090</v>
      </c>
      <c r="G387" s="4" t="s">
        <v>287</v>
      </c>
      <c r="H387" s="4" t="s">
        <v>2091</v>
      </c>
      <c r="I387" s="4" t="s">
        <v>1284</v>
      </c>
      <c r="J387" s="4"/>
      <c r="K387" s="4" t="s">
        <v>491</v>
      </c>
      <c r="L387" s="4">
        <v>0</v>
      </c>
      <c r="M387" s="12" t="s">
        <v>2463</v>
      </c>
      <c r="N387" s="4" t="s">
        <v>483</v>
      </c>
      <c r="O387" s="3" t="s">
        <v>499</v>
      </c>
      <c r="P387" s="4" t="s">
        <v>483</v>
      </c>
      <c r="Q387" s="4" t="s">
        <v>485</v>
      </c>
      <c r="R387" s="4" t="s">
        <v>495</v>
      </c>
      <c r="S387" s="4" t="s">
        <v>496</v>
      </c>
      <c r="T387" s="4">
        <v>796</v>
      </c>
      <c r="U387" s="4" t="s">
        <v>497</v>
      </c>
      <c r="V387" s="3">
        <v>3</v>
      </c>
      <c r="W387" s="26">
        <v>100000</v>
      </c>
      <c r="X387" s="26">
        <f t="shared" si="16"/>
        <v>300000</v>
      </c>
      <c r="Y387" s="26">
        <f t="shared" si="15"/>
        <v>336000.00000000006</v>
      </c>
      <c r="Z387" s="4"/>
      <c r="AA387" s="40" t="s">
        <v>1319</v>
      </c>
      <c r="AB387" s="4"/>
      <c r="AC387" s="129"/>
    </row>
    <row r="388" spans="1:29" ht="102">
      <c r="A388" s="3" t="s">
        <v>2277</v>
      </c>
      <c r="B388" s="3" t="s">
        <v>478</v>
      </c>
      <c r="C388" s="3" t="s">
        <v>479</v>
      </c>
      <c r="D388" s="10" t="s">
        <v>554</v>
      </c>
      <c r="E388" s="10" t="s">
        <v>556</v>
      </c>
      <c r="F388" s="10" t="s">
        <v>555</v>
      </c>
      <c r="G388" s="10" t="s">
        <v>557</v>
      </c>
      <c r="H388" s="10" t="s">
        <v>1529</v>
      </c>
      <c r="I388" s="4" t="s">
        <v>1285</v>
      </c>
      <c r="J388" s="4"/>
      <c r="K388" s="4" t="s">
        <v>491</v>
      </c>
      <c r="L388" s="4">
        <v>0</v>
      </c>
      <c r="M388" s="12" t="s">
        <v>2463</v>
      </c>
      <c r="N388" s="4" t="s">
        <v>483</v>
      </c>
      <c r="O388" s="3" t="s">
        <v>640</v>
      </c>
      <c r="P388" s="4" t="s">
        <v>483</v>
      </c>
      <c r="Q388" s="4" t="s">
        <v>485</v>
      </c>
      <c r="R388" s="4" t="s">
        <v>503</v>
      </c>
      <c r="S388" s="4" t="s">
        <v>496</v>
      </c>
      <c r="T388" s="4">
        <v>796</v>
      </c>
      <c r="U388" s="4" t="s">
        <v>493</v>
      </c>
      <c r="V388" s="3">
        <v>5</v>
      </c>
      <c r="W388" s="26">
        <v>5000</v>
      </c>
      <c r="X388" s="26">
        <f t="shared" si="16"/>
        <v>25000</v>
      </c>
      <c r="Y388" s="26">
        <f t="shared" si="15"/>
        <v>28000.000000000004</v>
      </c>
      <c r="Z388" s="4"/>
      <c r="AA388" s="40" t="s">
        <v>1319</v>
      </c>
      <c r="AB388" s="4"/>
      <c r="AC388" s="129"/>
    </row>
    <row r="389" spans="1:29" ht="140.25" customHeight="1">
      <c r="A389" s="3" t="s">
        <v>2278</v>
      </c>
      <c r="B389" s="3" t="s">
        <v>478</v>
      </c>
      <c r="C389" s="3" t="s">
        <v>479</v>
      </c>
      <c r="D389" s="4" t="s">
        <v>233</v>
      </c>
      <c r="E389" s="10" t="s">
        <v>231</v>
      </c>
      <c r="F389" s="10" t="s">
        <v>1286</v>
      </c>
      <c r="G389" s="10" t="s">
        <v>3641</v>
      </c>
      <c r="H389" s="10" t="s">
        <v>3642</v>
      </c>
      <c r="I389" s="4" t="s">
        <v>1287</v>
      </c>
      <c r="J389" s="4"/>
      <c r="K389" s="4" t="s">
        <v>491</v>
      </c>
      <c r="L389" s="4">
        <v>0</v>
      </c>
      <c r="M389" s="12" t="s">
        <v>2463</v>
      </c>
      <c r="N389" s="4" t="s">
        <v>483</v>
      </c>
      <c r="O389" s="3" t="s">
        <v>492</v>
      </c>
      <c r="P389" s="4" t="s">
        <v>483</v>
      </c>
      <c r="Q389" s="4" t="s">
        <v>485</v>
      </c>
      <c r="R389" s="4" t="s">
        <v>495</v>
      </c>
      <c r="S389" s="4" t="s">
        <v>496</v>
      </c>
      <c r="T389" s="27" t="s">
        <v>592</v>
      </c>
      <c r="U389" s="3" t="s">
        <v>593</v>
      </c>
      <c r="V389" s="4">
        <v>20</v>
      </c>
      <c r="W389" s="26">
        <v>25000</v>
      </c>
      <c r="X389" s="26">
        <v>0</v>
      </c>
      <c r="Y389" s="26">
        <f t="shared" si="15"/>
        <v>0</v>
      </c>
      <c r="Z389" s="4"/>
      <c r="AA389" s="40" t="s">
        <v>1319</v>
      </c>
      <c r="AB389" s="4" t="s">
        <v>3693</v>
      </c>
      <c r="AC389" s="129"/>
    </row>
    <row r="390" spans="1:29" ht="140.25" customHeight="1">
      <c r="A390" s="3" t="s">
        <v>3678</v>
      </c>
      <c r="B390" s="3" t="s">
        <v>478</v>
      </c>
      <c r="C390" s="3" t="s">
        <v>479</v>
      </c>
      <c r="D390" s="4" t="s">
        <v>233</v>
      </c>
      <c r="E390" s="10" t="s">
        <v>231</v>
      </c>
      <c r="F390" s="10" t="s">
        <v>1286</v>
      </c>
      <c r="G390" s="10" t="s">
        <v>3641</v>
      </c>
      <c r="H390" s="10" t="s">
        <v>3642</v>
      </c>
      <c r="I390" s="4" t="s">
        <v>1287</v>
      </c>
      <c r="J390" s="4"/>
      <c r="K390" s="4" t="s">
        <v>491</v>
      </c>
      <c r="L390" s="4">
        <v>0</v>
      </c>
      <c r="M390" s="12" t="s">
        <v>2463</v>
      </c>
      <c r="N390" s="4" t="s">
        <v>483</v>
      </c>
      <c r="O390" s="3" t="s">
        <v>1418</v>
      </c>
      <c r="P390" s="4" t="s">
        <v>483</v>
      </c>
      <c r="Q390" s="4" t="s">
        <v>485</v>
      </c>
      <c r="R390" s="4" t="s">
        <v>495</v>
      </c>
      <c r="S390" s="4" t="s">
        <v>496</v>
      </c>
      <c r="T390" s="27" t="s">
        <v>592</v>
      </c>
      <c r="U390" s="3" t="s">
        <v>593</v>
      </c>
      <c r="V390" s="4">
        <v>40</v>
      </c>
      <c r="W390" s="26">
        <v>25000</v>
      </c>
      <c r="X390" s="26">
        <f>V390*W390</f>
        <v>1000000</v>
      </c>
      <c r="Y390" s="26">
        <f t="shared" si="15"/>
        <v>1120000</v>
      </c>
      <c r="Z390" s="4"/>
      <c r="AA390" s="40" t="s">
        <v>1319</v>
      </c>
      <c r="AB390" s="4"/>
      <c r="AC390" s="129"/>
    </row>
    <row r="391" spans="1:29" ht="114" customHeight="1">
      <c r="A391" s="3" t="s">
        <v>2279</v>
      </c>
      <c r="B391" s="4" t="s">
        <v>478</v>
      </c>
      <c r="C391" s="4" t="s">
        <v>479</v>
      </c>
      <c r="D391" s="4" t="s">
        <v>230</v>
      </c>
      <c r="E391" s="4" t="s">
        <v>231</v>
      </c>
      <c r="F391" s="4" t="s">
        <v>1286</v>
      </c>
      <c r="G391" s="4" t="s">
        <v>232</v>
      </c>
      <c r="H391" s="4" t="s">
        <v>5</v>
      </c>
      <c r="I391" s="3" t="s">
        <v>1906</v>
      </c>
      <c r="J391" s="3"/>
      <c r="K391" s="4" t="s">
        <v>482</v>
      </c>
      <c r="L391" s="4">
        <v>0</v>
      </c>
      <c r="M391" s="12" t="s">
        <v>2463</v>
      </c>
      <c r="N391" s="4" t="s">
        <v>483</v>
      </c>
      <c r="O391" s="4" t="s">
        <v>484</v>
      </c>
      <c r="P391" s="4" t="s">
        <v>483</v>
      </c>
      <c r="Q391" s="4" t="s">
        <v>485</v>
      </c>
      <c r="R391" s="4" t="s">
        <v>1907</v>
      </c>
      <c r="S391" s="4" t="s">
        <v>496</v>
      </c>
      <c r="T391" s="27" t="s">
        <v>592</v>
      </c>
      <c r="U391" s="3" t="s">
        <v>593</v>
      </c>
      <c r="V391" s="11">
        <v>60</v>
      </c>
      <c r="W391" s="26">
        <v>30000</v>
      </c>
      <c r="X391" s="26">
        <f t="shared" si="16"/>
        <v>1800000</v>
      </c>
      <c r="Y391" s="26">
        <f t="shared" si="15"/>
        <v>2016000.0000000002</v>
      </c>
      <c r="Z391" s="4"/>
      <c r="AA391" s="40" t="s">
        <v>1319</v>
      </c>
      <c r="AB391" s="4"/>
      <c r="AC391" s="129"/>
    </row>
    <row r="392" spans="1:29" ht="151.5" customHeight="1">
      <c r="A392" s="3" t="s">
        <v>2280</v>
      </c>
      <c r="B392" s="3" t="s">
        <v>478</v>
      </c>
      <c r="C392" s="3" t="s">
        <v>479</v>
      </c>
      <c r="D392" s="4" t="s">
        <v>230</v>
      </c>
      <c r="E392" s="4" t="s">
        <v>231</v>
      </c>
      <c r="F392" s="4" t="s">
        <v>1286</v>
      </c>
      <c r="G392" s="4" t="s">
        <v>3639</v>
      </c>
      <c r="H392" s="4" t="s">
        <v>3640</v>
      </c>
      <c r="I392" s="10" t="s">
        <v>1288</v>
      </c>
      <c r="J392" s="10"/>
      <c r="K392" s="4" t="s">
        <v>491</v>
      </c>
      <c r="L392" s="4">
        <v>0</v>
      </c>
      <c r="M392" s="12" t="s">
        <v>2463</v>
      </c>
      <c r="N392" s="4" t="s">
        <v>483</v>
      </c>
      <c r="O392" s="4" t="s">
        <v>492</v>
      </c>
      <c r="P392" s="4" t="s">
        <v>483</v>
      </c>
      <c r="Q392" s="4" t="s">
        <v>485</v>
      </c>
      <c r="R392" s="4" t="s">
        <v>495</v>
      </c>
      <c r="S392" s="4" t="s">
        <v>496</v>
      </c>
      <c r="T392" s="27" t="s">
        <v>592</v>
      </c>
      <c r="U392" s="3" t="s">
        <v>593</v>
      </c>
      <c r="V392" s="11">
        <v>20</v>
      </c>
      <c r="W392" s="26">
        <v>20000</v>
      </c>
      <c r="X392" s="26">
        <v>0</v>
      </c>
      <c r="Y392" s="26">
        <f t="shared" si="15"/>
        <v>0</v>
      </c>
      <c r="Z392" s="4"/>
      <c r="AA392" s="40" t="s">
        <v>1319</v>
      </c>
      <c r="AB392" s="4" t="s">
        <v>3681</v>
      </c>
      <c r="AC392" s="129"/>
    </row>
    <row r="393" spans="1:29" ht="151.5" customHeight="1">
      <c r="A393" s="3" t="s">
        <v>3679</v>
      </c>
      <c r="B393" s="3" t="s">
        <v>478</v>
      </c>
      <c r="C393" s="3" t="s">
        <v>479</v>
      </c>
      <c r="D393" s="4" t="s">
        <v>230</v>
      </c>
      <c r="E393" s="4" t="s">
        <v>231</v>
      </c>
      <c r="F393" s="4" t="s">
        <v>1286</v>
      </c>
      <c r="G393" s="4" t="s">
        <v>3639</v>
      </c>
      <c r="H393" s="4" t="s">
        <v>3640</v>
      </c>
      <c r="I393" s="10" t="s">
        <v>1288</v>
      </c>
      <c r="J393" s="10"/>
      <c r="K393" s="4" t="s">
        <v>482</v>
      </c>
      <c r="L393" s="4">
        <v>0</v>
      </c>
      <c r="M393" s="12" t="s">
        <v>2463</v>
      </c>
      <c r="N393" s="4" t="s">
        <v>483</v>
      </c>
      <c r="O393" s="3" t="s">
        <v>1418</v>
      </c>
      <c r="P393" s="4" t="s">
        <v>483</v>
      </c>
      <c r="Q393" s="4" t="s">
        <v>485</v>
      </c>
      <c r="R393" s="4" t="s">
        <v>3680</v>
      </c>
      <c r="S393" s="4" t="s">
        <v>496</v>
      </c>
      <c r="T393" s="27" t="s">
        <v>592</v>
      </c>
      <c r="U393" s="3" t="s">
        <v>593</v>
      </c>
      <c r="V393" s="11">
        <v>40</v>
      </c>
      <c r="W393" s="26">
        <v>20000</v>
      </c>
      <c r="X393" s="26">
        <f>V393*W393</f>
        <v>800000</v>
      </c>
      <c r="Y393" s="26">
        <f t="shared" si="15"/>
        <v>896000.0000000001</v>
      </c>
      <c r="Z393" s="4"/>
      <c r="AA393" s="40" t="s">
        <v>1319</v>
      </c>
      <c r="AB393" s="4"/>
      <c r="AC393" s="129"/>
    </row>
    <row r="394" spans="1:29" ht="102">
      <c r="A394" s="3" t="s">
        <v>2281</v>
      </c>
      <c r="B394" s="3" t="s">
        <v>478</v>
      </c>
      <c r="C394" s="3" t="s">
        <v>479</v>
      </c>
      <c r="D394" s="4" t="s">
        <v>1289</v>
      </c>
      <c r="E394" s="4" t="s">
        <v>1290</v>
      </c>
      <c r="F394" s="4" t="s">
        <v>1290</v>
      </c>
      <c r="G394" s="4" t="s">
        <v>1291</v>
      </c>
      <c r="H394" s="4" t="s">
        <v>2092</v>
      </c>
      <c r="I394" s="10"/>
      <c r="J394" s="10"/>
      <c r="K394" s="4" t="s">
        <v>491</v>
      </c>
      <c r="L394" s="4">
        <v>0</v>
      </c>
      <c r="M394" s="12" t="s">
        <v>2463</v>
      </c>
      <c r="N394" s="4" t="s">
        <v>483</v>
      </c>
      <c r="O394" s="3" t="s">
        <v>640</v>
      </c>
      <c r="P394" s="4" t="s">
        <v>483</v>
      </c>
      <c r="Q394" s="4" t="s">
        <v>485</v>
      </c>
      <c r="R394" s="4" t="s">
        <v>495</v>
      </c>
      <c r="S394" s="4" t="s">
        <v>496</v>
      </c>
      <c r="T394" s="12">
        <v>796</v>
      </c>
      <c r="U394" s="4" t="s">
        <v>493</v>
      </c>
      <c r="V394" s="4">
        <v>10</v>
      </c>
      <c r="W394" s="26">
        <v>2500</v>
      </c>
      <c r="X394" s="26">
        <v>0</v>
      </c>
      <c r="Y394" s="26">
        <f t="shared" si="15"/>
        <v>0</v>
      </c>
      <c r="Z394" s="4"/>
      <c r="AA394" s="40" t="s">
        <v>1319</v>
      </c>
      <c r="AB394" s="4">
        <v>11.14</v>
      </c>
      <c r="AC394" s="129"/>
    </row>
    <row r="395" spans="1:29" ht="102">
      <c r="A395" s="3" t="s">
        <v>2950</v>
      </c>
      <c r="B395" s="3" t="s">
        <v>478</v>
      </c>
      <c r="C395" s="3" t="s">
        <v>479</v>
      </c>
      <c r="D395" s="4" t="s">
        <v>1289</v>
      </c>
      <c r="E395" s="4" t="s">
        <v>1290</v>
      </c>
      <c r="F395" s="4" t="s">
        <v>1290</v>
      </c>
      <c r="G395" s="4" t="s">
        <v>1291</v>
      </c>
      <c r="H395" s="4" t="s">
        <v>2092</v>
      </c>
      <c r="I395" s="10"/>
      <c r="J395" s="10"/>
      <c r="K395" s="4" t="s">
        <v>491</v>
      </c>
      <c r="L395" s="4">
        <v>0</v>
      </c>
      <c r="M395" s="12" t="s">
        <v>2463</v>
      </c>
      <c r="N395" s="4" t="s">
        <v>483</v>
      </c>
      <c r="O395" s="3" t="s">
        <v>1445</v>
      </c>
      <c r="P395" s="4" t="s">
        <v>483</v>
      </c>
      <c r="Q395" s="4" t="s">
        <v>485</v>
      </c>
      <c r="R395" s="4" t="s">
        <v>503</v>
      </c>
      <c r="S395" s="4" t="s">
        <v>496</v>
      </c>
      <c r="T395" s="12">
        <v>796</v>
      </c>
      <c r="U395" s="4" t="s">
        <v>493</v>
      </c>
      <c r="V395" s="4">
        <v>10</v>
      </c>
      <c r="W395" s="26">
        <v>2500</v>
      </c>
      <c r="X395" s="26">
        <v>0</v>
      </c>
      <c r="Y395" s="26">
        <f>X395*1.12</f>
        <v>0</v>
      </c>
      <c r="Z395" s="4"/>
      <c r="AA395" s="40" t="s">
        <v>1319</v>
      </c>
      <c r="AB395" s="4" t="s">
        <v>2913</v>
      </c>
      <c r="AC395" s="129"/>
    </row>
    <row r="396" spans="1:29" ht="102">
      <c r="A396" s="3" t="s">
        <v>3292</v>
      </c>
      <c r="B396" s="3" t="s">
        <v>478</v>
      </c>
      <c r="C396" s="3" t="s">
        <v>479</v>
      </c>
      <c r="D396" s="4" t="s">
        <v>1289</v>
      </c>
      <c r="E396" s="4" t="s">
        <v>1290</v>
      </c>
      <c r="F396" s="4" t="s">
        <v>1290</v>
      </c>
      <c r="G396" s="4" t="s">
        <v>1291</v>
      </c>
      <c r="H396" s="4" t="s">
        <v>2092</v>
      </c>
      <c r="I396" s="10"/>
      <c r="J396" s="10"/>
      <c r="K396" s="4" t="s">
        <v>491</v>
      </c>
      <c r="L396" s="4">
        <v>0</v>
      </c>
      <c r="M396" s="12" t="s">
        <v>2463</v>
      </c>
      <c r="N396" s="4" t="s">
        <v>483</v>
      </c>
      <c r="O396" s="3" t="s">
        <v>1628</v>
      </c>
      <c r="P396" s="4" t="s">
        <v>483</v>
      </c>
      <c r="Q396" s="4" t="s">
        <v>485</v>
      </c>
      <c r="R396" s="4" t="s">
        <v>503</v>
      </c>
      <c r="S396" s="4" t="s">
        <v>496</v>
      </c>
      <c r="T396" s="12">
        <v>796</v>
      </c>
      <c r="U396" s="4" t="s">
        <v>493</v>
      </c>
      <c r="V396" s="4">
        <v>10</v>
      </c>
      <c r="W396" s="26">
        <v>6700</v>
      </c>
      <c r="X396" s="26">
        <f>V396*W396</f>
        <v>67000</v>
      </c>
      <c r="Y396" s="26">
        <f>X396*1.12</f>
        <v>75040</v>
      </c>
      <c r="Z396" s="4"/>
      <c r="AA396" s="40" t="s">
        <v>1319</v>
      </c>
      <c r="AB396" s="4"/>
      <c r="AC396" s="129"/>
    </row>
    <row r="397" spans="1:29" ht="141.75" customHeight="1">
      <c r="A397" s="3" t="s">
        <v>2282</v>
      </c>
      <c r="B397" s="3" t="s">
        <v>478</v>
      </c>
      <c r="C397" s="3" t="s">
        <v>479</v>
      </c>
      <c r="D397" s="15" t="s">
        <v>713</v>
      </c>
      <c r="E397" s="15" t="s">
        <v>11</v>
      </c>
      <c r="F397" s="15" t="s">
        <v>11</v>
      </c>
      <c r="G397" s="15" t="s">
        <v>714</v>
      </c>
      <c r="H397" s="4" t="s">
        <v>715</v>
      </c>
      <c r="I397" s="10"/>
      <c r="J397" s="10"/>
      <c r="K397" s="4" t="s">
        <v>491</v>
      </c>
      <c r="L397" s="4">
        <v>0</v>
      </c>
      <c r="M397" s="12" t="s">
        <v>2463</v>
      </c>
      <c r="N397" s="4" t="s">
        <v>483</v>
      </c>
      <c r="O397" s="4" t="s">
        <v>640</v>
      </c>
      <c r="P397" s="4" t="s">
        <v>483</v>
      </c>
      <c r="Q397" s="4" t="s">
        <v>485</v>
      </c>
      <c r="R397" s="4" t="s">
        <v>495</v>
      </c>
      <c r="S397" s="4" t="s">
        <v>496</v>
      </c>
      <c r="T397" s="27">
        <v>112</v>
      </c>
      <c r="U397" s="4" t="s">
        <v>229</v>
      </c>
      <c r="V397" s="11">
        <v>400</v>
      </c>
      <c r="W397" s="26">
        <v>357</v>
      </c>
      <c r="X397" s="26">
        <v>0</v>
      </c>
      <c r="Y397" s="26">
        <f t="shared" si="15"/>
        <v>0</v>
      </c>
      <c r="Z397" s="4"/>
      <c r="AA397" s="40" t="s">
        <v>1319</v>
      </c>
      <c r="AB397" s="4">
        <v>11.14</v>
      </c>
      <c r="AC397" s="129"/>
    </row>
    <row r="398" spans="1:29" ht="141.75" customHeight="1">
      <c r="A398" s="3" t="s">
        <v>2951</v>
      </c>
      <c r="B398" s="3" t="s">
        <v>478</v>
      </c>
      <c r="C398" s="3" t="s">
        <v>479</v>
      </c>
      <c r="D398" s="15" t="s">
        <v>713</v>
      </c>
      <c r="E398" s="15" t="s">
        <v>11</v>
      </c>
      <c r="F398" s="15" t="s">
        <v>11</v>
      </c>
      <c r="G398" s="15" t="s">
        <v>714</v>
      </c>
      <c r="H398" s="4" t="s">
        <v>715</v>
      </c>
      <c r="I398" s="10"/>
      <c r="J398" s="10"/>
      <c r="K398" s="4" t="s">
        <v>491</v>
      </c>
      <c r="L398" s="4">
        <v>0</v>
      </c>
      <c r="M398" s="12" t="s">
        <v>2463</v>
      </c>
      <c r="N398" s="4" t="s">
        <v>483</v>
      </c>
      <c r="O398" s="3" t="s">
        <v>1445</v>
      </c>
      <c r="P398" s="4" t="s">
        <v>483</v>
      </c>
      <c r="Q398" s="4" t="s">
        <v>485</v>
      </c>
      <c r="R398" s="4" t="s">
        <v>503</v>
      </c>
      <c r="S398" s="4" t="s">
        <v>496</v>
      </c>
      <c r="T398" s="27">
        <v>112</v>
      </c>
      <c r="U398" s="4" t="s">
        <v>229</v>
      </c>
      <c r="V398" s="11">
        <v>400</v>
      </c>
      <c r="W398" s="26">
        <v>357</v>
      </c>
      <c r="X398" s="26">
        <f>V398*W398</f>
        <v>142800</v>
      </c>
      <c r="Y398" s="26">
        <f t="shared" si="15"/>
        <v>159936.00000000003</v>
      </c>
      <c r="Z398" s="4"/>
      <c r="AA398" s="40" t="s">
        <v>1319</v>
      </c>
      <c r="AB398" s="4"/>
      <c r="AC398" s="129"/>
    </row>
    <row r="399" spans="1:29" ht="131.25" customHeight="1">
      <c r="A399" s="3" t="s">
        <v>2283</v>
      </c>
      <c r="B399" s="3" t="s">
        <v>478</v>
      </c>
      <c r="C399" s="3" t="s">
        <v>479</v>
      </c>
      <c r="D399" s="3" t="s">
        <v>2093</v>
      </c>
      <c r="E399" s="3" t="s">
        <v>234</v>
      </c>
      <c r="F399" s="3" t="s">
        <v>234</v>
      </c>
      <c r="G399" s="3" t="s">
        <v>2095</v>
      </c>
      <c r="H399" s="91" t="s">
        <v>2094</v>
      </c>
      <c r="I399" s="3" t="s">
        <v>235</v>
      </c>
      <c r="J399" s="3"/>
      <c r="K399" s="4" t="s">
        <v>491</v>
      </c>
      <c r="L399" s="4">
        <v>0</v>
      </c>
      <c r="M399" s="12" t="s">
        <v>2463</v>
      </c>
      <c r="N399" s="4" t="s">
        <v>483</v>
      </c>
      <c r="O399" s="4" t="s">
        <v>494</v>
      </c>
      <c r="P399" s="4" t="s">
        <v>483</v>
      </c>
      <c r="Q399" s="4" t="s">
        <v>485</v>
      </c>
      <c r="R399" s="4" t="s">
        <v>495</v>
      </c>
      <c r="S399" s="4" t="s">
        <v>496</v>
      </c>
      <c r="T399" s="3">
        <v>796</v>
      </c>
      <c r="U399" s="4" t="s">
        <v>493</v>
      </c>
      <c r="V399" s="4">
        <v>10</v>
      </c>
      <c r="W399" s="26">
        <v>600</v>
      </c>
      <c r="X399" s="26">
        <v>0</v>
      </c>
      <c r="Y399" s="26">
        <f t="shared" si="15"/>
        <v>0</v>
      </c>
      <c r="Z399" s="4"/>
      <c r="AA399" s="40" t="s">
        <v>1319</v>
      </c>
      <c r="AB399" s="4">
        <v>11.14</v>
      </c>
      <c r="AC399" s="129"/>
    </row>
    <row r="400" spans="1:29" ht="131.25" customHeight="1">
      <c r="A400" s="3" t="s">
        <v>3039</v>
      </c>
      <c r="B400" s="3" t="s">
        <v>478</v>
      </c>
      <c r="C400" s="3" t="s">
        <v>479</v>
      </c>
      <c r="D400" s="3" t="s">
        <v>2093</v>
      </c>
      <c r="E400" s="3" t="s">
        <v>234</v>
      </c>
      <c r="F400" s="3" t="s">
        <v>234</v>
      </c>
      <c r="G400" s="3" t="s">
        <v>2095</v>
      </c>
      <c r="H400" s="91" t="s">
        <v>2094</v>
      </c>
      <c r="I400" s="3" t="s">
        <v>235</v>
      </c>
      <c r="J400" s="3"/>
      <c r="K400" s="4" t="s">
        <v>491</v>
      </c>
      <c r="L400" s="4">
        <v>0</v>
      </c>
      <c r="M400" s="12" t="s">
        <v>2463</v>
      </c>
      <c r="N400" s="4" t="s">
        <v>483</v>
      </c>
      <c r="O400" s="3" t="s">
        <v>1476</v>
      </c>
      <c r="P400" s="4" t="s">
        <v>483</v>
      </c>
      <c r="Q400" s="4" t="s">
        <v>485</v>
      </c>
      <c r="R400" s="4" t="s">
        <v>503</v>
      </c>
      <c r="S400" s="4" t="s">
        <v>496</v>
      </c>
      <c r="T400" s="3">
        <v>796</v>
      </c>
      <c r="U400" s="4" t="s">
        <v>493</v>
      </c>
      <c r="V400" s="4">
        <v>10</v>
      </c>
      <c r="W400" s="26">
        <v>600</v>
      </c>
      <c r="X400" s="26">
        <f>V400*W400</f>
        <v>6000</v>
      </c>
      <c r="Y400" s="26">
        <f t="shared" si="15"/>
        <v>6720.000000000001</v>
      </c>
      <c r="Z400" s="4"/>
      <c r="AA400" s="40" t="s">
        <v>1319</v>
      </c>
      <c r="AB400" s="4"/>
      <c r="AC400" s="129"/>
    </row>
    <row r="401" spans="1:29" ht="99.75" customHeight="1">
      <c r="A401" s="3" t="s">
        <v>2284</v>
      </c>
      <c r="B401" s="91" t="s">
        <v>478</v>
      </c>
      <c r="C401" s="91" t="s">
        <v>479</v>
      </c>
      <c r="D401" s="3" t="s">
        <v>2093</v>
      </c>
      <c r="E401" s="91" t="s">
        <v>234</v>
      </c>
      <c r="F401" s="91" t="s">
        <v>52</v>
      </c>
      <c r="G401" s="91" t="s">
        <v>2095</v>
      </c>
      <c r="H401" s="91" t="s">
        <v>2094</v>
      </c>
      <c r="I401" s="91" t="s">
        <v>236</v>
      </c>
      <c r="J401" s="91"/>
      <c r="K401" s="40" t="s">
        <v>491</v>
      </c>
      <c r="L401" s="40">
        <v>0</v>
      </c>
      <c r="M401" s="12" t="s">
        <v>2463</v>
      </c>
      <c r="N401" s="40" t="s">
        <v>483</v>
      </c>
      <c r="O401" s="40" t="s">
        <v>494</v>
      </c>
      <c r="P401" s="40" t="s">
        <v>483</v>
      </c>
      <c r="Q401" s="40" t="s">
        <v>485</v>
      </c>
      <c r="R401" s="40" t="s">
        <v>495</v>
      </c>
      <c r="S401" s="40" t="s">
        <v>496</v>
      </c>
      <c r="T401" s="91">
        <v>796</v>
      </c>
      <c r="U401" s="40" t="s">
        <v>493</v>
      </c>
      <c r="V401" s="40">
        <v>10</v>
      </c>
      <c r="W401" s="154">
        <v>600</v>
      </c>
      <c r="X401" s="154">
        <v>0</v>
      </c>
      <c r="Y401" s="154">
        <f t="shared" si="15"/>
        <v>0</v>
      </c>
      <c r="Z401" s="40"/>
      <c r="AA401" s="40" t="s">
        <v>1319</v>
      </c>
      <c r="AB401" s="4">
        <v>11.14</v>
      </c>
      <c r="AC401" s="129"/>
    </row>
    <row r="402" spans="1:29" ht="99.75" customHeight="1">
      <c r="A402" s="3" t="s">
        <v>3040</v>
      </c>
      <c r="B402" s="91" t="s">
        <v>478</v>
      </c>
      <c r="C402" s="91" t="s">
        <v>479</v>
      </c>
      <c r="D402" s="3" t="s">
        <v>2093</v>
      </c>
      <c r="E402" s="91" t="s">
        <v>234</v>
      </c>
      <c r="F402" s="91" t="s">
        <v>52</v>
      </c>
      <c r="G402" s="91" t="s">
        <v>2095</v>
      </c>
      <c r="H402" s="91" t="s">
        <v>2094</v>
      </c>
      <c r="I402" s="91" t="s">
        <v>236</v>
      </c>
      <c r="J402" s="91"/>
      <c r="K402" s="40" t="s">
        <v>491</v>
      </c>
      <c r="L402" s="40">
        <v>0</v>
      </c>
      <c r="M402" s="12" t="s">
        <v>2463</v>
      </c>
      <c r="N402" s="40" t="s">
        <v>483</v>
      </c>
      <c r="O402" s="3" t="s">
        <v>1476</v>
      </c>
      <c r="P402" s="40" t="s">
        <v>483</v>
      </c>
      <c r="Q402" s="40" t="s">
        <v>485</v>
      </c>
      <c r="R402" s="40" t="s">
        <v>503</v>
      </c>
      <c r="S402" s="40" t="s">
        <v>496</v>
      </c>
      <c r="T402" s="91">
        <v>796</v>
      </c>
      <c r="U402" s="40" t="s">
        <v>493</v>
      </c>
      <c r="V402" s="40">
        <v>10</v>
      </c>
      <c r="W402" s="154">
        <v>600</v>
      </c>
      <c r="X402" s="154">
        <f>V402*W402</f>
        <v>6000</v>
      </c>
      <c r="Y402" s="154">
        <f>X402*1.12</f>
        <v>6720.000000000001</v>
      </c>
      <c r="Z402" s="40"/>
      <c r="AA402" s="40" t="s">
        <v>1319</v>
      </c>
      <c r="AB402" s="4"/>
      <c r="AC402" s="129"/>
    </row>
    <row r="403" spans="1:29" ht="96" customHeight="1">
      <c r="A403" s="3" t="s">
        <v>2285</v>
      </c>
      <c r="B403" s="4" t="s">
        <v>478</v>
      </c>
      <c r="C403" s="4" t="s">
        <v>479</v>
      </c>
      <c r="D403" s="84" t="s">
        <v>578</v>
      </c>
      <c r="E403" s="10" t="s">
        <v>580</v>
      </c>
      <c r="F403" s="10" t="s">
        <v>579</v>
      </c>
      <c r="G403" s="10" t="s">
        <v>581</v>
      </c>
      <c r="H403" s="10" t="s">
        <v>582</v>
      </c>
      <c r="I403" s="3" t="s">
        <v>583</v>
      </c>
      <c r="J403" s="3"/>
      <c r="K403" s="85" t="s">
        <v>584</v>
      </c>
      <c r="L403" s="3">
        <v>100</v>
      </c>
      <c r="M403" s="12" t="s">
        <v>2463</v>
      </c>
      <c r="N403" s="4" t="s">
        <v>483</v>
      </c>
      <c r="O403" s="3" t="s">
        <v>585</v>
      </c>
      <c r="P403" s="4" t="s">
        <v>483</v>
      </c>
      <c r="Q403" s="4" t="s">
        <v>485</v>
      </c>
      <c r="R403" s="13" t="s">
        <v>1777</v>
      </c>
      <c r="S403" s="4" t="s">
        <v>2541</v>
      </c>
      <c r="T403" s="86" t="s">
        <v>586</v>
      </c>
      <c r="U403" s="86" t="s">
        <v>587</v>
      </c>
      <c r="V403" s="87">
        <v>7000</v>
      </c>
      <c r="W403" s="88">
        <v>154575</v>
      </c>
      <c r="X403" s="52">
        <v>0</v>
      </c>
      <c r="Y403" s="52">
        <f aca="true" t="shared" si="17" ref="Y403:Y410">X403*1.12</f>
        <v>0</v>
      </c>
      <c r="Z403" s="4" t="s">
        <v>489</v>
      </c>
      <c r="AA403" s="40" t="s">
        <v>1319</v>
      </c>
      <c r="AB403" s="30">
        <v>7</v>
      </c>
      <c r="AC403" s="129"/>
    </row>
    <row r="404" spans="1:29" ht="96" customHeight="1">
      <c r="A404" s="3" t="s">
        <v>2756</v>
      </c>
      <c r="B404" s="4" t="s">
        <v>478</v>
      </c>
      <c r="C404" s="4" t="s">
        <v>479</v>
      </c>
      <c r="D404" s="84" t="s">
        <v>578</v>
      </c>
      <c r="E404" s="10" t="s">
        <v>580</v>
      </c>
      <c r="F404" s="10" t="s">
        <v>579</v>
      </c>
      <c r="G404" s="10" t="s">
        <v>581</v>
      </c>
      <c r="H404" s="10" t="s">
        <v>582</v>
      </c>
      <c r="I404" s="3" t="s">
        <v>583</v>
      </c>
      <c r="J404" s="3"/>
      <c r="K404" s="4" t="s">
        <v>2754</v>
      </c>
      <c r="L404" s="3">
        <v>100</v>
      </c>
      <c r="M404" s="12" t="s">
        <v>2463</v>
      </c>
      <c r="N404" s="4" t="s">
        <v>483</v>
      </c>
      <c r="O404" s="3" t="s">
        <v>585</v>
      </c>
      <c r="P404" s="4" t="s">
        <v>483</v>
      </c>
      <c r="Q404" s="4" t="s">
        <v>485</v>
      </c>
      <c r="R404" s="13" t="s">
        <v>1777</v>
      </c>
      <c r="S404" s="4" t="s">
        <v>2541</v>
      </c>
      <c r="T404" s="86" t="s">
        <v>586</v>
      </c>
      <c r="U404" s="86" t="s">
        <v>587</v>
      </c>
      <c r="V404" s="87">
        <v>7000</v>
      </c>
      <c r="W404" s="88">
        <v>154575</v>
      </c>
      <c r="X404" s="52">
        <v>0</v>
      </c>
      <c r="Y404" s="52">
        <f t="shared" si="17"/>
        <v>0</v>
      </c>
      <c r="Z404" s="4" t="s">
        <v>489</v>
      </c>
      <c r="AA404" s="40" t="s">
        <v>1319</v>
      </c>
      <c r="AB404" s="4" t="s">
        <v>2820</v>
      </c>
      <c r="AC404" s="129"/>
    </row>
    <row r="405" spans="1:29" ht="96" customHeight="1">
      <c r="A405" s="3" t="s">
        <v>2818</v>
      </c>
      <c r="B405" s="4" t="s">
        <v>478</v>
      </c>
      <c r="C405" s="4" t="s">
        <v>479</v>
      </c>
      <c r="D405" s="84" t="s">
        <v>578</v>
      </c>
      <c r="E405" s="10" t="s">
        <v>580</v>
      </c>
      <c r="F405" s="10" t="s">
        <v>579</v>
      </c>
      <c r="G405" s="10" t="s">
        <v>581</v>
      </c>
      <c r="H405" s="10" t="s">
        <v>582</v>
      </c>
      <c r="I405" s="3" t="s">
        <v>583</v>
      </c>
      <c r="J405" s="3"/>
      <c r="K405" s="4" t="s">
        <v>2754</v>
      </c>
      <c r="L405" s="3">
        <v>100</v>
      </c>
      <c r="M405" s="12" t="s">
        <v>2463</v>
      </c>
      <c r="N405" s="4" t="s">
        <v>483</v>
      </c>
      <c r="O405" s="3" t="s">
        <v>1333</v>
      </c>
      <c r="P405" s="4" t="s">
        <v>483</v>
      </c>
      <c r="Q405" s="4" t="s">
        <v>485</v>
      </c>
      <c r="R405" s="13" t="s">
        <v>2837</v>
      </c>
      <c r="S405" s="4" t="s">
        <v>2541</v>
      </c>
      <c r="T405" s="86" t="s">
        <v>586</v>
      </c>
      <c r="U405" s="86" t="s">
        <v>587</v>
      </c>
      <c r="V405" s="87">
        <v>1000</v>
      </c>
      <c r="W405" s="173">
        <v>102678.57</v>
      </c>
      <c r="X405" s="52">
        <v>0</v>
      </c>
      <c r="Y405" s="52">
        <f t="shared" si="17"/>
        <v>0</v>
      </c>
      <c r="Z405" s="4" t="s">
        <v>489</v>
      </c>
      <c r="AA405" s="40" t="s">
        <v>1319</v>
      </c>
      <c r="AB405" s="4" t="s">
        <v>2907</v>
      </c>
      <c r="AC405" s="129"/>
    </row>
    <row r="406" spans="1:29" ht="96" customHeight="1">
      <c r="A406" s="3" t="s">
        <v>2879</v>
      </c>
      <c r="B406" s="4" t="s">
        <v>478</v>
      </c>
      <c r="C406" s="4" t="s">
        <v>479</v>
      </c>
      <c r="D406" s="84" t="s">
        <v>578</v>
      </c>
      <c r="E406" s="10" t="s">
        <v>580</v>
      </c>
      <c r="F406" s="10" t="s">
        <v>579</v>
      </c>
      <c r="G406" s="10" t="s">
        <v>581</v>
      </c>
      <c r="H406" s="10" t="s">
        <v>582</v>
      </c>
      <c r="I406" s="3" t="s">
        <v>583</v>
      </c>
      <c r="J406" s="3"/>
      <c r="K406" s="4" t="s">
        <v>2754</v>
      </c>
      <c r="L406" s="3">
        <v>100</v>
      </c>
      <c r="M406" s="12" t="s">
        <v>2463</v>
      </c>
      <c r="N406" s="4" t="s">
        <v>483</v>
      </c>
      <c r="O406" s="3" t="s">
        <v>1445</v>
      </c>
      <c r="P406" s="4" t="s">
        <v>483</v>
      </c>
      <c r="Q406" s="4" t="s">
        <v>485</v>
      </c>
      <c r="R406" s="13" t="s">
        <v>2837</v>
      </c>
      <c r="S406" s="40" t="s">
        <v>496</v>
      </c>
      <c r="T406" s="86" t="s">
        <v>586</v>
      </c>
      <c r="U406" s="86" t="s">
        <v>587</v>
      </c>
      <c r="V406" s="87">
        <v>1000</v>
      </c>
      <c r="W406" s="173">
        <v>102678.57</v>
      </c>
      <c r="X406" s="52">
        <v>0</v>
      </c>
      <c r="Y406" s="52">
        <f t="shared" si="17"/>
        <v>0</v>
      </c>
      <c r="Z406" s="4"/>
      <c r="AA406" s="40" t="s">
        <v>1319</v>
      </c>
      <c r="AB406" s="30" t="s">
        <v>3277</v>
      </c>
      <c r="AC406" s="129"/>
    </row>
    <row r="407" spans="1:29" ht="96" customHeight="1">
      <c r="A407" s="3" t="s">
        <v>3239</v>
      </c>
      <c r="B407" s="4" t="s">
        <v>478</v>
      </c>
      <c r="C407" s="4" t="s">
        <v>479</v>
      </c>
      <c r="D407" s="84" t="s">
        <v>578</v>
      </c>
      <c r="E407" s="10" t="s">
        <v>580</v>
      </c>
      <c r="F407" s="10" t="s">
        <v>579</v>
      </c>
      <c r="G407" s="10" t="s">
        <v>581</v>
      </c>
      <c r="H407" s="10" t="s">
        <v>582</v>
      </c>
      <c r="I407" s="3" t="s">
        <v>583</v>
      </c>
      <c r="J407" s="3"/>
      <c r="K407" s="4" t="s">
        <v>2754</v>
      </c>
      <c r="L407" s="3">
        <v>100</v>
      </c>
      <c r="M407" s="12" t="s">
        <v>2463</v>
      </c>
      <c r="N407" s="4" t="s">
        <v>483</v>
      </c>
      <c r="O407" s="3" t="s">
        <v>1628</v>
      </c>
      <c r="P407" s="4" t="s">
        <v>483</v>
      </c>
      <c r="Q407" s="4" t="s">
        <v>485</v>
      </c>
      <c r="R407" s="13" t="s">
        <v>3246</v>
      </c>
      <c r="S407" s="4" t="s">
        <v>2541</v>
      </c>
      <c r="T407" s="86" t="s">
        <v>586</v>
      </c>
      <c r="U407" s="86" t="s">
        <v>587</v>
      </c>
      <c r="V407" s="87">
        <v>1000</v>
      </c>
      <c r="W407" s="173">
        <v>109933</v>
      </c>
      <c r="X407" s="52">
        <v>0</v>
      </c>
      <c r="Y407" s="52">
        <f t="shared" si="17"/>
        <v>0</v>
      </c>
      <c r="Z407" s="4" t="s">
        <v>489</v>
      </c>
      <c r="AA407" s="40" t="s">
        <v>1319</v>
      </c>
      <c r="AB407" s="30">
        <v>15.22</v>
      </c>
      <c r="AC407" s="129"/>
    </row>
    <row r="408" spans="1:29" ht="96" customHeight="1">
      <c r="A408" s="3" t="s">
        <v>3311</v>
      </c>
      <c r="B408" s="4" t="s">
        <v>478</v>
      </c>
      <c r="C408" s="4" t="s">
        <v>479</v>
      </c>
      <c r="D408" s="84" t="s">
        <v>578</v>
      </c>
      <c r="E408" s="10" t="s">
        <v>580</v>
      </c>
      <c r="F408" s="10" t="s">
        <v>579</v>
      </c>
      <c r="G408" s="10" t="s">
        <v>581</v>
      </c>
      <c r="H408" s="10" t="s">
        <v>582</v>
      </c>
      <c r="I408" s="3" t="s">
        <v>583</v>
      </c>
      <c r="J408" s="3"/>
      <c r="K408" s="4" t="s">
        <v>2754</v>
      </c>
      <c r="L408" s="3">
        <v>100</v>
      </c>
      <c r="M408" s="12" t="s">
        <v>2463</v>
      </c>
      <c r="N408" s="4" t="s">
        <v>483</v>
      </c>
      <c r="O408" s="3" t="s">
        <v>1628</v>
      </c>
      <c r="P408" s="4" t="s">
        <v>483</v>
      </c>
      <c r="Q408" s="4" t="s">
        <v>485</v>
      </c>
      <c r="R408" s="13" t="s">
        <v>3246</v>
      </c>
      <c r="S408" s="40" t="s">
        <v>496</v>
      </c>
      <c r="T408" s="86" t="s">
        <v>586</v>
      </c>
      <c r="U408" s="86" t="s">
        <v>587</v>
      </c>
      <c r="V408" s="87">
        <v>1000</v>
      </c>
      <c r="W408" s="173">
        <v>109933</v>
      </c>
      <c r="X408" s="52">
        <f>W408*V408</f>
        <v>109933000</v>
      </c>
      <c r="Y408" s="52">
        <f t="shared" si="17"/>
        <v>123124960.00000001</v>
      </c>
      <c r="Z408" s="4"/>
      <c r="AA408" s="40" t="s">
        <v>1319</v>
      </c>
      <c r="AB408" s="30"/>
      <c r="AC408" s="129"/>
    </row>
    <row r="409" spans="1:29" ht="96.75" customHeight="1">
      <c r="A409" s="3" t="s">
        <v>2286</v>
      </c>
      <c r="B409" s="4" t="s">
        <v>478</v>
      </c>
      <c r="C409" s="4" t="s">
        <v>479</v>
      </c>
      <c r="D409" s="19" t="s">
        <v>594</v>
      </c>
      <c r="E409" s="10" t="s">
        <v>596</v>
      </c>
      <c r="F409" s="10" t="s">
        <v>595</v>
      </c>
      <c r="G409" s="10" t="s">
        <v>598</v>
      </c>
      <c r="H409" s="10" t="s">
        <v>597</v>
      </c>
      <c r="I409" s="3" t="s">
        <v>599</v>
      </c>
      <c r="J409" s="4"/>
      <c r="K409" s="4" t="s">
        <v>491</v>
      </c>
      <c r="L409" s="3">
        <v>100</v>
      </c>
      <c r="M409" s="3">
        <v>231010000</v>
      </c>
      <c r="N409" s="4" t="s">
        <v>483</v>
      </c>
      <c r="O409" s="3" t="s">
        <v>1471</v>
      </c>
      <c r="P409" s="4" t="s">
        <v>483</v>
      </c>
      <c r="Q409" s="4" t="s">
        <v>485</v>
      </c>
      <c r="R409" s="16" t="s">
        <v>500</v>
      </c>
      <c r="S409" s="4" t="s">
        <v>2541</v>
      </c>
      <c r="T409" s="12">
        <v>5111</v>
      </c>
      <c r="U409" s="19" t="s">
        <v>600</v>
      </c>
      <c r="V409" s="3">
        <v>700</v>
      </c>
      <c r="W409" s="41">
        <v>625</v>
      </c>
      <c r="X409" s="47">
        <v>0</v>
      </c>
      <c r="Y409" s="26">
        <f t="shared" si="17"/>
        <v>0</v>
      </c>
      <c r="Z409" s="4" t="s">
        <v>489</v>
      </c>
      <c r="AA409" s="4" t="s">
        <v>1319</v>
      </c>
      <c r="AB409" s="4">
        <v>15.22</v>
      </c>
      <c r="AC409" s="130"/>
    </row>
    <row r="410" spans="1:29" ht="96.75" customHeight="1">
      <c r="A410" s="3" t="s">
        <v>2969</v>
      </c>
      <c r="B410" s="4" t="s">
        <v>478</v>
      </c>
      <c r="C410" s="4" t="s">
        <v>479</v>
      </c>
      <c r="D410" s="19" t="s">
        <v>594</v>
      </c>
      <c r="E410" s="10" t="s">
        <v>596</v>
      </c>
      <c r="F410" s="10" t="s">
        <v>595</v>
      </c>
      <c r="G410" s="10" t="s">
        <v>598</v>
      </c>
      <c r="H410" s="10" t="s">
        <v>597</v>
      </c>
      <c r="I410" s="3" t="s">
        <v>599</v>
      </c>
      <c r="J410" s="4"/>
      <c r="K410" s="4" t="s">
        <v>491</v>
      </c>
      <c r="L410" s="3">
        <v>100</v>
      </c>
      <c r="M410" s="3">
        <v>231010000</v>
      </c>
      <c r="N410" s="4" t="s">
        <v>483</v>
      </c>
      <c r="O410" s="3" t="s">
        <v>1471</v>
      </c>
      <c r="P410" s="4" t="s">
        <v>483</v>
      </c>
      <c r="Q410" s="4" t="s">
        <v>485</v>
      </c>
      <c r="R410" s="16" t="s">
        <v>500</v>
      </c>
      <c r="S410" s="40" t="s">
        <v>496</v>
      </c>
      <c r="T410" s="12">
        <v>5111</v>
      </c>
      <c r="U410" s="19" t="s">
        <v>600</v>
      </c>
      <c r="V410" s="3">
        <v>700</v>
      </c>
      <c r="W410" s="41">
        <v>625</v>
      </c>
      <c r="X410" s="47">
        <f>SUM(V410*W410)</f>
        <v>437500</v>
      </c>
      <c r="Y410" s="26">
        <f t="shared" si="17"/>
        <v>490000.00000000006</v>
      </c>
      <c r="Z410" s="4"/>
      <c r="AA410" s="4" t="s">
        <v>1319</v>
      </c>
      <c r="AB410" s="4"/>
      <c r="AC410" s="130"/>
    </row>
    <row r="411" spans="1:29" ht="96.75" customHeight="1">
      <c r="A411" s="3" t="s">
        <v>2287</v>
      </c>
      <c r="B411" s="4" t="s">
        <v>478</v>
      </c>
      <c r="C411" s="4" t="s">
        <v>479</v>
      </c>
      <c r="D411" s="19" t="s">
        <v>1720</v>
      </c>
      <c r="E411" s="19" t="s">
        <v>1721</v>
      </c>
      <c r="F411" s="19" t="s">
        <v>1724</v>
      </c>
      <c r="G411" s="19" t="s">
        <v>1722</v>
      </c>
      <c r="H411" s="19" t="s">
        <v>1723</v>
      </c>
      <c r="I411" s="19" t="s">
        <v>748</v>
      </c>
      <c r="J411" s="4"/>
      <c r="K411" s="4" t="s">
        <v>491</v>
      </c>
      <c r="L411" s="3">
        <v>0</v>
      </c>
      <c r="M411" s="3">
        <v>231010000</v>
      </c>
      <c r="N411" s="4" t="s">
        <v>483</v>
      </c>
      <c r="O411" s="3" t="s">
        <v>1476</v>
      </c>
      <c r="P411" s="4" t="s">
        <v>483</v>
      </c>
      <c r="Q411" s="4" t="s">
        <v>485</v>
      </c>
      <c r="R411" s="12" t="s">
        <v>1345</v>
      </c>
      <c r="S411" s="12" t="s">
        <v>1346</v>
      </c>
      <c r="T411" s="100" t="s">
        <v>749</v>
      </c>
      <c r="U411" s="19" t="s">
        <v>750</v>
      </c>
      <c r="V411" s="3">
        <v>150</v>
      </c>
      <c r="W411" s="41">
        <v>250</v>
      </c>
      <c r="X411" s="47">
        <f>SUM(V411*W411)</f>
        <v>37500</v>
      </c>
      <c r="Y411" s="26">
        <f aca="true" t="shared" si="18" ref="Y411:Y420">X411*1.12</f>
        <v>42000.00000000001</v>
      </c>
      <c r="Z411" s="4"/>
      <c r="AA411" s="4" t="s">
        <v>1319</v>
      </c>
      <c r="AB411" s="4"/>
      <c r="AC411" s="130"/>
    </row>
    <row r="412" spans="1:29" ht="96.75" customHeight="1">
      <c r="A412" s="3" t="s">
        <v>2288</v>
      </c>
      <c r="B412" s="4" t="s">
        <v>478</v>
      </c>
      <c r="C412" s="4" t="s">
        <v>479</v>
      </c>
      <c r="D412" s="4" t="s">
        <v>445</v>
      </c>
      <c r="E412" s="10" t="s">
        <v>447</v>
      </c>
      <c r="F412" s="10" t="s">
        <v>446</v>
      </c>
      <c r="G412" s="10" t="s">
        <v>151</v>
      </c>
      <c r="H412" s="10" t="s">
        <v>443</v>
      </c>
      <c r="I412" s="4" t="s">
        <v>152</v>
      </c>
      <c r="J412" s="4"/>
      <c r="K412" s="4" t="s">
        <v>491</v>
      </c>
      <c r="L412" s="4">
        <v>0</v>
      </c>
      <c r="M412" s="3">
        <v>231010000</v>
      </c>
      <c r="N412" s="4" t="s">
        <v>483</v>
      </c>
      <c r="O412" s="3" t="s">
        <v>1476</v>
      </c>
      <c r="P412" s="4" t="s">
        <v>483</v>
      </c>
      <c r="Q412" s="4" t="s">
        <v>485</v>
      </c>
      <c r="R412" s="12" t="s">
        <v>1345</v>
      </c>
      <c r="S412" s="12" t="s">
        <v>1346</v>
      </c>
      <c r="T412" s="12">
        <v>796</v>
      </c>
      <c r="U412" s="11" t="s">
        <v>493</v>
      </c>
      <c r="V412" s="24">
        <v>800</v>
      </c>
      <c r="W412" s="24">
        <v>12</v>
      </c>
      <c r="X412" s="47">
        <f>SUM(V412*W412)</f>
        <v>9600</v>
      </c>
      <c r="Y412" s="26">
        <f t="shared" si="18"/>
        <v>10752.000000000002</v>
      </c>
      <c r="Z412" s="4"/>
      <c r="AA412" s="4" t="s">
        <v>1319</v>
      </c>
      <c r="AB412" s="4"/>
      <c r="AC412" s="130"/>
    </row>
    <row r="413" spans="1:29" ht="159.75" customHeight="1">
      <c r="A413" s="3" t="s">
        <v>2289</v>
      </c>
      <c r="B413" s="4" t="s">
        <v>478</v>
      </c>
      <c r="C413" s="4" t="s">
        <v>479</v>
      </c>
      <c r="D413" s="19" t="s">
        <v>154</v>
      </c>
      <c r="E413" s="10" t="s">
        <v>156</v>
      </c>
      <c r="F413" s="10" t="s">
        <v>155</v>
      </c>
      <c r="G413" s="10" t="s">
        <v>157</v>
      </c>
      <c r="H413" s="10" t="s">
        <v>153</v>
      </c>
      <c r="I413" s="13" t="s">
        <v>158</v>
      </c>
      <c r="J413" s="4"/>
      <c r="K413" s="4" t="s">
        <v>491</v>
      </c>
      <c r="L413" s="4">
        <v>50</v>
      </c>
      <c r="M413" s="3">
        <v>231010000</v>
      </c>
      <c r="N413" s="4" t="s">
        <v>483</v>
      </c>
      <c r="O413" s="3" t="s">
        <v>501</v>
      </c>
      <c r="P413" s="4" t="s">
        <v>483</v>
      </c>
      <c r="Q413" s="4" t="s">
        <v>485</v>
      </c>
      <c r="R413" s="12" t="s">
        <v>1345</v>
      </c>
      <c r="S413" s="4" t="s">
        <v>2541</v>
      </c>
      <c r="T413" s="12">
        <v>796</v>
      </c>
      <c r="U413" s="11" t="s">
        <v>493</v>
      </c>
      <c r="V413" s="24">
        <v>100</v>
      </c>
      <c r="W413" s="24">
        <v>350</v>
      </c>
      <c r="X413" s="47">
        <v>0</v>
      </c>
      <c r="Y413" s="26">
        <f t="shared" si="18"/>
        <v>0</v>
      </c>
      <c r="Z413" s="4" t="s">
        <v>2540</v>
      </c>
      <c r="AA413" s="4" t="s">
        <v>1319</v>
      </c>
      <c r="AB413" s="4">
        <v>11</v>
      </c>
      <c r="AC413" s="130"/>
    </row>
    <row r="414" spans="1:29" ht="159.75" customHeight="1">
      <c r="A414" s="3" t="s">
        <v>2763</v>
      </c>
      <c r="B414" s="4" t="s">
        <v>478</v>
      </c>
      <c r="C414" s="4" t="s">
        <v>479</v>
      </c>
      <c r="D414" s="19" t="s">
        <v>154</v>
      </c>
      <c r="E414" s="10" t="s">
        <v>156</v>
      </c>
      <c r="F414" s="10" t="s">
        <v>155</v>
      </c>
      <c r="G414" s="10" t="s">
        <v>157</v>
      </c>
      <c r="H414" s="10" t="s">
        <v>153</v>
      </c>
      <c r="I414" s="13" t="s">
        <v>158</v>
      </c>
      <c r="J414" s="4"/>
      <c r="K414" s="4" t="s">
        <v>491</v>
      </c>
      <c r="L414" s="4">
        <v>50</v>
      </c>
      <c r="M414" s="3">
        <v>231010000</v>
      </c>
      <c r="N414" s="4" t="s">
        <v>483</v>
      </c>
      <c r="O414" s="3" t="s">
        <v>545</v>
      </c>
      <c r="P414" s="4" t="s">
        <v>483</v>
      </c>
      <c r="Q414" s="4" t="s">
        <v>485</v>
      </c>
      <c r="R414" s="12" t="s">
        <v>1345</v>
      </c>
      <c r="S414" s="4" t="s">
        <v>2541</v>
      </c>
      <c r="T414" s="12">
        <v>796</v>
      </c>
      <c r="U414" s="11" t="s">
        <v>493</v>
      </c>
      <c r="V414" s="24">
        <v>100</v>
      </c>
      <c r="W414" s="24">
        <v>350</v>
      </c>
      <c r="X414" s="47">
        <v>0</v>
      </c>
      <c r="Y414" s="26">
        <f t="shared" si="18"/>
        <v>0</v>
      </c>
      <c r="Z414" s="4" t="s">
        <v>2540</v>
      </c>
      <c r="AA414" s="4" t="s">
        <v>1319</v>
      </c>
      <c r="AB414" s="4">
        <v>11.22</v>
      </c>
      <c r="AC414" s="130"/>
    </row>
    <row r="415" spans="1:29" ht="159.75" customHeight="1">
      <c r="A415" s="3" t="s">
        <v>2809</v>
      </c>
      <c r="B415" s="4" t="s">
        <v>478</v>
      </c>
      <c r="C415" s="4" t="s">
        <v>479</v>
      </c>
      <c r="D415" s="19" t="s">
        <v>154</v>
      </c>
      <c r="E415" s="10" t="s">
        <v>156</v>
      </c>
      <c r="F415" s="10" t="s">
        <v>155</v>
      </c>
      <c r="G415" s="10" t="s">
        <v>157</v>
      </c>
      <c r="H415" s="10" t="s">
        <v>153</v>
      </c>
      <c r="I415" s="13" t="s">
        <v>158</v>
      </c>
      <c r="J415" s="4"/>
      <c r="K415" s="4" t="s">
        <v>491</v>
      </c>
      <c r="L415" s="4">
        <v>50</v>
      </c>
      <c r="M415" s="3">
        <v>231010000</v>
      </c>
      <c r="N415" s="4" t="s">
        <v>483</v>
      </c>
      <c r="O415" s="3" t="s">
        <v>1333</v>
      </c>
      <c r="P415" s="4" t="s">
        <v>483</v>
      </c>
      <c r="Q415" s="4" t="s">
        <v>485</v>
      </c>
      <c r="R415" s="12" t="s">
        <v>1345</v>
      </c>
      <c r="S415" s="4" t="s">
        <v>2541</v>
      </c>
      <c r="T415" s="12">
        <v>796</v>
      </c>
      <c r="U415" s="11" t="s">
        <v>493</v>
      </c>
      <c r="V415" s="24">
        <v>100</v>
      </c>
      <c r="W415" s="24">
        <v>350</v>
      </c>
      <c r="X415" s="47">
        <f>SUM(V415*W415)</f>
        <v>35000</v>
      </c>
      <c r="Y415" s="26">
        <f t="shared" si="18"/>
        <v>39200.00000000001</v>
      </c>
      <c r="Z415" s="4" t="s">
        <v>489</v>
      </c>
      <c r="AA415" s="4" t="s">
        <v>1319</v>
      </c>
      <c r="AB415" s="4"/>
      <c r="AC415" s="130"/>
    </row>
    <row r="416" spans="1:29" ht="105.75" customHeight="1">
      <c r="A416" s="3" t="s">
        <v>2290</v>
      </c>
      <c r="B416" s="4" t="s">
        <v>478</v>
      </c>
      <c r="C416" s="4" t="s">
        <v>479</v>
      </c>
      <c r="D416" s="19" t="s">
        <v>154</v>
      </c>
      <c r="E416" s="10" t="s">
        <v>156</v>
      </c>
      <c r="F416" s="10" t="s">
        <v>155</v>
      </c>
      <c r="G416" s="10" t="s">
        <v>157</v>
      </c>
      <c r="H416" s="10" t="s">
        <v>153</v>
      </c>
      <c r="I416" s="13" t="s">
        <v>160</v>
      </c>
      <c r="J416" s="4"/>
      <c r="K416" s="4" t="s">
        <v>491</v>
      </c>
      <c r="L416" s="4">
        <v>50</v>
      </c>
      <c r="M416" s="3">
        <v>231010000</v>
      </c>
      <c r="N416" s="4" t="s">
        <v>483</v>
      </c>
      <c r="O416" s="3" t="s">
        <v>501</v>
      </c>
      <c r="P416" s="4" t="s">
        <v>483</v>
      </c>
      <c r="Q416" s="4" t="s">
        <v>485</v>
      </c>
      <c r="R416" s="12" t="s">
        <v>1345</v>
      </c>
      <c r="S416" s="4" t="s">
        <v>2541</v>
      </c>
      <c r="T416" s="12">
        <v>796</v>
      </c>
      <c r="U416" s="11" t="s">
        <v>493</v>
      </c>
      <c r="V416" s="24">
        <v>80</v>
      </c>
      <c r="W416" s="24">
        <v>1000</v>
      </c>
      <c r="X416" s="47">
        <v>0</v>
      </c>
      <c r="Y416" s="26">
        <f t="shared" si="18"/>
        <v>0</v>
      </c>
      <c r="Z416" s="32" t="s">
        <v>2540</v>
      </c>
      <c r="AA416" s="4" t="s">
        <v>1319</v>
      </c>
      <c r="AB416" s="4">
        <v>11</v>
      </c>
      <c r="AC416" s="130"/>
    </row>
    <row r="417" spans="1:29" ht="105.75" customHeight="1">
      <c r="A417" s="3" t="s">
        <v>2764</v>
      </c>
      <c r="B417" s="4" t="s">
        <v>478</v>
      </c>
      <c r="C417" s="4" t="s">
        <v>479</v>
      </c>
      <c r="D417" s="19" t="s">
        <v>154</v>
      </c>
      <c r="E417" s="10" t="s">
        <v>156</v>
      </c>
      <c r="F417" s="10" t="s">
        <v>155</v>
      </c>
      <c r="G417" s="10" t="s">
        <v>157</v>
      </c>
      <c r="H417" s="10" t="s">
        <v>153</v>
      </c>
      <c r="I417" s="13" t="s">
        <v>160</v>
      </c>
      <c r="J417" s="4"/>
      <c r="K417" s="4" t="s">
        <v>491</v>
      </c>
      <c r="L417" s="4">
        <v>50</v>
      </c>
      <c r="M417" s="3">
        <v>231010000</v>
      </c>
      <c r="N417" s="4" t="s">
        <v>483</v>
      </c>
      <c r="O417" s="3" t="s">
        <v>545</v>
      </c>
      <c r="P417" s="4" t="s">
        <v>483</v>
      </c>
      <c r="Q417" s="4" t="s">
        <v>485</v>
      </c>
      <c r="R417" s="12" t="s">
        <v>1345</v>
      </c>
      <c r="S417" s="4" t="s">
        <v>2541</v>
      </c>
      <c r="T417" s="12">
        <v>796</v>
      </c>
      <c r="U417" s="11" t="s">
        <v>493</v>
      </c>
      <c r="V417" s="24">
        <v>80</v>
      </c>
      <c r="W417" s="24">
        <v>1000</v>
      </c>
      <c r="X417" s="47">
        <v>0</v>
      </c>
      <c r="Y417" s="26">
        <f t="shared" si="18"/>
        <v>0</v>
      </c>
      <c r="Z417" s="32" t="s">
        <v>2540</v>
      </c>
      <c r="AA417" s="4" t="s">
        <v>1319</v>
      </c>
      <c r="AB417" s="4">
        <v>11.22</v>
      </c>
      <c r="AC417" s="130"/>
    </row>
    <row r="418" spans="1:29" ht="105.75" customHeight="1">
      <c r="A418" s="3" t="s">
        <v>2810</v>
      </c>
      <c r="B418" s="4" t="s">
        <v>478</v>
      </c>
      <c r="C418" s="4" t="s">
        <v>479</v>
      </c>
      <c r="D418" s="19" t="s">
        <v>154</v>
      </c>
      <c r="E418" s="10" t="s">
        <v>156</v>
      </c>
      <c r="F418" s="10" t="s">
        <v>155</v>
      </c>
      <c r="G418" s="10" t="s">
        <v>157</v>
      </c>
      <c r="H418" s="10" t="s">
        <v>153</v>
      </c>
      <c r="I418" s="13" t="s">
        <v>160</v>
      </c>
      <c r="J418" s="4"/>
      <c r="K418" s="4" t="s">
        <v>491</v>
      </c>
      <c r="L418" s="4">
        <v>50</v>
      </c>
      <c r="M418" s="3">
        <v>231010000</v>
      </c>
      <c r="N418" s="4" t="s">
        <v>483</v>
      </c>
      <c r="O418" s="3" t="s">
        <v>1333</v>
      </c>
      <c r="P418" s="4" t="s">
        <v>483</v>
      </c>
      <c r="Q418" s="4" t="s">
        <v>485</v>
      </c>
      <c r="R418" s="12" t="s">
        <v>1345</v>
      </c>
      <c r="S418" s="4" t="s">
        <v>2541</v>
      </c>
      <c r="T418" s="12">
        <v>796</v>
      </c>
      <c r="U418" s="11" t="s">
        <v>493</v>
      </c>
      <c r="V418" s="24">
        <v>80</v>
      </c>
      <c r="W418" s="24">
        <v>1000</v>
      </c>
      <c r="X418" s="47">
        <f>SUM(V418*W418)</f>
        <v>80000</v>
      </c>
      <c r="Y418" s="26">
        <f t="shared" si="18"/>
        <v>89600.00000000001</v>
      </c>
      <c r="Z418" s="32" t="s">
        <v>489</v>
      </c>
      <c r="AA418" s="4" t="s">
        <v>1319</v>
      </c>
      <c r="AB418" s="4"/>
      <c r="AC418" s="130"/>
    </row>
    <row r="419" spans="1:29" ht="162" customHeight="1">
      <c r="A419" s="3" t="s">
        <v>2291</v>
      </c>
      <c r="B419" s="4" t="s">
        <v>478</v>
      </c>
      <c r="C419" s="4" t="s">
        <v>479</v>
      </c>
      <c r="D419" s="19" t="s">
        <v>161</v>
      </c>
      <c r="E419" s="10" t="s">
        <v>163</v>
      </c>
      <c r="F419" s="10" t="s">
        <v>162</v>
      </c>
      <c r="G419" s="10" t="s">
        <v>165</v>
      </c>
      <c r="H419" s="10" t="s">
        <v>159</v>
      </c>
      <c r="I419" s="79" t="s">
        <v>166</v>
      </c>
      <c r="J419" s="4"/>
      <c r="K419" s="4" t="s">
        <v>491</v>
      </c>
      <c r="L419" s="4">
        <v>0</v>
      </c>
      <c r="M419" s="3">
        <v>231010000</v>
      </c>
      <c r="N419" s="4" t="s">
        <v>483</v>
      </c>
      <c r="O419" s="3" t="s">
        <v>1476</v>
      </c>
      <c r="P419" s="4" t="s">
        <v>483</v>
      </c>
      <c r="Q419" s="4" t="s">
        <v>485</v>
      </c>
      <c r="R419" s="12" t="s">
        <v>1345</v>
      </c>
      <c r="S419" s="12" t="s">
        <v>1346</v>
      </c>
      <c r="T419" s="12">
        <v>796</v>
      </c>
      <c r="U419" s="11" t="s">
        <v>493</v>
      </c>
      <c r="V419" s="24">
        <v>300</v>
      </c>
      <c r="W419" s="24">
        <v>50</v>
      </c>
      <c r="X419" s="47">
        <f>SUM(V419*W419)</f>
        <v>15000</v>
      </c>
      <c r="Y419" s="26">
        <f t="shared" si="18"/>
        <v>16800</v>
      </c>
      <c r="Z419" s="4"/>
      <c r="AA419" s="4" t="s">
        <v>1319</v>
      </c>
      <c r="AB419" s="4"/>
      <c r="AC419" s="130"/>
    </row>
    <row r="420" spans="1:29" ht="89.25">
      <c r="A420" s="3" t="s">
        <v>2292</v>
      </c>
      <c r="B420" s="4" t="s">
        <v>478</v>
      </c>
      <c r="C420" s="4" t="s">
        <v>479</v>
      </c>
      <c r="D420" s="19" t="s">
        <v>167</v>
      </c>
      <c r="E420" s="10" t="s">
        <v>163</v>
      </c>
      <c r="F420" s="10" t="s">
        <v>162</v>
      </c>
      <c r="G420" s="10" t="s">
        <v>168</v>
      </c>
      <c r="H420" s="10" t="s">
        <v>164</v>
      </c>
      <c r="I420" s="79" t="s">
        <v>166</v>
      </c>
      <c r="J420" s="4"/>
      <c r="K420" s="4" t="s">
        <v>491</v>
      </c>
      <c r="L420" s="4">
        <v>0</v>
      </c>
      <c r="M420" s="3">
        <v>231010000</v>
      </c>
      <c r="N420" s="4" t="s">
        <v>483</v>
      </c>
      <c r="O420" s="3" t="s">
        <v>1476</v>
      </c>
      <c r="P420" s="4" t="s">
        <v>483</v>
      </c>
      <c r="Q420" s="4" t="s">
        <v>485</v>
      </c>
      <c r="R420" s="12" t="s">
        <v>1345</v>
      </c>
      <c r="S420" s="12" t="s">
        <v>1346</v>
      </c>
      <c r="T420" s="12">
        <v>796</v>
      </c>
      <c r="U420" s="11" t="s">
        <v>493</v>
      </c>
      <c r="V420" s="24">
        <v>300</v>
      </c>
      <c r="W420" s="24">
        <v>45</v>
      </c>
      <c r="X420" s="47">
        <f>SUM(V420*W420)</f>
        <v>13500</v>
      </c>
      <c r="Y420" s="26">
        <f t="shared" si="18"/>
        <v>15120.000000000002</v>
      </c>
      <c r="Z420" s="4"/>
      <c r="AA420" s="4" t="s">
        <v>1319</v>
      </c>
      <c r="AB420" s="4"/>
      <c r="AC420" s="130"/>
    </row>
    <row r="421" spans="1:29" ht="89.25">
      <c r="A421" s="3" t="s">
        <v>2293</v>
      </c>
      <c r="B421" s="4" t="s">
        <v>478</v>
      </c>
      <c r="C421" s="4" t="s">
        <v>479</v>
      </c>
      <c r="D421" s="19" t="s">
        <v>437</v>
      </c>
      <c r="E421" s="10" t="s">
        <v>439</v>
      </c>
      <c r="F421" s="10" t="s">
        <v>438</v>
      </c>
      <c r="G421" s="10" t="s">
        <v>440</v>
      </c>
      <c r="H421" s="10" t="s">
        <v>762</v>
      </c>
      <c r="I421" s="4" t="s">
        <v>441</v>
      </c>
      <c r="J421" s="4"/>
      <c r="K421" s="4" t="s">
        <v>491</v>
      </c>
      <c r="L421" s="4">
        <v>50</v>
      </c>
      <c r="M421" s="3">
        <v>231010000</v>
      </c>
      <c r="N421" s="4" t="s">
        <v>483</v>
      </c>
      <c r="O421" s="3" t="s">
        <v>501</v>
      </c>
      <c r="P421" s="4" t="s">
        <v>483</v>
      </c>
      <c r="Q421" s="4" t="s">
        <v>485</v>
      </c>
      <c r="R421" s="12" t="s">
        <v>1345</v>
      </c>
      <c r="S421" s="4" t="s">
        <v>2541</v>
      </c>
      <c r="T421" s="12">
        <v>796</v>
      </c>
      <c r="U421" s="11" t="s">
        <v>493</v>
      </c>
      <c r="V421" s="24">
        <v>500</v>
      </c>
      <c r="W421" s="24">
        <v>70</v>
      </c>
      <c r="X421" s="24">
        <v>0</v>
      </c>
      <c r="Y421" s="24">
        <v>0</v>
      </c>
      <c r="Z421" s="4" t="s">
        <v>2540</v>
      </c>
      <c r="AA421" s="4" t="s">
        <v>1319</v>
      </c>
      <c r="AB421" s="4" t="s">
        <v>7</v>
      </c>
      <c r="AC421" s="130"/>
    </row>
    <row r="422" spans="1:29" ht="89.25">
      <c r="A422" s="3" t="s">
        <v>2607</v>
      </c>
      <c r="B422" s="4" t="s">
        <v>478</v>
      </c>
      <c r="C422" s="4" t="s">
        <v>479</v>
      </c>
      <c r="D422" s="19" t="s">
        <v>437</v>
      </c>
      <c r="E422" s="10" t="s">
        <v>439</v>
      </c>
      <c r="F422" s="10" t="s">
        <v>438</v>
      </c>
      <c r="G422" s="10" t="s">
        <v>440</v>
      </c>
      <c r="H422" s="10" t="s">
        <v>440</v>
      </c>
      <c r="I422" s="4" t="s">
        <v>441</v>
      </c>
      <c r="J422" s="4"/>
      <c r="K422" s="4" t="s">
        <v>491</v>
      </c>
      <c r="L422" s="4">
        <v>50</v>
      </c>
      <c r="M422" s="3">
        <v>231010000</v>
      </c>
      <c r="N422" s="4" t="s">
        <v>483</v>
      </c>
      <c r="O422" s="3" t="s">
        <v>501</v>
      </c>
      <c r="P422" s="4" t="s">
        <v>483</v>
      </c>
      <c r="Q422" s="4" t="s">
        <v>485</v>
      </c>
      <c r="R422" s="12" t="s">
        <v>1345</v>
      </c>
      <c r="S422" s="4" t="s">
        <v>2541</v>
      </c>
      <c r="T422" s="12">
        <v>796</v>
      </c>
      <c r="U422" s="11" t="s">
        <v>493</v>
      </c>
      <c r="V422" s="24">
        <v>500</v>
      </c>
      <c r="W422" s="24">
        <v>70</v>
      </c>
      <c r="X422" s="24">
        <v>0</v>
      </c>
      <c r="Y422" s="24">
        <v>0</v>
      </c>
      <c r="Z422" s="4" t="s">
        <v>2540</v>
      </c>
      <c r="AA422" s="4" t="s">
        <v>1319</v>
      </c>
      <c r="AB422" s="4">
        <v>11</v>
      </c>
      <c r="AC422" s="130"/>
    </row>
    <row r="423" spans="1:29" ht="89.25">
      <c r="A423" s="3" t="s">
        <v>2765</v>
      </c>
      <c r="B423" s="4" t="s">
        <v>478</v>
      </c>
      <c r="C423" s="4" t="s">
        <v>479</v>
      </c>
      <c r="D423" s="19" t="s">
        <v>437</v>
      </c>
      <c r="E423" s="10" t="s">
        <v>439</v>
      </c>
      <c r="F423" s="10" t="s">
        <v>438</v>
      </c>
      <c r="G423" s="10" t="s">
        <v>440</v>
      </c>
      <c r="H423" s="10" t="s">
        <v>440</v>
      </c>
      <c r="I423" s="4" t="s">
        <v>441</v>
      </c>
      <c r="J423" s="4"/>
      <c r="K423" s="4" t="s">
        <v>491</v>
      </c>
      <c r="L423" s="4">
        <v>50</v>
      </c>
      <c r="M423" s="3">
        <v>231010000</v>
      </c>
      <c r="N423" s="4" t="s">
        <v>483</v>
      </c>
      <c r="O423" s="3" t="s">
        <v>545</v>
      </c>
      <c r="P423" s="4" t="s">
        <v>483</v>
      </c>
      <c r="Q423" s="4" t="s">
        <v>485</v>
      </c>
      <c r="R423" s="12" t="s">
        <v>1345</v>
      </c>
      <c r="S423" s="4" t="s">
        <v>2541</v>
      </c>
      <c r="T423" s="12">
        <v>796</v>
      </c>
      <c r="U423" s="11" t="s">
        <v>493</v>
      </c>
      <c r="V423" s="24">
        <v>500</v>
      </c>
      <c r="W423" s="24">
        <v>70</v>
      </c>
      <c r="X423" s="24">
        <v>0</v>
      </c>
      <c r="Y423" s="24">
        <f>X423*1.12</f>
        <v>0</v>
      </c>
      <c r="Z423" s="4" t="s">
        <v>2540</v>
      </c>
      <c r="AA423" s="4" t="s">
        <v>1319</v>
      </c>
      <c r="AB423" s="4">
        <v>11.22</v>
      </c>
      <c r="AC423" s="130"/>
    </row>
    <row r="424" spans="1:29" ht="89.25">
      <c r="A424" s="3" t="s">
        <v>2802</v>
      </c>
      <c r="B424" s="4" t="s">
        <v>478</v>
      </c>
      <c r="C424" s="4" t="s">
        <v>479</v>
      </c>
      <c r="D424" s="19" t="s">
        <v>437</v>
      </c>
      <c r="E424" s="10" t="s">
        <v>439</v>
      </c>
      <c r="F424" s="10" t="s">
        <v>438</v>
      </c>
      <c r="G424" s="10" t="s">
        <v>440</v>
      </c>
      <c r="H424" s="10" t="s">
        <v>440</v>
      </c>
      <c r="I424" s="4" t="s">
        <v>441</v>
      </c>
      <c r="J424" s="4"/>
      <c r="K424" s="4" t="s">
        <v>491</v>
      </c>
      <c r="L424" s="4">
        <v>50</v>
      </c>
      <c r="M424" s="3">
        <v>231010000</v>
      </c>
      <c r="N424" s="4" t="s">
        <v>483</v>
      </c>
      <c r="O424" s="3" t="s">
        <v>1333</v>
      </c>
      <c r="P424" s="4" t="s">
        <v>483</v>
      </c>
      <c r="Q424" s="4" t="s">
        <v>485</v>
      </c>
      <c r="R424" s="12" t="s">
        <v>1345</v>
      </c>
      <c r="S424" s="4" t="s">
        <v>2541</v>
      </c>
      <c r="T424" s="12">
        <v>796</v>
      </c>
      <c r="U424" s="11" t="s">
        <v>493</v>
      </c>
      <c r="V424" s="24">
        <v>500</v>
      </c>
      <c r="W424" s="24">
        <v>70</v>
      </c>
      <c r="X424" s="24">
        <v>0</v>
      </c>
      <c r="Y424" s="24">
        <f>X424*1.12</f>
        <v>0</v>
      </c>
      <c r="Z424" s="4" t="s">
        <v>489</v>
      </c>
      <c r="AA424" s="4" t="s">
        <v>1319</v>
      </c>
      <c r="AB424" s="4" t="s">
        <v>2921</v>
      </c>
      <c r="AC424" s="130"/>
    </row>
    <row r="425" spans="1:29" ht="89.25">
      <c r="A425" s="3" t="s">
        <v>2963</v>
      </c>
      <c r="B425" s="4" t="s">
        <v>478</v>
      </c>
      <c r="C425" s="4" t="s">
        <v>479</v>
      </c>
      <c r="D425" s="19" t="s">
        <v>437</v>
      </c>
      <c r="E425" s="10" t="s">
        <v>439</v>
      </c>
      <c r="F425" s="10" t="s">
        <v>438</v>
      </c>
      <c r="G425" s="10" t="s">
        <v>440</v>
      </c>
      <c r="H425" s="10" t="s">
        <v>440</v>
      </c>
      <c r="I425" s="4" t="s">
        <v>441</v>
      </c>
      <c r="J425" s="4"/>
      <c r="K425" s="4" t="s">
        <v>491</v>
      </c>
      <c r="L425" s="4">
        <v>50</v>
      </c>
      <c r="M425" s="3">
        <v>231010000</v>
      </c>
      <c r="N425" s="4" t="s">
        <v>483</v>
      </c>
      <c r="O425" s="3" t="s">
        <v>1445</v>
      </c>
      <c r="P425" s="4" t="s">
        <v>483</v>
      </c>
      <c r="Q425" s="4" t="s">
        <v>485</v>
      </c>
      <c r="R425" s="12" t="s">
        <v>1345</v>
      </c>
      <c r="S425" s="12" t="s">
        <v>1346</v>
      </c>
      <c r="T425" s="12">
        <v>796</v>
      </c>
      <c r="U425" s="11" t="s">
        <v>493</v>
      </c>
      <c r="V425" s="24">
        <v>500</v>
      </c>
      <c r="W425" s="24">
        <v>70</v>
      </c>
      <c r="X425" s="24">
        <v>0</v>
      </c>
      <c r="Y425" s="24">
        <v>0</v>
      </c>
      <c r="Z425" s="4"/>
      <c r="AA425" s="4" t="s">
        <v>1319</v>
      </c>
      <c r="AB425" s="4">
        <v>8.11</v>
      </c>
      <c r="AC425" s="130"/>
    </row>
    <row r="426" spans="1:29" ht="89.25">
      <c r="A426" s="3" t="s">
        <v>3290</v>
      </c>
      <c r="B426" s="4" t="s">
        <v>478</v>
      </c>
      <c r="C426" s="4" t="s">
        <v>479</v>
      </c>
      <c r="D426" s="19" t="s">
        <v>437</v>
      </c>
      <c r="E426" s="10" t="s">
        <v>439</v>
      </c>
      <c r="F426" s="10" t="s">
        <v>438</v>
      </c>
      <c r="G426" s="10" t="s">
        <v>440</v>
      </c>
      <c r="H426" s="10" t="s">
        <v>440</v>
      </c>
      <c r="I426" s="4" t="s">
        <v>441</v>
      </c>
      <c r="J426" s="4"/>
      <c r="K426" s="4" t="s">
        <v>491</v>
      </c>
      <c r="L426" s="4">
        <v>0</v>
      </c>
      <c r="M426" s="3">
        <v>231010000</v>
      </c>
      <c r="N426" s="4" t="s">
        <v>483</v>
      </c>
      <c r="O426" s="3" t="s">
        <v>1628</v>
      </c>
      <c r="P426" s="4" t="s">
        <v>483</v>
      </c>
      <c r="Q426" s="4" t="s">
        <v>485</v>
      </c>
      <c r="R426" s="12" t="s">
        <v>1345</v>
      </c>
      <c r="S426" s="12" t="s">
        <v>1346</v>
      </c>
      <c r="T426" s="12">
        <v>796</v>
      </c>
      <c r="U426" s="11" t="s">
        <v>493</v>
      </c>
      <c r="V426" s="24">
        <v>500</v>
      </c>
      <c r="W426" s="24">
        <v>70</v>
      </c>
      <c r="X426" s="24">
        <v>35000</v>
      </c>
      <c r="Y426" s="24">
        <f>X426*1.12</f>
        <v>39200.00000000001</v>
      </c>
      <c r="Z426" s="4"/>
      <c r="AA426" s="4" t="s">
        <v>1319</v>
      </c>
      <c r="AB426" s="4"/>
      <c r="AC426" s="130"/>
    </row>
    <row r="427" spans="1:29" ht="89.25">
      <c r="A427" s="3" t="s">
        <v>2294</v>
      </c>
      <c r="B427" s="4" t="s">
        <v>478</v>
      </c>
      <c r="C427" s="4" t="s">
        <v>479</v>
      </c>
      <c r="D427" s="19" t="s">
        <v>442</v>
      </c>
      <c r="E427" s="10" t="s">
        <v>439</v>
      </c>
      <c r="F427" s="10" t="s">
        <v>438</v>
      </c>
      <c r="G427" s="10" t="s">
        <v>444</v>
      </c>
      <c r="H427" s="10" t="s">
        <v>763</v>
      </c>
      <c r="I427" s="4" t="s">
        <v>441</v>
      </c>
      <c r="J427" s="4"/>
      <c r="K427" s="4" t="s">
        <v>491</v>
      </c>
      <c r="L427" s="4">
        <v>50</v>
      </c>
      <c r="M427" s="3">
        <v>231010000</v>
      </c>
      <c r="N427" s="4" t="s">
        <v>483</v>
      </c>
      <c r="O427" s="3" t="s">
        <v>501</v>
      </c>
      <c r="P427" s="4" t="s">
        <v>483</v>
      </c>
      <c r="Q427" s="4" t="s">
        <v>485</v>
      </c>
      <c r="R427" s="12" t="s">
        <v>1345</v>
      </c>
      <c r="S427" s="4" t="s">
        <v>2541</v>
      </c>
      <c r="T427" s="12">
        <v>796</v>
      </c>
      <c r="U427" s="11" t="s">
        <v>493</v>
      </c>
      <c r="V427" s="24">
        <v>100</v>
      </c>
      <c r="W427" s="101">
        <v>25</v>
      </c>
      <c r="X427" s="101">
        <v>0</v>
      </c>
      <c r="Y427" s="101">
        <v>0</v>
      </c>
      <c r="Z427" s="4" t="s">
        <v>2540</v>
      </c>
      <c r="AA427" s="4" t="s">
        <v>1319</v>
      </c>
      <c r="AB427" s="4" t="s">
        <v>7</v>
      </c>
      <c r="AC427" s="130"/>
    </row>
    <row r="428" spans="1:29" ht="114" customHeight="1">
      <c r="A428" s="3" t="s">
        <v>2608</v>
      </c>
      <c r="B428" s="4" t="s">
        <v>478</v>
      </c>
      <c r="C428" s="4" t="s">
        <v>479</v>
      </c>
      <c r="D428" s="19" t="s">
        <v>442</v>
      </c>
      <c r="E428" s="10" t="s">
        <v>439</v>
      </c>
      <c r="F428" s="10" t="s">
        <v>438</v>
      </c>
      <c r="G428" s="10" t="s">
        <v>444</v>
      </c>
      <c r="H428" s="10" t="s">
        <v>444</v>
      </c>
      <c r="I428" s="4" t="s">
        <v>441</v>
      </c>
      <c r="J428" s="4"/>
      <c r="K428" s="4" t="s">
        <v>491</v>
      </c>
      <c r="L428" s="4">
        <v>50</v>
      </c>
      <c r="M428" s="3">
        <v>231010000</v>
      </c>
      <c r="N428" s="4" t="s">
        <v>483</v>
      </c>
      <c r="O428" s="3" t="s">
        <v>501</v>
      </c>
      <c r="P428" s="4" t="s">
        <v>483</v>
      </c>
      <c r="Q428" s="4" t="s">
        <v>485</v>
      </c>
      <c r="R428" s="12" t="s">
        <v>1345</v>
      </c>
      <c r="S428" s="4" t="s">
        <v>2541</v>
      </c>
      <c r="T428" s="12">
        <v>796</v>
      </c>
      <c r="U428" s="11" t="s">
        <v>493</v>
      </c>
      <c r="V428" s="24">
        <v>100</v>
      </c>
      <c r="W428" s="24">
        <v>25</v>
      </c>
      <c r="X428" s="24">
        <v>0</v>
      </c>
      <c r="Y428" s="24">
        <v>0</v>
      </c>
      <c r="Z428" s="4" t="s">
        <v>2540</v>
      </c>
      <c r="AA428" s="4" t="s">
        <v>1319</v>
      </c>
      <c r="AB428" s="4">
        <v>11</v>
      </c>
      <c r="AC428" s="130"/>
    </row>
    <row r="429" spans="1:29" ht="114" customHeight="1">
      <c r="A429" s="3" t="s">
        <v>2766</v>
      </c>
      <c r="B429" s="4" t="s">
        <v>478</v>
      </c>
      <c r="C429" s="4" t="s">
        <v>479</v>
      </c>
      <c r="D429" s="19" t="s">
        <v>442</v>
      </c>
      <c r="E429" s="10" t="s">
        <v>439</v>
      </c>
      <c r="F429" s="10" t="s">
        <v>438</v>
      </c>
      <c r="G429" s="10" t="s">
        <v>444</v>
      </c>
      <c r="H429" s="10" t="s">
        <v>444</v>
      </c>
      <c r="I429" s="4" t="s">
        <v>441</v>
      </c>
      <c r="J429" s="4"/>
      <c r="K429" s="4" t="s">
        <v>491</v>
      </c>
      <c r="L429" s="4">
        <v>50</v>
      </c>
      <c r="M429" s="3">
        <v>231010000</v>
      </c>
      <c r="N429" s="4" t="s">
        <v>483</v>
      </c>
      <c r="O429" s="3" t="s">
        <v>545</v>
      </c>
      <c r="P429" s="4" t="s">
        <v>483</v>
      </c>
      <c r="Q429" s="4" t="s">
        <v>485</v>
      </c>
      <c r="R429" s="12" t="s">
        <v>1345</v>
      </c>
      <c r="S429" s="4" t="s">
        <v>2541</v>
      </c>
      <c r="T429" s="12">
        <v>796</v>
      </c>
      <c r="U429" s="11" t="s">
        <v>493</v>
      </c>
      <c r="V429" s="24">
        <v>100</v>
      </c>
      <c r="W429" s="24">
        <v>25</v>
      </c>
      <c r="X429" s="24">
        <v>0</v>
      </c>
      <c r="Y429" s="24">
        <f>X429*1.12</f>
        <v>0</v>
      </c>
      <c r="Z429" s="4" t="s">
        <v>2540</v>
      </c>
      <c r="AA429" s="4" t="s">
        <v>1319</v>
      </c>
      <c r="AB429" s="4">
        <v>11.22</v>
      </c>
      <c r="AC429" s="130"/>
    </row>
    <row r="430" spans="1:29" ht="114" customHeight="1">
      <c r="A430" s="3" t="s">
        <v>2803</v>
      </c>
      <c r="B430" s="4" t="s">
        <v>478</v>
      </c>
      <c r="C430" s="4" t="s">
        <v>479</v>
      </c>
      <c r="D430" s="19" t="s">
        <v>442</v>
      </c>
      <c r="E430" s="10" t="s">
        <v>439</v>
      </c>
      <c r="F430" s="10" t="s">
        <v>438</v>
      </c>
      <c r="G430" s="10" t="s">
        <v>444</v>
      </c>
      <c r="H430" s="10" t="s">
        <v>444</v>
      </c>
      <c r="I430" s="4" t="s">
        <v>441</v>
      </c>
      <c r="J430" s="4"/>
      <c r="K430" s="4" t="s">
        <v>491</v>
      </c>
      <c r="L430" s="4">
        <v>50</v>
      </c>
      <c r="M430" s="3">
        <v>231010000</v>
      </c>
      <c r="N430" s="4" t="s">
        <v>483</v>
      </c>
      <c r="O430" s="3" t="s">
        <v>1333</v>
      </c>
      <c r="P430" s="4" t="s">
        <v>483</v>
      </c>
      <c r="Q430" s="4" t="s">
        <v>485</v>
      </c>
      <c r="R430" s="12" t="s">
        <v>1345</v>
      </c>
      <c r="S430" s="4" t="s">
        <v>2541</v>
      </c>
      <c r="T430" s="12">
        <v>796</v>
      </c>
      <c r="U430" s="11" t="s">
        <v>493</v>
      </c>
      <c r="V430" s="24">
        <v>100</v>
      </c>
      <c r="W430" s="24">
        <v>25</v>
      </c>
      <c r="X430" s="24">
        <v>0</v>
      </c>
      <c r="Y430" s="24">
        <f>X430*1.12</f>
        <v>0</v>
      </c>
      <c r="Z430" s="4" t="s">
        <v>489</v>
      </c>
      <c r="AA430" s="4" t="s">
        <v>1319</v>
      </c>
      <c r="AB430" s="4" t="s">
        <v>2921</v>
      </c>
      <c r="AC430" s="130"/>
    </row>
    <row r="431" spans="1:29" ht="114" customHeight="1">
      <c r="A431" s="3" t="s">
        <v>2964</v>
      </c>
      <c r="B431" s="4" t="s">
        <v>478</v>
      </c>
      <c r="C431" s="4" t="s">
        <v>479</v>
      </c>
      <c r="D431" s="19" t="s">
        <v>442</v>
      </c>
      <c r="E431" s="10" t="s">
        <v>439</v>
      </c>
      <c r="F431" s="10" t="s">
        <v>438</v>
      </c>
      <c r="G431" s="10" t="s">
        <v>444</v>
      </c>
      <c r="H431" s="10" t="s">
        <v>444</v>
      </c>
      <c r="I431" s="4" t="s">
        <v>441</v>
      </c>
      <c r="J431" s="4"/>
      <c r="K431" s="4" t="s">
        <v>491</v>
      </c>
      <c r="L431" s="4">
        <v>50</v>
      </c>
      <c r="M431" s="3">
        <v>231010000</v>
      </c>
      <c r="N431" s="4" t="s">
        <v>483</v>
      </c>
      <c r="O431" s="3" t="s">
        <v>1445</v>
      </c>
      <c r="P431" s="4" t="s">
        <v>483</v>
      </c>
      <c r="Q431" s="4" t="s">
        <v>485</v>
      </c>
      <c r="R431" s="12" t="s">
        <v>1345</v>
      </c>
      <c r="S431" s="12" t="s">
        <v>1346</v>
      </c>
      <c r="T431" s="12">
        <v>796</v>
      </c>
      <c r="U431" s="11" t="s">
        <v>493</v>
      </c>
      <c r="V431" s="24">
        <v>100</v>
      </c>
      <c r="W431" s="24">
        <v>25</v>
      </c>
      <c r="X431" s="24">
        <v>0</v>
      </c>
      <c r="Y431" s="24">
        <f>X431*1.12</f>
        <v>0</v>
      </c>
      <c r="Z431" s="4"/>
      <c r="AA431" s="4" t="s">
        <v>1319</v>
      </c>
      <c r="AB431" s="4">
        <v>8.11</v>
      </c>
      <c r="AC431" s="130"/>
    </row>
    <row r="432" spans="1:29" ht="114" customHeight="1">
      <c r="A432" s="3" t="s">
        <v>3291</v>
      </c>
      <c r="B432" s="4" t="s">
        <v>478</v>
      </c>
      <c r="C432" s="4" t="s">
        <v>479</v>
      </c>
      <c r="D432" s="19" t="s">
        <v>442</v>
      </c>
      <c r="E432" s="10" t="s">
        <v>439</v>
      </c>
      <c r="F432" s="10" t="s">
        <v>438</v>
      </c>
      <c r="G432" s="10" t="s">
        <v>444</v>
      </c>
      <c r="H432" s="10" t="s">
        <v>444</v>
      </c>
      <c r="I432" s="4" t="s">
        <v>441</v>
      </c>
      <c r="J432" s="4"/>
      <c r="K432" s="4" t="s">
        <v>491</v>
      </c>
      <c r="L432" s="4">
        <v>0</v>
      </c>
      <c r="M432" s="3">
        <v>231010000</v>
      </c>
      <c r="N432" s="4" t="s">
        <v>483</v>
      </c>
      <c r="O432" s="3" t="s">
        <v>1628</v>
      </c>
      <c r="P432" s="4" t="s">
        <v>483</v>
      </c>
      <c r="Q432" s="4" t="s">
        <v>485</v>
      </c>
      <c r="R432" s="12" t="s">
        <v>1345</v>
      </c>
      <c r="S432" s="12" t="s">
        <v>1346</v>
      </c>
      <c r="T432" s="12">
        <v>796</v>
      </c>
      <c r="U432" s="11" t="s">
        <v>493</v>
      </c>
      <c r="V432" s="24">
        <v>100</v>
      </c>
      <c r="W432" s="24">
        <v>25</v>
      </c>
      <c r="X432" s="24">
        <v>2500</v>
      </c>
      <c r="Y432" s="24">
        <f>X432*1.12</f>
        <v>2800.0000000000005</v>
      </c>
      <c r="Z432" s="4"/>
      <c r="AA432" s="4" t="s">
        <v>1319</v>
      </c>
      <c r="AB432" s="4"/>
      <c r="AC432" s="130"/>
    </row>
    <row r="433" spans="1:29" ht="89.25">
      <c r="A433" s="3" t="s">
        <v>2295</v>
      </c>
      <c r="B433" s="4" t="s">
        <v>478</v>
      </c>
      <c r="C433" s="4" t="s">
        <v>479</v>
      </c>
      <c r="D433" s="4" t="s">
        <v>292</v>
      </c>
      <c r="E433" s="10" t="s">
        <v>290</v>
      </c>
      <c r="F433" s="10" t="s">
        <v>290</v>
      </c>
      <c r="G433" s="10" t="s">
        <v>294</v>
      </c>
      <c r="H433" s="10" t="s">
        <v>291</v>
      </c>
      <c r="I433" s="3" t="s">
        <v>295</v>
      </c>
      <c r="J433" s="4"/>
      <c r="K433" s="4" t="s">
        <v>491</v>
      </c>
      <c r="L433" s="4">
        <v>0</v>
      </c>
      <c r="M433" s="3">
        <v>231010000</v>
      </c>
      <c r="N433" s="4" t="s">
        <v>483</v>
      </c>
      <c r="O433" s="3" t="s">
        <v>1476</v>
      </c>
      <c r="P433" s="4" t="s">
        <v>483</v>
      </c>
      <c r="Q433" s="4" t="s">
        <v>485</v>
      </c>
      <c r="R433" s="12" t="s">
        <v>1345</v>
      </c>
      <c r="S433" s="12" t="s">
        <v>1346</v>
      </c>
      <c r="T433" s="4">
        <v>796</v>
      </c>
      <c r="U433" s="4" t="s">
        <v>493</v>
      </c>
      <c r="V433" s="3">
        <v>10</v>
      </c>
      <c r="W433" s="41">
        <v>7143</v>
      </c>
      <c r="X433" s="47">
        <v>71428</v>
      </c>
      <c r="Y433" s="26">
        <v>80000</v>
      </c>
      <c r="Z433" s="4"/>
      <c r="AA433" s="4" t="s">
        <v>1319</v>
      </c>
      <c r="AB433" s="4"/>
      <c r="AC433" s="130"/>
    </row>
    <row r="434" spans="1:29" ht="89.25">
      <c r="A434" s="3" t="s">
        <v>2296</v>
      </c>
      <c r="B434" s="4" t="s">
        <v>478</v>
      </c>
      <c r="C434" s="4" t="s">
        <v>479</v>
      </c>
      <c r="D434" s="102" t="s">
        <v>296</v>
      </c>
      <c r="E434" s="10" t="s">
        <v>290</v>
      </c>
      <c r="F434" s="10" t="s">
        <v>290</v>
      </c>
      <c r="G434" s="3" t="s">
        <v>1157</v>
      </c>
      <c r="H434" s="10" t="s">
        <v>751</v>
      </c>
      <c r="I434" s="3" t="s">
        <v>1158</v>
      </c>
      <c r="J434" s="4"/>
      <c r="K434" s="4" t="s">
        <v>482</v>
      </c>
      <c r="L434" s="4">
        <v>0</v>
      </c>
      <c r="M434" s="3">
        <v>231010000</v>
      </c>
      <c r="N434" s="4" t="s">
        <v>483</v>
      </c>
      <c r="O434" s="3" t="s">
        <v>1476</v>
      </c>
      <c r="P434" s="4" t="s">
        <v>483</v>
      </c>
      <c r="Q434" s="4" t="s">
        <v>485</v>
      </c>
      <c r="R434" s="12" t="s">
        <v>1345</v>
      </c>
      <c r="S434" s="12" t="s">
        <v>1346</v>
      </c>
      <c r="T434" s="4">
        <v>796</v>
      </c>
      <c r="U434" s="4" t="s">
        <v>493</v>
      </c>
      <c r="V434" s="3">
        <v>10</v>
      </c>
      <c r="W434" s="24">
        <v>1000</v>
      </c>
      <c r="X434" s="26">
        <f>V434*W434</f>
        <v>10000</v>
      </c>
      <c r="Y434" s="26">
        <f>X434*1.12</f>
        <v>11200.000000000002</v>
      </c>
      <c r="Z434" s="4"/>
      <c r="AA434" s="4" t="s">
        <v>1319</v>
      </c>
      <c r="AB434" s="4"/>
      <c r="AC434" s="130"/>
    </row>
    <row r="435" spans="1:29" ht="89.25">
      <c r="A435" s="3" t="s">
        <v>2297</v>
      </c>
      <c r="B435" s="4" t="s">
        <v>478</v>
      </c>
      <c r="C435" s="4" t="s">
        <v>479</v>
      </c>
      <c r="D435" s="103" t="s">
        <v>292</v>
      </c>
      <c r="E435" s="10" t="s">
        <v>290</v>
      </c>
      <c r="F435" s="10" t="s">
        <v>290</v>
      </c>
      <c r="G435" s="10" t="s">
        <v>294</v>
      </c>
      <c r="H435" s="10" t="s">
        <v>291</v>
      </c>
      <c r="I435" s="3" t="s">
        <v>297</v>
      </c>
      <c r="J435" s="4"/>
      <c r="K435" s="4" t="s">
        <v>491</v>
      </c>
      <c r="L435" s="4">
        <v>0</v>
      </c>
      <c r="M435" s="3">
        <v>231010000</v>
      </c>
      <c r="N435" s="4" t="s">
        <v>483</v>
      </c>
      <c r="O435" s="3" t="s">
        <v>1476</v>
      </c>
      <c r="P435" s="4" t="s">
        <v>483</v>
      </c>
      <c r="Q435" s="4" t="s">
        <v>485</v>
      </c>
      <c r="R435" s="12" t="s">
        <v>1345</v>
      </c>
      <c r="S435" s="12" t="s">
        <v>1346</v>
      </c>
      <c r="T435" s="4">
        <v>796</v>
      </c>
      <c r="U435" s="4" t="s">
        <v>493</v>
      </c>
      <c r="V435" s="3">
        <v>1</v>
      </c>
      <c r="W435" s="41">
        <v>7143</v>
      </c>
      <c r="X435" s="47">
        <v>7143</v>
      </c>
      <c r="Y435" s="26">
        <v>8000</v>
      </c>
      <c r="Z435" s="4"/>
      <c r="AA435" s="4" t="s">
        <v>1319</v>
      </c>
      <c r="AB435" s="4"/>
      <c r="AC435" s="130"/>
    </row>
    <row r="436" spans="1:29" ht="93" customHeight="1">
      <c r="A436" s="3" t="s">
        <v>2298</v>
      </c>
      <c r="B436" s="4" t="s">
        <v>478</v>
      </c>
      <c r="C436" s="4" t="s">
        <v>479</v>
      </c>
      <c r="D436" s="4" t="s">
        <v>292</v>
      </c>
      <c r="E436" s="10" t="s">
        <v>290</v>
      </c>
      <c r="F436" s="10" t="s">
        <v>290</v>
      </c>
      <c r="G436" s="10" t="s">
        <v>294</v>
      </c>
      <c r="H436" s="10" t="s">
        <v>291</v>
      </c>
      <c r="I436" s="3" t="s">
        <v>298</v>
      </c>
      <c r="J436" s="4"/>
      <c r="K436" s="4" t="s">
        <v>491</v>
      </c>
      <c r="L436" s="4">
        <v>0</v>
      </c>
      <c r="M436" s="3">
        <v>231010000</v>
      </c>
      <c r="N436" s="4" t="s">
        <v>483</v>
      </c>
      <c r="O436" s="3" t="s">
        <v>1476</v>
      </c>
      <c r="P436" s="4" t="s">
        <v>483</v>
      </c>
      <c r="Q436" s="4" t="s">
        <v>485</v>
      </c>
      <c r="R436" s="12" t="s">
        <v>1345</v>
      </c>
      <c r="S436" s="12" t="s">
        <v>1346</v>
      </c>
      <c r="T436" s="4">
        <v>796</v>
      </c>
      <c r="U436" s="4" t="s">
        <v>493</v>
      </c>
      <c r="V436" s="3">
        <v>15</v>
      </c>
      <c r="W436" s="41">
        <v>7143</v>
      </c>
      <c r="X436" s="47">
        <v>107143</v>
      </c>
      <c r="Y436" s="26">
        <v>120000</v>
      </c>
      <c r="Z436" s="4"/>
      <c r="AA436" s="4" t="s">
        <v>1319</v>
      </c>
      <c r="AB436" s="4"/>
      <c r="AC436" s="130"/>
    </row>
    <row r="437" spans="1:29" ht="100.5" customHeight="1">
      <c r="A437" s="3" t="s">
        <v>2299</v>
      </c>
      <c r="B437" s="4" t="s">
        <v>478</v>
      </c>
      <c r="C437" s="4" t="s">
        <v>479</v>
      </c>
      <c r="D437" s="104" t="s">
        <v>296</v>
      </c>
      <c r="E437" s="10" t="s">
        <v>1160</v>
      </c>
      <c r="F437" s="10" t="s">
        <v>1159</v>
      </c>
      <c r="G437" s="10" t="s">
        <v>1162</v>
      </c>
      <c r="H437" s="10" t="s">
        <v>1161</v>
      </c>
      <c r="I437" s="3" t="s">
        <v>1163</v>
      </c>
      <c r="J437" s="4"/>
      <c r="K437" s="4" t="s">
        <v>491</v>
      </c>
      <c r="L437" s="4">
        <v>0</v>
      </c>
      <c r="M437" s="3">
        <v>231010000</v>
      </c>
      <c r="N437" s="4" t="s">
        <v>483</v>
      </c>
      <c r="O437" s="3" t="s">
        <v>1476</v>
      </c>
      <c r="P437" s="4" t="s">
        <v>483</v>
      </c>
      <c r="Q437" s="4" t="s">
        <v>485</v>
      </c>
      <c r="R437" s="12" t="s">
        <v>1345</v>
      </c>
      <c r="S437" s="12" t="s">
        <v>1346</v>
      </c>
      <c r="T437" s="12">
        <v>796</v>
      </c>
      <c r="U437" s="4" t="s">
        <v>493</v>
      </c>
      <c r="V437" s="3">
        <v>10</v>
      </c>
      <c r="W437" s="41">
        <v>22321.42857142857</v>
      </c>
      <c r="X437" s="47">
        <v>223214.28571428568</v>
      </c>
      <c r="Y437" s="26">
        <v>250000</v>
      </c>
      <c r="Z437" s="4"/>
      <c r="AA437" s="4" t="s">
        <v>1319</v>
      </c>
      <c r="AB437" s="4"/>
      <c r="AC437" s="130"/>
    </row>
    <row r="438" spans="1:29" ht="89.25">
      <c r="A438" s="3" t="s">
        <v>2300</v>
      </c>
      <c r="B438" s="4" t="s">
        <v>478</v>
      </c>
      <c r="C438" s="4" t="s">
        <v>479</v>
      </c>
      <c r="D438" s="3" t="s">
        <v>299</v>
      </c>
      <c r="E438" s="10" t="s">
        <v>290</v>
      </c>
      <c r="F438" s="10" t="s">
        <v>752</v>
      </c>
      <c r="G438" s="10" t="s">
        <v>293</v>
      </c>
      <c r="H438" s="10" t="s">
        <v>291</v>
      </c>
      <c r="I438" s="3" t="s">
        <v>753</v>
      </c>
      <c r="J438" s="4"/>
      <c r="K438" s="4" t="s">
        <v>491</v>
      </c>
      <c r="L438" s="4">
        <v>0</v>
      </c>
      <c r="M438" s="3">
        <v>231010000</v>
      </c>
      <c r="N438" s="4" t="s">
        <v>483</v>
      </c>
      <c r="O438" s="3" t="s">
        <v>1476</v>
      </c>
      <c r="P438" s="4" t="s">
        <v>483</v>
      </c>
      <c r="Q438" s="4" t="s">
        <v>485</v>
      </c>
      <c r="R438" s="12" t="s">
        <v>1345</v>
      </c>
      <c r="S438" s="12" t="s">
        <v>1346</v>
      </c>
      <c r="T438" s="4">
        <v>796</v>
      </c>
      <c r="U438" s="4" t="s">
        <v>493</v>
      </c>
      <c r="V438" s="3">
        <v>2</v>
      </c>
      <c r="W438" s="41">
        <v>31249.999999999996</v>
      </c>
      <c r="X438" s="47">
        <v>62499.99999999999</v>
      </c>
      <c r="Y438" s="26">
        <v>70000</v>
      </c>
      <c r="Z438" s="4"/>
      <c r="AA438" s="4" t="s">
        <v>1319</v>
      </c>
      <c r="AB438" s="4"/>
      <c r="AC438" s="130"/>
    </row>
    <row r="439" spans="1:29" ht="89.25">
      <c r="A439" s="3" t="s">
        <v>2301</v>
      </c>
      <c r="B439" s="4" t="s">
        <v>478</v>
      </c>
      <c r="C439" s="4" t="s">
        <v>479</v>
      </c>
      <c r="D439" s="3" t="s">
        <v>299</v>
      </c>
      <c r="E439" s="10" t="s">
        <v>754</v>
      </c>
      <c r="F439" s="10" t="s">
        <v>754</v>
      </c>
      <c r="G439" s="10" t="s">
        <v>294</v>
      </c>
      <c r="H439" s="10" t="s">
        <v>291</v>
      </c>
      <c r="I439" s="3" t="s">
        <v>755</v>
      </c>
      <c r="J439" s="4"/>
      <c r="K439" s="4" t="s">
        <v>491</v>
      </c>
      <c r="L439" s="4">
        <v>0</v>
      </c>
      <c r="M439" s="3">
        <v>231010000</v>
      </c>
      <c r="N439" s="4" t="s">
        <v>483</v>
      </c>
      <c r="O439" s="3" t="s">
        <v>1476</v>
      </c>
      <c r="P439" s="4" t="s">
        <v>483</v>
      </c>
      <c r="Q439" s="4" t="s">
        <v>485</v>
      </c>
      <c r="R439" s="12" t="s">
        <v>1345</v>
      </c>
      <c r="S439" s="12" t="s">
        <v>1346</v>
      </c>
      <c r="T439" s="4">
        <v>796</v>
      </c>
      <c r="U439" s="4" t="s">
        <v>493</v>
      </c>
      <c r="V439" s="3">
        <v>4</v>
      </c>
      <c r="W439" s="41">
        <v>13392.857142857141</v>
      </c>
      <c r="X439" s="47">
        <v>53571.428571428565</v>
      </c>
      <c r="Y439" s="26">
        <v>60000</v>
      </c>
      <c r="Z439" s="4"/>
      <c r="AA439" s="4" t="s">
        <v>1319</v>
      </c>
      <c r="AB439" s="4"/>
      <c r="AC439" s="130"/>
    </row>
    <row r="440" spans="1:29" ht="89.25">
      <c r="A440" s="3" t="s">
        <v>2302</v>
      </c>
      <c r="B440" s="4" t="s">
        <v>478</v>
      </c>
      <c r="C440" s="4" t="s">
        <v>479</v>
      </c>
      <c r="D440" s="3" t="s">
        <v>299</v>
      </c>
      <c r="E440" s="10" t="s">
        <v>290</v>
      </c>
      <c r="F440" s="10" t="s">
        <v>752</v>
      </c>
      <c r="G440" s="10" t="s">
        <v>293</v>
      </c>
      <c r="H440" s="10" t="s">
        <v>291</v>
      </c>
      <c r="I440" s="3" t="s">
        <v>756</v>
      </c>
      <c r="J440" s="4"/>
      <c r="K440" s="4" t="s">
        <v>491</v>
      </c>
      <c r="L440" s="4">
        <v>0</v>
      </c>
      <c r="M440" s="3">
        <v>231010000</v>
      </c>
      <c r="N440" s="4" t="s">
        <v>483</v>
      </c>
      <c r="O440" s="3" t="s">
        <v>1476</v>
      </c>
      <c r="P440" s="4" t="s">
        <v>483</v>
      </c>
      <c r="Q440" s="4" t="s">
        <v>485</v>
      </c>
      <c r="R440" s="12" t="s">
        <v>1345</v>
      </c>
      <c r="S440" s="12" t="s">
        <v>1346</v>
      </c>
      <c r="T440" s="4">
        <v>796</v>
      </c>
      <c r="U440" s="4" t="s">
        <v>493</v>
      </c>
      <c r="V440" s="3">
        <v>2</v>
      </c>
      <c r="W440" s="41">
        <v>31249.999999999996</v>
      </c>
      <c r="X440" s="47">
        <v>62499.99999999999</v>
      </c>
      <c r="Y440" s="26">
        <v>70000</v>
      </c>
      <c r="Z440" s="4"/>
      <c r="AA440" s="4" t="s">
        <v>1319</v>
      </c>
      <c r="AB440" s="4"/>
      <c r="AC440" s="130"/>
    </row>
    <row r="441" spans="1:29" ht="89.25">
      <c r="A441" s="3" t="s">
        <v>2303</v>
      </c>
      <c r="B441" s="4" t="s">
        <v>478</v>
      </c>
      <c r="C441" s="4" t="s">
        <v>479</v>
      </c>
      <c r="D441" s="3" t="s">
        <v>299</v>
      </c>
      <c r="E441" s="10" t="s">
        <v>757</v>
      </c>
      <c r="F441" s="10" t="s">
        <v>757</v>
      </c>
      <c r="G441" s="10" t="s">
        <v>294</v>
      </c>
      <c r="H441" s="10" t="s">
        <v>291</v>
      </c>
      <c r="I441" s="3" t="s">
        <v>758</v>
      </c>
      <c r="J441" s="4"/>
      <c r="K441" s="4" t="s">
        <v>491</v>
      </c>
      <c r="L441" s="4">
        <v>0</v>
      </c>
      <c r="M441" s="3">
        <v>231010000</v>
      </c>
      <c r="N441" s="4" t="s">
        <v>483</v>
      </c>
      <c r="O441" s="3" t="s">
        <v>1476</v>
      </c>
      <c r="P441" s="4" t="s">
        <v>483</v>
      </c>
      <c r="Q441" s="4" t="s">
        <v>485</v>
      </c>
      <c r="R441" s="12" t="s">
        <v>1345</v>
      </c>
      <c r="S441" s="12" t="s">
        <v>1346</v>
      </c>
      <c r="T441" s="4">
        <v>796</v>
      </c>
      <c r="U441" s="4" t="s">
        <v>493</v>
      </c>
      <c r="V441" s="3">
        <v>4</v>
      </c>
      <c r="W441" s="41">
        <v>13392.857142857141</v>
      </c>
      <c r="X441" s="47">
        <v>53571.428571428565</v>
      </c>
      <c r="Y441" s="26">
        <v>60000</v>
      </c>
      <c r="Z441" s="4"/>
      <c r="AA441" s="4" t="s">
        <v>1319</v>
      </c>
      <c r="AB441" s="4"/>
      <c r="AC441" s="130"/>
    </row>
    <row r="442" spans="1:29" ht="89.25">
      <c r="A442" s="3" t="s">
        <v>2304</v>
      </c>
      <c r="B442" s="4" t="s">
        <v>478</v>
      </c>
      <c r="C442" s="4" t="s">
        <v>479</v>
      </c>
      <c r="D442" s="4" t="s">
        <v>292</v>
      </c>
      <c r="E442" s="10" t="s">
        <v>290</v>
      </c>
      <c r="F442" s="10" t="s">
        <v>290</v>
      </c>
      <c r="G442" s="10" t="s">
        <v>294</v>
      </c>
      <c r="H442" s="10" t="s">
        <v>291</v>
      </c>
      <c r="I442" s="3" t="s">
        <v>300</v>
      </c>
      <c r="J442" s="4"/>
      <c r="K442" s="4" t="s">
        <v>491</v>
      </c>
      <c r="L442" s="4">
        <v>0</v>
      </c>
      <c r="M442" s="3">
        <v>231010000</v>
      </c>
      <c r="N442" s="4" t="s">
        <v>483</v>
      </c>
      <c r="O442" s="3" t="s">
        <v>1476</v>
      </c>
      <c r="P442" s="4" t="s">
        <v>483</v>
      </c>
      <c r="Q442" s="4" t="s">
        <v>485</v>
      </c>
      <c r="R442" s="12" t="s">
        <v>1345</v>
      </c>
      <c r="S442" s="12" t="s">
        <v>1346</v>
      </c>
      <c r="T442" s="4">
        <v>796</v>
      </c>
      <c r="U442" s="4" t="s">
        <v>493</v>
      </c>
      <c r="V442" s="3">
        <v>11</v>
      </c>
      <c r="W442" s="41">
        <v>7143</v>
      </c>
      <c r="X442" s="47">
        <v>78571</v>
      </c>
      <c r="Y442" s="26">
        <v>88000</v>
      </c>
      <c r="Z442" s="4"/>
      <c r="AA442" s="4" t="s">
        <v>1319</v>
      </c>
      <c r="AB442" s="4"/>
      <c r="AC442" s="130"/>
    </row>
    <row r="443" spans="1:29" ht="89.25">
      <c r="A443" s="3" t="s">
        <v>2305</v>
      </c>
      <c r="B443" s="4" t="s">
        <v>478</v>
      </c>
      <c r="C443" s="4" t="s">
        <v>479</v>
      </c>
      <c r="D443" s="4" t="s">
        <v>292</v>
      </c>
      <c r="E443" s="10" t="s">
        <v>290</v>
      </c>
      <c r="F443" s="10" t="s">
        <v>290</v>
      </c>
      <c r="G443" s="10" t="s">
        <v>294</v>
      </c>
      <c r="H443" s="10" t="s">
        <v>291</v>
      </c>
      <c r="I443" s="3" t="s">
        <v>1164</v>
      </c>
      <c r="J443" s="4"/>
      <c r="K443" s="4" t="s">
        <v>491</v>
      </c>
      <c r="L443" s="4">
        <v>0</v>
      </c>
      <c r="M443" s="3">
        <v>231010000</v>
      </c>
      <c r="N443" s="4" t="s">
        <v>483</v>
      </c>
      <c r="O443" s="3" t="s">
        <v>1476</v>
      </c>
      <c r="P443" s="4" t="s">
        <v>483</v>
      </c>
      <c r="Q443" s="4" t="s">
        <v>485</v>
      </c>
      <c r="R443" s="12" t="s">
        <v>1345</v>
      </c>
      <c r="S443" s="12" t="s">
        <v>1346</v>
      </c>
      <c r="T443" s="4">
        <v>796</v>
      </c>
      <c r="U443" s="4" t="s">
        <v>493</v>
      </c>
      <c r="V443" s="3">
        <v>15</v>
      </c>
      <c r="W443" s="41">
        <v>4462</v>
      </c>
      <c r="X443" s="47">
        <v>66930</v>
      </c>
      <c r="Y443" s="26">
        <v>74962</v>
      </c>
      <c r="Z443" s="4"/>
      <c r="AA443" s="4" t="s">
        <v>1319</v>
      </c>
      <c r="AB443" s="4"/>
      <c r="AC443" s="130"/>
    </row>
    <row r="444" spans="1:29" ht="97.5" customHeight="1">
      <c r="A444" s="3" t="s">
        <v>2306</v>
      </c>
      <c r="B444" s="4" t="s">
        <v>478</v>
      </c>
      <c r="C444" s="4" t="s">
        <v>479</v>
      </c>
      <c r="D444" s="4" t="s">
        <v>292</v>
      </c>
      <c r="E444" s="10" t="s">
        <v>760</v>
      </c>
      <c r="F444" s="10" t="s">
        <v>759</v>
      </c>
      <c r="G444" s="10" t="s">
        <v>294</v>
      </c>
      <c r="H444" s="10" t="s">
        <v>291</v>
      </c>
      <c r="I444" s="3" t="s">
        <v>761</v>
      </c>
      <c r="J444" s="4"/>
      <c r="K444" s="4" t="s">
        <v>491</v>
      </c>
      <c r="L444" s="4">
        <v>0</v>
      </c>
      <c r="M444" s="3">
        <v>231010000</v>
      </c>
      <c r="N444" s="4" t="s">
        <v>483</v>
      </c>
      <c r="O444" s="3" t="s">
        <v>1476</v>
      </c>
      <c r="P444" s="4" t="s">
        <v>483</v>
      </c>
      <c r="Q444" s="4" t="s">
        <v>485</v>
      </c>
      <c r="R444" s="12" t="s">
        <v>1345</v>
      </c>
      <c r="S444" s="12" t="s">
        <v>1346</v>
      </c>
      <c r="T444" s="4">
        <v>796</v>
      </c>
      <c r="U444" s="4" t="s">
        <v>493</v>
      </c>
      <c r="V444" s="3">
        <v>2</v>
      </c>
      <c r="W444" s="41">
        <v>7143</v>
      </c>
      <c r="X444" s="47">
        <v>14286</v>
      </c>
      <c r="Y444" s="26">
        <v>16000</v>
      </c>
      <c r="Z444" s="4"/>
      <c r="AA444" s="4" t="s">
        <v>1319</v>
      </c>
      <c r="AB444" s="4"/>
      <c r="AC444" s="130"/>
    </row>
    <row r="445" spans="1:29" ht="84" customHeight="1">
      <c r="A445" s="3" t="s">
        <v>2307</v>
      </c>
      <c r="B445" s="4" t="s">
        <v>478</v>
      </c>
      <c r="C445" s="4" t="s">
        <v>479</v>
      </c>
      <c r="D445" s="4" t="s">
        <v>292</v>
      </c>
      <c r="E445" s="10" t="s">
        <v>290</v>
      </c>
      <c r="F445" s="10" t="s">
        <v>290</v>
      </c>
      <c r="G445" s="10" t="s">
        <v>294</v>
      </c>
      <c r="H445" s="10" t="s">
        <v>291</v>
      </c>
      <c r="I445" s="3" t="s">
        <v>764</v>
      </c>
      <c r="J445" s="4"/>
      <c r="K445" s="4" t="s">
        <v>491</v>
      </c>
      <c r="L445" s="4">
        <v>0</v>
      </c>
      <c r="M445" s="3">
        <v>231010000</v>
      </c>
      <c r="N445" s="4" t="s">
        <v>483</v>
      </c>
      <c r="O445" s="3" t="s">
        <v>1476</v>
      </c>
      <c r="P445" s="4" t="s">
        <v>483</v>
      </c>
      <c r="Q445" s="4" t="s">
        <v>485</v>
      </c>
      <c r="R445" s="12" t="s">
        <v>1345</v>
      </c>
      <c r="S445" s="12" t="s">
        <v>1346</v>
      </c>
      <c r="T445" s="4">
        <v>796</v>
      </c>
      <c r="U445" s="4" t="s">
        <v>1165</v>
      </c>
      <c r="V445" s="3">
        <v>1</v>
      </c>
      <c r="W445" s="41">
        <v>60000</v>
      </c>
      <c r="X445" s="47">
        <v>60000</v>
      </c>
      <c r="Y445" s="26">
        <v>67200</v>
      </c>
      <c r="Z445" s="4"/>
      <c r="AA445" s="4" t="s">
        <v>1319</v>
      </c>
      <c r="AB445" s="4"/>
      <c r="AC445" s="130"/>
    </row>
    <row r="446" spans="1:29" ht="140.25">
      <c r="A446" s="3" t="s">
        <v>2308</v>
      </c>
      <c r="B446" s="4" t="s">
        <v>478</v>
      </c>
      <c r="C446" s="4" t="s">
        <v>479</v>
      </c>
      <c r="D446" s="4" t="s">
        <v>1166</v>
      </c>
      <c r="E446" s="4" t="s">
        <v>1708</v>
      </c>
      <c r="F446" s="4" t="s">
        <v>1710</v>
      </c>
      <c r="G446" s="4" t="s">
        <v>1167</v>
      </c>
      <c r="H446" s="4" t="s">
        <v>1709</v>
      </c>
      <c r="I446" s="3" t="s">
        <v>24</v>
      </c>
      <c r="J446" s="4"/>
      <c r="K446" s="4" t="s">
        <v>491</v>
      </c>
      <c r="L446" s="3">
        <v>90</v>
      </c>
      <c r="M446" s="3">
        <v>231010000</v>
      </c>
      <c r="N446" s="4" t="s">
        <v>483</v>
      </c>
      <c r="O446" s="16" t="s">
        <v>1475</v>
      </c>
      <c r="P446" s="4" t="s">
        <v>483</v>
      </c>
      <c r="Q446" s="4" t="s">
        <v>485</v>
      </c>
      <c r="R446" s="4" t="s">
        <v>1745</v>
      </c>
      <c r="S446" s="12" t="s">
        <v>1346</v>
      </c>
      <c r="T446" s="23" t="s">
        <v>634</v>
      </c>
      <c r="U446" s="15" t="s">
        <v>635</v>
      </c>
      <c r="V446" s="3">
        <v>150</v>
      </c>
      <c r="W446" s="24">
        <v>415</v>
      </c>
      <c r="X446" s="26">
        <v>0</v>
      </c>
      <c r="Y446" s="26">
        <f>X446*1.12</f>
        <v>0</v>
      </c>
      <c r="Z446" s="4"/>
      <c r="AA446" s="4" t="s">
        <v>1319</v>
      </c>
      <c r="AB446" s="4">
        <v>11.22</v>
      </c>
      <c r="AC446" s="130"/>
    </row>
    <row r="447" spans="1:29" ht="140.25">
      <c r="A447" s="3" t="s">
        <v>2808</v>
      </c>
      <c r="B447" s="4" t="s">
        <v>478</v>
      </c>
      <c r="C447" s="4" t="s">
        <v>479</v>
      </c>
      <c r="D447" s="4" t="s">
        <v>1166</v>
      </c>
      <c r="E447" s="4" t="s">
        <v>1708</v>
      </c>
      <c r="F447" s="4" t="s">
        <v>1710</v>
      </c>
      <c r="G447" s="4" t="s">
        <v>1167</v>
      </c>
      <c r="H447" s="4" t="s">
        <v>1709</v>
      </c>
      <c r="I447" s="3" t="s">
        <v>24</v>
      </c>
      <c r="J447" s="4"/>
      <c r="K447" s="4" t="s">
        <v>491</v>
      </c>
      <c r="L447" s="3">
        <v>90</v>
      </c>
      <c r="M447" s="3">
        <v>231010000</v>
      </c>
      <c r="N447" s="4" t="s">
        <v>483</v>
      </c>
      <c r="O447" s="16" t="s">
        <v>1333</v>
      </c>
      <c r="P447" s="4" t="s">
        <v>483</v>
      </c>
      <c r="Q447" s="4" t="s">
        <v>485</v>
      </c>
      <c r="R447" s="4" t="s">
        <v>1745</v>
      </c>
      <c r="S447" s="12" t="s">
        <v>1346</v>
      </c>
      <c r="T447" s="23" t="s">
        <v>634</v>
      </c>
      <c r="U447" s="15" t="s">
        <v>635</v>
      </c>
      <c r="V447" s="3">
        <v>150</v>
      </c>
      <c r="W447" s="24">
        <v>415</v>
      </c>
      <c r="X447" s="26">
        <v>0</v>
      </c>
      <c r="Y447" s="26">
        <f>X447*1.12</f>
        <v>0</v>
      </c>
      <c r="Z447" s="4" t="s">
        <v>489</v>
      </c>
      <c r="AA447" s="4" t="s">
        <v>1319</v>
      </c>
      <c r="AB447" s="4">
        <v>15</v>
      </c>
      <c r="AC447" s="130"/>
    </row>
    <row r="448" spans="1:29" ht="140.25">
      <c r="A448" s="3" t="s">
        <v>2855</v>
      </c>
      <c r="B448" s="4" t="s">
        <v>478</v>
      </c>
      <c r="C448" s="4" t="s">
        <v>479</v>
      </c>
      <c r="D448" s="4" t="s">
        <v>1166</v>
      </c>
      <c r="E448" s="4" t="s">
        <v>1708</v>
      </c>
      <c r="F448" s="4" t="s">
        <v>1710</v>
      </c>
      <c r="G448" s="4" t="s">
        <v>1167</v>
      </c>
      <c r="H448" s="4" t="s">
        <v>1709</v>
      </c>
      <c r="I448" s="3" t="s">
        <v>24</v>
      </c>
      <c r="J448" s="4"/>
      <c r="K448" s="4" t="s">
        <v>491</v>
      </c>
      <c r="L448" s="3">
        <v>90</v>
      </c>
      <c r="M448" s="3">
        <v>231010000</v>
      </c>
      <c r="N448" s="4" t="s">
        <v>483</v>
      </c>
      <c r="O448" s="16" t="s">
        <v>1333</v>
      </c>
      <c r="P448" s="4" t="s">
        <v>483</v>
      </c>
      <c r="Q448" s="4" t="s">
        <v>485</v>
      </c>
      <c r="R448" s="4" t="s">
        <v>1745</v>
      </c>
      <c r="S448" s="4" t="s">
        <v>2543</v>
      </c>
      <c r="T448" s="23" t="s">
        <v>634</v>
      </c>
      <c r="U448" s="15" t="s">
        <v>635</v>
      </c>
      <c r="V448" s="3">
        <v>150</v>
      </c>
      <c r="W448" s="24">
        <v>415</v>
      </c>
      <c r="X448" s="26">
        <f>V448*W448</f>
        <v>62250</v>
      </c>
      <c r="Y448" s="26">
        <f>X448*1.12</f>
        <v>69720</v>
      </c>
      <c r="Z448" s="4" t="s">
        <v>489</v>
      </c>
      <c r="AA448" s="4" t="s">
        <v>1319</v>
      </c>
      <c r="AB448" s="4"/>
      <c r="AC448" s="130"/>
    </row>
    <row r="449" spans="1:28" ht="114.75">
      <c r="A449" s="3" t="s">
        <v>2309</v>
      </c>
      <c r="B449" s="4" t="s">
        <v>1183</v>
      </c>
      <c r="C449" s="4" t="s">
        <v>1184</v>
      </c>
      <c r="D449" s="3" t="s">
        <v>1185</v>
      </c>
      <c r="E449" s="118" t="s">
        <v>1186</v>
      </c>
      <c r="F449" s="3" t="s">
        <v>49</v>
      </c>
      <c r="G449" s="3" t="s">
        <v>1187</v>
      </c>
      <c r="H449" s="31" t="s">
        <v>1187</v>
      </c>
      <c r="I449" s="3"/>
      <c r="J449" s="4"/>
      <c r="K449" s="4" t="s">
        <v>491</v>
      </c>
      <c r="L449" s="12" t="s">
        <v>57</v>
      </c>
      <c r="M449" s="3">
        <v>231010000</v>
      </c>
      <c r="N449" s="4" t="s">
        <v>483</v>
      </c>
      <c r="O449" s="12" t="s">
        <v>640</v>
      </c>
      <c r="P449" s="4" t="s">
        <v>483</v>
      </c>
      <c r="Q449" s="4" t="s">
        <v>485</v>
      </c>
      <c r="R449" s="4" t="s">
        <v>503</v>
      </c>
      <c r="S449" s="4" t="s">
        <v>496</v>
      </c>
      <c r="T449" s="12" t="s">
        <v>175</v>
      </c>
      <c r="U449" s="4" t="s">
        <v>493</v>
      </c>
      <c r="V449" s="3">
        <v>4</v>
      </c>
      <c r="W449" s="11">
        <v>1071</v>
      </c>
      <c r="X449" s="26">
        <f>W449*V449</f>
        <v>4284</v>
      </c>
      <c r="Y449" s="26">
        <f aca="true" t="shared" si="19" ref="Y449:Y463">X449*(1+12%)</f>
        <v>4798.080000000001</v>
      </c>
      <c r="Z449" s="4"/>
      <c r="AA449" s="4" t="s">
        <v>1319</v>
      </c>
      <c r="AB449" s="4"/>
    </row>
    <row r="450" spans="1:28" ht="102">
      <c r="A450" s="3" t="s">
        <v>2310</v>
      </c>
      <c r="B450" s="4" t="s">
        <v>1183</v>
      </c>
      <c r="C450" s="4" t="s">
        <v>1184</v>
      </c>
      <c r="D450" s="3" t="s">
        <v>209</v>
      </c>
      <c r="E450" s="118" t="s">
        <v>418</v>
      </c>
      <c r="F450" s="3" t="s">
        <v>50</v>
      </c>
      <c r="G450" s="10" t="s">
        <v>39</v>
      </c>
      <c r="H450" s="10" t="s">
        <v>4</v>
      </c>
      <c r="I450" s="10"/>
      <c r="J450" s="4"/>
      <c r="K450" s="4" t="s">
        <v>491</v>
      </c>
      <c r="L450" s="12" t="s">
        <v>57</v>
      </c>
      <c r="M450" s="3">
        <v>231010000</v>
      </c>
      <c r="N450" s="4" t="s">
        <v>483</v>
      </c>
      <c r="O450" s="12" t="s">
        <v>545</v>
      </c>
      <c r="P450" s="4" t="s">
        <v>483</v>
      </c>
      <c r="Q450" s="4" t="s">
        <v>485</v>
      </c>
      <c r="R450" s="4" t="s">
        <v>503</v>
      </c>
      <c r="S450" s="4" t="s">
        <v>496</v>
      </c>
      <c r="T450" s="12" t="s">
        <v>175</v>
      </c>
      <c r="U450" s="4" t="s">
        <v>493</v>
      </c>
      <c r="V450" s="3">
        <v>10</v>
      </c>
      <c r="W450" s="11">
        <v>268</v>
      </c>
      <c r="X450" s="26">
        <f>W450*V450</f>
        <v>2680</v>
      </c>
      <c r="Y450" s="26">
        <f t="shared" si="19"/>
        <v>3001.6000000000004</v>
      </c>
      <c r="Z450" s="4"/>
      <c r="AA450" s="4" t="s">
        <v>1319</v>
      </c>
      <c r="AB450" s="4"/>
    </row>
    <row r="451" spans="1:28" ht="102">
      <c r="A451" s="3" t="s">
        <v>2311</v>
      </c>
      <c r="B451" s="4" t="s">
        <v>1183</v>
      </c>
      <c r="C451" s="4" t="s">
        <v>1184</v>
      </c>
      <c r="D451" s="3" t="s">
        <v>171</v>
      </c>
      <c r="E451" s="118" t="s">
        <v>173</v>
      </c>
      <c r="F451" s="3" t="s">
        <v>172</v>
      </c>
      <c r="G451" s="3" t="s">
        <v>174</v>
      </c>
      <c r="H451" s="31" t="s">
        <v>170</v>
      </c>
      <c r="I451" s="3" t="s">
        <v>1188</v>
      </c>
      <c r="J451" s="4"/>
      <c r="K451" s="4" t="s">
        <v>482</v>
      </c>
      <c r="L451" s="12" t="s">
        <v>1189</v>
      </c>
      <c r="M451" s="3">
        <v>231010000</v>
      </c>
      <c r="N451" s="4" t="s">
        <v>483</v>
      </c>
      <c r="O451" s="12" t="s">
        <v>545</v>
      </c>
      <c r="P451" s="4" t="s">
        <v>483</v>
      </c>
      <c r="Q451" s="4" t="s">
        <v>485</v>
      </c>
      <c r="R451" s="4" t="s">
        <v>503</v>
      </c>
      <c r="S451" s="4" t="s">
        <v>496</v>
      </c>
      <c r="T451" s="12">
        <v>796</v>
      </c>
      <c r="U451" s="4" t="s">
        <v>493</v>
      </c>
      <c r="V451" s="3">
        <v>40</v>
      </c>
      <c r="W451" s="11">
        <v>500</v>
      </c>
      <c r="X451" s="26">
        <f>W451*V451</f>
        <v>20000</v>
      </c>
      <c r="Y451" s="26">
        <f t="shared" si="19"/>
        <v>22400.000000000004</v>
      </c>
      <c r="Z451" s="4"/>
      <c r="AA451" s="4" t="s">
        <v>1319</v>
      </c>
      <c r="AB451" s="4"/>
    </row>
    <row r="452" spans="1:28" ht="102">
      <c r="A452" s="3" t="s">
        <v>2312</v>
      </c>
      <c r="B452" s="4" t="s">
        <v>1183</v>
      </c>
      <c r="C452" s="4" t="s">
        <v>1184</v>
      </c>
      <c r="D452" s="3" t="s">
        <v>647</v>
      </c>
      <c r="E452" s="4" t="s">
        <v>649</v>
      </c>
      <c r="F452" s="3" t="s">
        <v>648</v>
      </c>
      <c r="G452" s="3" t="s">
        <v>651</v>
      </c>
      <c r="H452" s="31" t="s">
        <v>650</v>
      </c>
      <c r="I452" s="3" t="s">
        <v>652</v>
      </c>
      <c r="J452" s="4"/>
      <c r="K452" s="4" t="s">
        <v>491</v>
      </c>
      <c r="L452" s="12" t="s">
        <v>57</v>
      </c>
      <c r="M452" s="3">
        <v>231010000</v>
      </c>
      <c r="N452" s="4" t="s">
        <v>483</v>
      </c>
      <c r="O452" s="12" t="s">
        <v>545</v>
      </c>
      <c r="P452" s="4" t="s">
        <v>483</v>
      </c>
      <c r="Q452" s="4" t="s">
        <v>485</v>
      </c>
      <c r="R452" s="4" t="s">
        <v>503</v>
      </c>
      <c r="S452" s="4" t="s">
        <v>496</v>
      </c>
      <c r="T452" s="23" t="s">
        <v>634</v>
      </c>
      <c r="U452" s="15" t="s">
        <v>635</v>
      </c>
      <c r="V452" s="3">
        <v>12</v>
      </c>
      <c r="W452" s="11">
        <v>500</v>
      </c>
      <c r="X452" s="26">
        <f>W452*V452</f>
        <v>6000</v>
      </c>
      <c r="Y452" s="26">
        <f t="shared" si="19"/>
        <v>6720.000000000001</v>
      </c>
      <c r="Z452" s="4"/>
      <c r="AA452" s="4" t="s">
        <v>1319</v>
      </c>
      <c r="AB452" s="4"/>
    </row>
    <row r="453" spans="1:28" ht="69.75" customHeight="1">
      <c r="A453" s="3" t="s">
        <v>2313</v>
      </c>
      <c r="B453" s="4" t="s">
        <v>1183</v>
      </c>
      <c r="C453" s="4" t="s">
        <v>1184</v>
      </c>
      <c r="D453" s="3" t="s">
        <v>1190</v>
      </c>
      <c r="E453" s="4" t="s">
        <v>1192</v>
      </c>
      <c r="F453" s="3" t="s">
        <v>1191</v>
      </c>
      <c r="G453" s="3" t="s">
        <v>1194</v>
      </c>
      <c r="H453" s="31" t="s">
        <v>1193</v>
      </c>
      <c r="I453" s="3" t="s">
        <v>61</v>
      </c>
      <c r="J453" s="4"/>
      <c r="K453" s="4" t="s">
        <v>491</v>
      </c>
      <c r="L453" s="12" t="s">
        <v>57</v>
      </c>
      <c r="M453" s="3">
        <v>231010000</v>
      </c>
      <c r="N453" s="4" t="s">
        <v>483</v>
      </c>
      <c r="O453" s="12" t="s">
        <v>545</v>
      </c>
      <c r="P453" s="4" t="s">
        <v>483</v>
      </c>
      <c r="Q453" s="4" t="s">
        <v>485</v>
      </c>
      <c r="R453" s="4" t="s">
        <v>503</v>
      </c>
      <c r="S453" s="4" t="s">
        <v>496</v>
      </c>
      <c r="T453" s="23" t="s">
        <v>634</v>
      </c>
      <c r="U453" s="15" t="s">
        <v>635</v>
      </c>
      <c r="V453" s="3">
        <v>24</v>
      </c>
      <c r="W453" s="11">
        <v>1500</v>
      </c>
      <c r="X453" s="26">
        <v>0</v>
      </c>
      <c r="Y453" s="26">
        <f t="shared" si="19"/>
        <v>0</v>
      </c>
      <c r="Z453" s="4"/>
      <c r="AA453" s="4" t="s">
        <v>1319</v>
      </c>
      <c r="AB453" s="4">
        <v>11</v>
      </c>
    </row>
    <row r="454" spans="1:28" ht="69.75" customHeight="1">
      <c r="A454" s="3" t="s">
        <v>2835</v>
      </c>
      <c r="B454" s="4" t="s">
        <v>1183</v>
      </c>
      <c r="C454" s="4" t="s">
        <v>1184</v>
      </c>
      <c r="D454" s="3" t="s">
        <v>1190</v>
      </c>
      <c r="E454" s="4" t="s">
        <v>1192</v>
      </c>
      <c r="F454" s="3" t="s">
        <v>1191</v>
      </c>
      <c r="G454" s="3" t="s">
        <v>1194</v>
      </c>
      <c r="H454" s="31" t="s">
        <v>1193</v>
      </c>
      <c r="I454" s="3" t="s">
        <v>61</v>
      </c>
      <c r="J454" s="4"/>
      <c r="K454" s="4" t="s">
        <v>491</v>
      </c>
      <c r="L454" s="12" t="s">
        <v>57</v>
      </c>
      <c r="M454" s="3">
        <v>231010000</v>
      </c>
      <c r="N454" s="4" t="s">
        <v>483</v>
      </c>
      <c r="O454" s="3" t="s">
        <v>1333</v>
      </c>
      <c r="P454" s="4" t="s">
        <v>483</v>
      </c>
      <c r="Q454" s="4" t="s">
        <v>485</v>
      </c>
      <c r="R454" s="4" t="s">
        <v>503</v>
      </c>
      <c r="S454" s="4" t="s">
        <v>496</v>
      </c>
      <c r="T454" s="23" t="s">
        <v>634</v>
      </c>
      <c r="U454" s="15" t="s">
        <v>635</v>
      </c>
      <c r="V454" s="3">
        <v>24</v>
      </c>
      <c r="W454" s="11">
        <v>1500</v>
      </c>
      <c r="X454" s="26">
        <f>W454*V454</f>
        <v>36000</v>
      </c>
      <c r="Y454" s="26">
        <f t="shared" si="19"/>
        <v>40320.00000000001</v>
      </c>
      <c r="Z454" s="4"/>
      <c r="AA454" s="4" t="s">
        <v>1319</v>
      </c>
      <c r="AB454" s="4"/>
    </row>
    <row r="455" spans="1:28" ht="142.5" customHeight="1">
      <c r="A455" s="3" t="s">
        <v>2314</v>
      </c>
      <c r="B455" s="4" t="s">
        <v>1183</v>
      </c>
      <c r="C455" s="4" t="s">
        <v>1184</v>
      </c>
      <c r="D455" s="3" t="s">
        <v>1195</v>
      </c>
      <c r="E455" s="118" t="s">
        <v>693</v>
      </c>
      <c r="F455" s="3" t="s">
        <v>1196</v>
      </c>
      <c r="G455" s="3" t="s">
        <v>1198</v>
      </c>
      <c r="H455" s="31" t="s">
        <v>1197</v>
      </c>
      <c r="I455" s="3" t="s">
        <v>203</v>
      </c>
      <c r="J455" s="12"/>
      <c r="K455" s="12" t="s">
        <v>482</v>
      </c>
      <c r="L455" s="12" t="s">
        <v>57</v>
      </c>
      <c r="M455" s="3">
        <v>231010000</v>
      </c>
      <c r="N455" s="4" t="s">
        <v>483</v>
      </c>
      <c r="O455" s="12" t="s">
        <v>1507</v>
      </c>
      <c r="P455" s="4" t="s">
        <v>483</v>
      </c>
      <c r="Q455" s="4" t="s">
        <v>485</v>
      </c>
      <c r="R455" s="16" t="s">
        <v>500</v>
      </c>
      <c r="S455" s="4" t="s">
        <v>496</v>
      </c>
      <c r="T455" s="16">
        <v>112</v>
      </c>
      <c r="U455" s="16" t="s">
        <v>512</v>
      </c>
      <c r="V455" s="3">
        <v>10000</v>
      </c>
      <c r="W455" s="11">
        <v>600</v>
      </c>
      <c r="X455" s="26">
        <v>0</v>
      </c>
      <c r="Y455" s="26">
        <f>X455*(1+12%)</f>
        <v>0</v>
      </c>
      <c r="Z455" s="4"/>
      <c r="AA455" s="4" t="s">
        <v>1319</v>
      </c>
      <c r="AB455" s="4" t="s">
        <v>3632</v>
      </c>
    </row>
    <row r="456" spans="1:28" ht="142.5" customHeight="1">
      <c r="A456" s="3" t="s">
        <v>3630</v>
      </c>
      <c r="B456" s="4" t="s">
        <v>1183</v>
      </c>
      <c r="C456" s="4" t="s">
        <v>1184</v>
      </c>
      <c r="D456" s="3" t="s">
        <v>1195</v>
      </c>
      <c r="E456" s="118" t="s">
        <v>693</v>
      </c>
      <c r="F456" s="3" t="s">
        <v>1196</v>
      </c>
      <c r="G456" s="3" t="s">
        <v>1198</v>
      </c>
      <c r="H456" s="31" t="s">
        <v>1197</v>
      </c>
      <c r="I456" s="3" t="s">
        <v>203</v>
      </c>
      <c r="J456" s="12"/>
      <c r="K456" s="12" t="s">
        <v>491</v>
      </c>
      <c r="L456" s="12" t="s">
        <v>57</v>
      </c>
      <c r="M456" s="3">
        <v>231010000</v>
      </c>
      <c r="N456" s="4" t="s">
        <v>483</v>
      </c>
      <c r="O456" s="12" t="s">
        <v>1356</v>
      </c>
      <c r="P456" s="4" t="s">
        <v>483</v>
      </c>
      <c r="Q456" s="4" t="s">
        <v>485</v>
      </c>
      <c r="R456" s="16" t="s">
        <v>500</v>
      </c>
      <c r="S456" s="4" t="s">
        <v>496</v>
      </c>
      <c r="T456" s="16">
        <v>112</v>
      </c>
      <c r="U456" s="16" t="s">
        <v>512</v>
      </c>
      <c r="V456" s="3">
        <v>7000</v>
      </c>
      <c r="W456" s="11">
        <f>2.1*300</f>
        <v>630</v>
      </c>
      <c r="X456" s="26">
        <f>W456*V456</f>
        <v>4410000</v>
      </c>
      <c r="Y456" s="26">
        <f>X456*(1+12%)</f>
        <v>4939200.000000001</v>
      </c>
      <c r="Z456" s="4"/>
      <c r="AA456" s="4" t="s">
        <v>1319</v>
      </c>
      <c r="AB456" s="4"/>
    </row>
    <row r="457" spans="1:31" ht="138" customHeight="1">
      <c r="A457" s="3" t="s">
        <v>2315</v>
      </c>
      <c r="B457" s="4" t="s">
        <v>1183</v>
      </c>
      <c r="C457" s="4" t="s">
        <v>1184</v>
      </c>
      <c r="D457" s="3" t="s">
        <v>1195</v>
      </c>
      <c r="E457" s="118" t="s">
        <v>693</v>
      </c>
      <c r="F457" s="3" t="s">
        <v>1196</v>
      </c>
      <c r="G457" s="3" t="s">
        <v>1198</v>
      </c>
      <c r="H457" s="31" t="s">
        <v>1197</v>
      </c>
      <c r="I457" s="3" t="s">
        <v>202</v>
      </c>
      <c r="J457" s="12"/>
      <c r="K457" s="12" t="s">
        <v>482</v>
      </c>
      <c r="L457" s="12" t="s">
        <v>57</v>
      </c>
      <c r="M457" s="3">
        <v>231010000</v>
      </c>
      <c r="N457" s="4" t="s">
        <v>483</v>
      </c>
      <c r="O457" s="12" t="s">
        <v>1507</v>
      </c>
      <c r="P457" s="4" t="s">
        <v>483</v>
      </c>
      <c r="Q457" s="4" t="s">
        <v>485</v>
      </c>
      <c r="R457" s="16" t="s">
        <v>500</v>
      </c>
      <c r="S457" s="4" t="s">
        <v>496</v>
      </c>
      <c r="T457" s="16">
        <v>112</v>
      </c>
      <c r="U457" s="16" t="s">
        <v>512</v>
      </c>
      <c r="V457" s="3">
        <v>7000</v>
      </c>
      <c r="W457" s="11">
        <v>600</v>
      </c>
      <c r="X457" s="26">
        <v>0</v>
      </c>
      <c r="Y457" s="26">
        <f>X457*(1+12%)</f>
        <v>0</v>
      </c>
      <c r="Z457" s="4"/>
      <c r="AA457" s="4" t="s">
        <v>1319</v>
      </c>
      <c r="AB457" s="4" t="s">
        <v>3632</v>
      </c>
      <c r="AD457" s="45"/>
      <c r="AE457" s="45"/>
    </row>
    <row r="458" spans="1:31" ht="191.25" customHeight="1">
      <c r="A458" s="3" t="s">
        <v>3631</v>
      </c>
      <c r="B458" s="4" t="s">
        <v>1183</v>
      </c>
      <c r="C458" s="4" t="s">
        <v>1184</v>
      </c>
      <c r="D458" s="3" t="s">
        <v>1195</v>
      </c>
      <c r="E458" s="118" t="s">
        <v>693</v>
      </c>
      <c r="F458" s="3" t="s">
        <v>1196</v>
      </c>
      <c r="G458" s="3" t="s">
        <v>1198</v>
      </c>
      <c r="H458" s="31" t="s">
        <v>1197</v>
      </c>
      <c r="I458" s="3" t="s">
        <v>202</v>
      </c>
      <c r="J458" s="12"/>
      <c r="K458" s="12" t="s">
        <v>491</v>
      </c>
      <c r="L458" s="12" t="s">
        <v>57</v>
      </c>
      <c r="M458" s="3">
        <v>231010000</v>
      </c>
      <c r="N458" s="4" t="s">
        <v>483</v>
      </c>
      <c r="O458" s="12" t="s">
        <v>1356</v>
      </c>
      <c r="P458" s="4" t="s">
        <v>483</v>
      </c>
      <c r="Q458" s="4" t="s">
        <v>485</v>
      </c>
      <c r="R458" s="16" t="s">
        <v>500</v>
      </c>
      <c r="S458" s="4" t="s">
        <v>496</v>
      </c>
      <c r="T458" s="16">
        <v>112</v>
      </c>
      <c r="U458" s="16" t="s">
        <v>512</v>
      </c>
      <c r="V458" s="3">
        <v>10000</v>
      </c>
      <c r="W458" s="11">
        <f>2.3*300</f>
        <v>690</v>
      </c>
      <c r="X458" s="26">
        <f>W458*V458</f>
        <v>6900000</v>
      </c>
      <c r="Y458" s="26">
        <f>X458*(1+12%)</f>
        <v>7728000.000000001</v>
      </c>
      <c r="Z458" s="4"/>
      <c r="AA458" s="4" t="s">
        <v>1319</v>
      </c>
      <c r="AB458" s="4"/>
      <c r="AD458" s="45"/>
      <c r="AE458" s="45"/>
    </row>
    <row r="459" spans="1:28" ht="102">
      <c r="A459" s="3" t="s">
        <v>2316</v>
      </c>
      <c r="B459" s="4" t="s">
        <v>1183</v>
      </c>
      <c r="C459" s="4" t="s">
        <v>1184</v>
      </c>
      <c r="D459" s="3" t="s">
        <v>565</v>
      </c>
      <c r="E459" s="118" t="s">
        <v>567</v>
      </c>
      <c r="F459" s="3" t="s">
        <v>566</v>
      </c>
      <c r="G459" s="3" t="s">
        <v>569</v>
      </c>
      <c r="H459" s="31" t="s">
        <v>568</v>
      </c>
      <c r="I459" s="3" t="s">
        <v>1199</v>
      </c>
      <c r="J459" s="12"/>
      <c r="K459" s="12" t="s">
        <v>491</v>
      </c>
      <c r="L459" s="12" t="s">
        <v>1200</v>
      </c>
      <c r="M459" s="3">
        <v>231010000</v>
      </c>
      <c r="N459" s="4" t="s">
        <v>483</v>
      </c>
      <c r="O459" s="12" t="s">
        <v>640</v>
      </c>
      <c r="P459" s="4" t="s">
        <v>483</v>
      </c>
      <c r="Q459" s="4" t="s">
        <v>485</v>
      </c>
      <c r="R459" s="4" t="s">
        <v>503</v>
      </c>
      <c r="S459" s="4" t="s">
        <v>496</v>
      </c>
      <c r="T459" s="12" t="s">
        <v>175</v>
      </c>
      <c r="U459" s="4" t="s">
        <v>493</v>
      </c>
      <c r="V459" s="3">
        <v>400</v>
      </c>
      <c r="W459" s="11">
        <v>30</v>
      </c>
      <c r="X459" s="26">
        <f>W459*V459</f>
        <v>12000</v>
      </c>
      <c r="Y459" s="26">
        <f t="shared" si="19"/>
        <v>13440.000000000002</v>
      </c>
      <c r="Z459" s="4"/>
      <c r="AA459" s="4" t="s">
        <v>1319</v>
      </c>
      <c r="AB459" s="4"/>
    </row>
    <row r="460" spans="1:28" ht="102">
      <c r="A460" s="3" t="s">
        <v>2317</v>
      </c>
      <c r="B460" s="4" t="s">
        <v>1183</v>
      </c>
      <c r="C460" s="4" t="s">
        <v>1184</v>
      </c>
      <c r="D460" s="3" t="s">
        <v>731</v>
      </c>
      <c r="E460" s="118" t="s">
        <v>258</v>
      </c>
      <c r="F460" s="3" t="s">
        <v>257</v>
      </c>
      <c r="G460" s="3" t="s">
        <v>260</v>
      </c>
      <c r="H460" s="31" t="s">
        <v>259</v>
      </c>
      <c r="I460" s="3" t="s">
        <v>1201</v>
      </c>
      <c r="J460" s="12"/>
      <c r="K460" s="12" t="s">
        <v>491</v>
      </c>
      <c r="L460" s="12" t="s">
        <v>57</v>
      </c>
      <c r="M460" s="3">
        <v>231010000</v>
      </c>
      <c r="N460" s="4" t="s">
        <v>483</v>
      </c>
      <c r="O460" s="12" t="s">
        <v>640</v>
      </c>
      <c r="P460" s="4" t="s">
        <v>483</v>
      </c>
      <c r="Q460" s="4" t="s">
        <v>485</v>
      </c>
      <c r="R460" s="4" t="s">
        <v>503</v>
      </c>
      <c r="S460" s="4" t="s">
        <v>496</v>
      </c>
      <c r="T460" s="12">
        <v>796</v>
      </c>
      <c r="U460" s="4" t="s">
        <v>493</v>
      </c>
      <c r="V460" s="3">
        <v>1</v>
      </c>
      <c r="W460" s="11">
        <v>8500</v>
      </c>
      <c r="X460" s="26">
        <v>0</v>
      </c>
      <c r="Y460" s="26">
        <f t="shared" si="19"/>
        <v>0</v>
      </c>
      <c r="Z460" s="4"/>
      <c r="AA460" s="4" t="s">
        <v>1319</v>
      </c>
      <c r="AB460" s="4" t="s">
        <v>3009</v>
      </c>
    </row>
    <row r="461" spans="1:28" ht="114.75">
      <c r="A461" s="3" t="s">
        <v>3001</v>
      </c>
      <c r="B461" s="4" t="s">
        <v>1183</v>
      </c>
      <c r="C461" s="4" t="s">
        <v>1184</v>
      </c>
      <c r="D461" s="3" t="s">
        <v>3002</v>
      </c>
      <c r="E461" s="118" t="s">
        <v>258</v>
      </c>
      <c r="F461" s="3" t="s">
        <v>257</v>
      </c>
      <c r="G461" s="3" t="s">
        <v>3004</v>
      </c>
      <c r="H461" s="31" t="s">
        <v>3003</v>
      </c>
      <c r="I461" s="3" t="s">
        <v>3007</v>
      </c>
      <c r="J461" s="12"/>
      <c r="K461" s="12" t="s">
        <v>491</v>
      </c>
      <c r="L461" s="12" t="s">
        <v>57</v>
      </c>
      <c r="M461" s="3">
        <v>231010000</v>
      </c>
      <c r="N461" s="4" t="s">
        <v>483</v>
      </c>
      <c r="O461" s="12" t="s">
        <v>1445</v>
      </c>
      <c r="P461" s="4" t="s">
        <v>483</v>
      </c>
      <c r="Q461" s="4" t="s">
        <v>485</v>
      </c>
      <c r="R461" s="4" t="s">
        <v>503</v>
      </c>
      <c r="S461" s="4" t="s">
        <v>496</v>
      </c>
      <c r="T461" s="12" t="s">
        <v>3005</v>
      </c>
      <c r="U461" s="4" t="s">
        <v>3006</v>
      </c>
      <c r="V461" s="3">
        <v>12</v>
      </c>
      <c r="W461" s="11">
        <v>8500</v>
      </c>
      <c r="X461" s="26">
        <f>W461*V461</f>
        <v>102000</v>
      </c>
      <c r="Y461" s="26">
        <f t="shared" si="19"/>
        <v>114240.00000000001</v>
      </c>
      <c r="Z461" s="4"/>
      <c r="AA461" s="4" t="s">
        <v>1319</v>
      </c>
      <c r="AB461" s="4"/>
    </row>
    <row r="462" spans="1:28" ht="102">
      <c r="A462" s="3" t="s">
        <v>2318</v>
      </c>
      <c r="B462" s="4" t="s">
        <v>1183</v>
      </c>
      <c r="C462" s="4" t="s">
        <v>1184</v>
      </c>
      <c r="D462" s="3" t="s">
        <v>697</v>
      </c>
      <c r="E462" s="118" t="s">
        <v>699</v>
      </c>
      <c r="F462" s="3" t="s">
        <v>698</v>
      </c>
      <c r="G462" s="3" t="s">
        <v>701</v>
      </c>
      <c r="H462" s="31" t="s">
        <v>700</v>
      </c>
      <c r="I462" s="3"/>
      <c r="J462" s="12"/>
      <c r="K462" s="12" t="s">
        <v>491</v>
      </c>
      <c r="L462" s="12" t="s">
        <v>57</v>
      </c>
      <c r="M462" s="3">
        <v>231010000</v>
      </c>
      <c r="N462" s="4" t="s">
        <v>483</v>
      </c>
      <c r="O462" s="12" t="s">
        <v>640</v>
      </c>
      <c r="P462" s="4" t="s">
        <v>483</v>
      </c>
      <c r="Q462" s="4" t="s">
        <v>485</v>
      </c>
      <c r="R462" s="4" t="s">
        <v>503</v>
      </c>
      <c r="S462" s="4" t="s">
        <v>496</v>
      </c>
      <c r="T462" s="12">
        <v>112</v>
      </c>
      <c r="U462" s="4" t="s">
        <v>512</v>
      </c>
      <c r="V462" s="3">
        <f>10+50</f>
        <v>60</v>
      </c>
      <c r="W462" s="11">
        <v>600</v>
      </c>
      <c r="X462" s="26">
        <v>0</v>
      </c>
      <c r="Y462" s="26">
        <f t="shared" si="19"/>
        <v>0</v>
      </c>
      <c r="Z462" s="4"/>
      <c r="AA462" s="4" t="s">
        <v>1319</v>
      </c>
      <c r="AB462" s="4">
        <v>11</v>
      </c>
    </row>
    <row r="463" spans="1:28" ht="102">
      <c r="A463" s="3" t="s">
        <v>2942</v>
      </c>
      <c r="B463" s="4" t="s">
        <v>1183</v>
      </c>
      <c r="C463" s="4" t="s">
        <v>1184</v>
      </c>
      <c r="D463" s="3" t="s">
        <v>697</v>
      </c>
      <c r="E463" s="118" t="s">
        <v>699</v>
      </c>
      <c r="F463" s="3" t="s">
        <v>698</v>
      </c>
      <c r="G463" s="3" t="s">
        <v>701</v>
      </c>
      <c r="H463" s="31" t="s">
        <v>700</v>
      </c>
      <c r="I463" s="3"/>
      <c r="J463" s="12"/>
      <c r="K463" s="12" t="s">
        <v>491</v>
      </c>
      <c r="L463" s="12" t="s">
        <v>57</v>
      </c>
      <c r="M463" s="3">
        <v>231010000</v>
      </c>
      <c r="N463" s="4" t="s">
        <v>483</v>
      </c>
      <c r="O463" s="3" t="s">
        <v>1445</v>
      </c>
      <c r="P463" s="4" t="s">
        <v>483</v>
      </c>
      <c r="Q463" s="4" t="s">
        <v>485</v>
      </c>
      <c r="R463" s="4" t="s">
        <v>503</v>
      </c>
      <c r="S463" s="4" t="s">
        <v>496</v>
      </c>
      <c r="T463" s="12">
        <v>112</v>
      </c>
      <c r="U463" s="4" t="s">
        <v>512</v>
      </c>
      <c r="V463" s="3">
        <f>10+50</f>
        <v>60</v>
      </c>
      <c r="W463" s="11">
        <v>600</v>
      </c>
      <c r="X463" s="26">
        <f>W463*V463</f>
        <v>36000</v>
      </c>
      <c r="Y463" s="26">
        <f t="shared" si="19"/>
        <v>40320.00000000001</v>
      </c>
      <c r="Z463" s="4"/>
      <c r="AA463" s="4" t="s">
        <v>1319</v>
      </c>
      <c r="AB463" s="4"/>
    </row>
    <row r="464" spans="1:28" ht="102">
      <c r="A464" s="3" t="s">
        <v>2319</v>
      </c>
      <c r="B464" s="4" t="s">
        <v>1183</v>
      </c>
      <c r="C464" s="4" t="s">
        <v>1184</v>
      </c>
      <c r="D464" s="3" t="s">
        <v>1202</v>
      </c>
      <c r="E464" s="118" t="s">
        <v>636</v>
      </c>
      <c r="F464" s="3" t="s">
        <v>636</v>
      </c>
      <c r="G464" s="3" t="s">
        <v>1204</v>
      </c>
      <c r="H464" s="31" t="s">
        <v>1203</v>
      </c>
      <c r="I464" s="3"/>
      <c r="J464" s="4"/>
      <c r="K464" s="4" t="s">
        <v>491</v>
      </c>
      <c r="L464" s="3">
        <v>0</v>
      </c>
      <c r="M464" s="3">
        <v>231010000</v>
      </c>
      <c r="N464" s="4" t="s">
        <v>483</v>
      </c>
      <c r="O464" s="3" t="s">
        <v>640</v>
      </c>
      <c r="P464" s="4" t="s">
        <v>483</v>
      </c>
      <c r="Q464" s="4" t="s">
        <v>485</v>
      </c>
      <c r="R464" s="4" t="s">
        <v>495</v>
      </c>
      <c r="S464" s="4" t="s">
        <v>496</v>
      </c>
      <c r="T464" s="12">
        <v>166</v>
      </c>
      <c r="U464" s="17" t="s">
        <v>502</v>
      </c>
      <c r="V464" s="3">
        <v>20</v>
      </c>
      <c r="W464" s="11">
        <v>600</v>
      </c>
      <c r="X464" s="26">
        <v>0</v>
      </c>
      <c r="Y464" s="26">
        <f aca="true" t="shared" si="20" ref="Y464:Y475">X464*(1+12%)</f>
        <v>0</v>
      </c>
      <c r="Z464" s="4"/>
      <c r="AA464" s="4" t="s">
        <v>1319</v>
      </c>
      <c r="AB464" s="4">
        <v>11.14</v>
      </c>
    </row>
    <row r="465" spans="1:28" ht="102">
      <c r="A465" s="3" t="s">
        <v>2943</v>
      </c>
      <c r="B465" s="4" t="s">
        <v>1183</v>
      </c>
      <c r="C465" s="4" t="s">
        <v>1184</v>
      </c>
      <c r="D465" s="3" t="s">
        <v>1202</v>
      </c>
      <c r="E465" s="118" t="s">
        <v>636</v>
      </c>
      <c r="F465" s="3" t="s">
        <v>636</v>
      </c>
      <c r="G465" s="3" t="s">
        <v>1204</v>
      </c>
      <c r="H465" s="31" t="s">
        <v>1203</v>
      </c>
      <c r="I465" s="3"/>
      <c r="J465" s="4"/>
      <c r="K465" s="4" t="s">
        <v>491</v>
      </c>
      <c r="L465" s="3">
        <v>0</v>
      </c>
      <c r="M465" s="3">
        <v>231010000</v>
      </c>
      <c r="N465" s="4" t="s">
        <v>483</v>
      </c>
      <c r="O465" s="3" t="s">
        <v>1445</v>
      </c>
      <c r="P465" s="4" t="s">
        <v>483</v>
      </c>
      <c r="Q465" s="4" t="s">
        <v>485</v>
      </c>
      <c r="R465" s="12" t="s">
        <v>500</v>
      </c>
      <c r="S465" s="4" t="s">
        <v>496</v>
      </c>
      <c r="T465" s="12">
        <v>166</v>
      </c>
      <c r="U465" s="17" t="s">
        <v>502</v>
      </c>
      <c r="V465" s="3">
        <v>20</v>
      </c>
      <c r="W465" s="11">
        <v>600</v>
      </c>
      <c r="X465" s="26">
        <f>W465*V465</f>
        <v>12000</v>
      </c>
      <c r="Y465" s="26">
        <f t="shared" si="20"/>
        <v>13440.000000000002</v>
      </c>
      <c r="Z465" s="4"/>
      <c r="AA465" s="4" t="s">
        <v>1319</v>
      </c>
      <c r="AB465" s="4"/>
    </row>
    <row r="466" spans="1:28" ht="102">
      <c r="A466" s="3" t="s">
        <v>2320</v>
      </c>
      <c r="B466" s="4" t="s">
        <v>1183</v>
      </c>
      <c r="C466" s="4" t="s">
        <v>1184</v>
      </c>
      <c r="D466" s="3" t="s">
        <v>27</v>
      </c>
      <c r="E466" s="118" t="s">
        <v>636</v>
      </c>
      <c r="F466" s="3" t="s">
        <v>636</v>
      </c>
      <c r="G466" s="3" t="s">
        <v>642</v>
      </c>
      <c r="H466" s="31" t="s">
        <v>641</v>
      </c>
      <c r="I466" s="3"/>
      <c r="J466" s="4"/>
      <c r="K466" s="4" t="s">
        <v>491</v>
      </c>
      <c r="L466" s="3">
        <v>0</v>
      </c>
      <c r="M466" s="3">
        <v>231010000</v>
      </c>
      <c r="N466" s="4" t="s">
        <v>483</v>
      </c>
      <c r="O466" s="3" t="s">
        <v>640</v>
      </c>
      <c r="P466" s="4" t="s">
        <v>483</v>
      </c>
      <c r="Q466" s="4" t="s">
        <v>485</v>
      </c>
      <c r="R466" s="4" t="s">
        <v>495</v>
      </c>
      <c r="S466" s="4" t="s">
        <v>496</v>
      </c>
      <c r="T466" s="12">
        <v>166</v>
      </c>
      <c r="U466" s="17" t="s">
        <v>502</v>
      </c>
      <c r="V466" s="3">
        <v>10</v>
      </c>
      <c r="W466" s="11">
        <v>600</v>
      </c>
      <c r="X466" s="26">
        <v>0</v>
      </c>
      <c r="Y466" s="26">
        <f t="shared" si="20"/>
        <v>0</v>
      </c>
      <c r="Z466" s="32"/>
      <c r="AA466" s="4" t="s">
        <v>1319</v>
      </c>
      <c r="AB466" s="4">
        <v>11.14</v>
      </c>
    </row>
    <row r="467" spans="1:28" ht="102">
      <c r="A467" s="3" t="s">
        <v>2944</v>
      </c>
      <c r="B467" s="4" t="s">
        <v>1183</v>
      </c>
      <c r="C467" s="4" t="s">
        <v>1184</v>
      </c>
      <c r="D467" s="3" t="s">
        <v>27</v>
      </c>
      <c r="E467" s="118" t="s">
        <v>636</v>
      </c>
      <c r="F467" s="3" t="s">
        <v>636</v>
      </c>
      <c r="G467" s="3" t="s">
        <v>642</v>
      </c>
      <c r="H467" s="31" t="s">
        <v>641</v>
      </c>
      <c r="I467" s="3"/>
      <c r="J467" s="4"/>
      <c r="K467" s="4" t="s">
        <v>491</v>
      </c>
      <c r="L467" s="3">
        <v>0</v>
      </c>
      <c r="M467" s="3">
        <v>231010000</v>
      </c>
      <c r="N467" s="4" t="s">
        <v>483</v>
      </c>
      <c r="O467" s="3" t="s">
        <v>1445</v>
      </c>
      <c r="P467" s="4" t="s">
        <v>483</v>
      </c>
      <c r="Q467" s="4" t="s">
        <v>485</v>
      </c>
      <c r="R467" s="12" t="s">
        <v>500</v>
      </c>
      <c r="S467" s="4" t="s">
        <v>496</v>
      </c>
      <c r="T467" s="12">
        <v>166</v>
      </c>
      <c r="U467" s="17" t="s">
        <v>502</v>
      </c>
      <c r="V467" s="3">
        <v>10</v>
      </c>
      <c r="W467" s="11">
        <v>600</v>
      </c>
      <c r="X467" s="26">
        <v>0</v>
      </c>
      <c r="Y467" s="26">
        <f>X467*(1+12%)</f>
        <v>0</v>
      </c>
      <c r="Z467" s="32"/>
      <c r="AA467" s="4" t="s">
        <v>1319</v>
      </c>
      <c r="AB467" s="4" t="s">
        <v>2839</v>
      </c>
    </row>
    <row r="468" spans="1:28" ht="102">
      <c r="A468" s="3" t="s">
        <v>2321</v>
      </c>
      <c r="B468" s="4" t="s">
        <v>1183</v>
      </c>
      <c r="C468" s="4" t="s">
        <v>1184</v>
      </c>
      <c r="D468" s="3" t="s">
        <v>1205</v>
      </c>
      <c r="E468" s="118" t="s">
        <v>636</v>
      </c>
      <c r="F468" s="3" t="s">
        <v>636</v>
      </c>
      <c r="G468" s="3" t="s">
        <v>1207</v>
      </c>
      <c r="H468" s="31" t="s">
        <v>1206</v>
      </c>
      <c r="I468" s="3"/>
      <c r="J468" s="4"/>
      <c r="K468" s="4" t="s">
        <v>491</v>
      </c>
      <c r="L468" s="3">
        <v>0</v>
      </c>
      <c r="M468" s="3">
        <v>231010000</v>
      </c>
      <c r="N468" s="4" t="s">
        <v>483</v>
      </c>
      <c r="O468" s="3" t="s">
        <v>640</v>
      </c>
      <c r="P468" s="4" t="s">
        <v>483</v>
      </c>
      <c r="Q468" s="4" t="s">
        <v>485</v>
      </c>
      <c r="R468" s="4" t="s">
        <v>495</v>
      </c>
      <c r="S468" s="4" t="s">
        <v>496</v>
      </c>
      <c r="T468" s="12">
        <v>166</v>
      </c>
      <c r="U468" s="17" t="s">
        <v>502</v>
      </c>
      <c r="V468" s="3">
        <v>50</v>
      </c>
      <c r="W468" s="11">
        <v>600</v>
      </c>
      <c r="X468" s="26">
        <v>0</v>
      </c>
      <c r="Y468" s="26">
        <f t="shared" si="20"/>
        <v>0</v>
      </c>
      <c r="Z468" s="32"/>
      <c r="AA468" s="4" t="s">
        <v>1319</v>
      </c>
      <c r="AB468" s="4">
        <v>11.14</v>
      </c>
    </row>
    <row r="469" spans="1:28" ht="102">
      <c r="A469" s="3" t="s">
        <v>2945</v>
      </c>
      <c r="B469" s="4" t="s">
        <v>1183</v>
      </c>
      <c r="C469" s="4" t="s">
        <v>1184</v>
      </c>
      <c r="D469" s="3" t="s">
        <v>1205</v>
      </c>
      <c r="E469" s="118" t="s">
        <v>636</v>
      </c>
      <c r="F469" s="3" t="s">
        <v>636</v>
      </c>
      <c r="G469" s="3" t="s">
        <v>1207</v>
      </c>
      <c r="H469" s="31" t="s">
        <v>1206</v>
      </c>
      <c r="I469" s="3"/>
      <c r="J469" s="4"/>
      <c r="K469" s="4" t="s">
        <v>491</v>
      </c>
      <c r="L469" s="3">
        <v>0</v>
      </c>
      <c r="M469" s="3">
        <v>231010000</v>
      </c>
      <c r="N469" s="4" t="s">
        <v>483</v>
      </c>
      <c r="O469" s="3" t="s">
        <v>1445</v>
      </c>
      <c r="P469" s="4" t="s">
        <v>483</v>
      </c>
      <c r="Q469" s="4" t="s">
        <v>485</v>
      </c>
      <c r="R469" s="12" t="s">
        <v>500</v>
      </c>
      <c r="S469" s="4" t="s">
        <v>496</v>
      </c>
      <c r="T469" s="12">
        <v>166</v>
      </c>
      <c r="U469" s="17" t="s">
        <v>502</v>
      </c>
      <c r="V469" s="3">
        <v>50</v>
      </c>
      <c r="W469" s="11">
        <v>600</v>
      </c>
      <c r="X469" s="26">
        <f>W469*V469</f>
        <v>30000</v>
      </c>
      <c r="Y469" s="26">
        <f t="shared" si="20"/>
        <v>33600</v>
      </c>
      <c r="Z469" s="32"/>
      <c r="AA469" s="4" t="s">
        <v>1319</v>
      </c>
      <c r="AB469" s="4"/>
    </row>
    <row r="470" spans="1:28" ht="102">
      <c r="A470" s="3" t="s">
        <v>2322</v>
      </c>
      <c r="B470" s="4" t="s">
        <v>1183</v>
      </c>
      <c r="C470" s="4" t="s">
        <v>1184</v>
      </c>
      <c r="D470" s="3" t="s">
        <v>734</v>
      </c>
      <c r="E470" s="118" t="s">
        <v>636</v>
      </c>
      <c r="F470" s="3" t="s">
        <v>636</v>
      </c>
      <c r="G470" s="3" t="s">
        <v>732</v>
      </c>
      <c r="H470" s="31" t="s">
        <v>733</v>
      </c>
      <c r="I470" s="3"/>
      <c r="J470" s="4"/>
      <c r="K470" s="4" t="s">
        <v>491</v>
      </c>
      <c r="L470" s="3">
        <v>0</v>
      </c>
      <c r="M470" s="3">
        <v>231010000</v>
      </c>
      <c r="N470" s="4" t="s">
        <v>483</v>
      </c>
      <c r="O470" s="3" t="s">
        <v>640</v>
      </c>
      <c r="P470" s="4" t="s">
        <v>483</v>
      </c>
      <c r="Q470" s="4" t="s">
        <v>485</v>
      </c>
      <c r="R470" s="4" t="s">
        <v>495</v>
      </c>
      <c r="S470" s="4" t="s">
        <v>496</v>
      </c>
      <c r="T470" s="12">
        <v>166</v>
      </c>
      <c r="U470" s="17" t="s">
        <v>502</v>
      </c>
      <c r="V470" s="3">
        <v>5</v>
      </c>
      <c r="W470" s="11">
        <v>600</v>
      </c>
      <c r="X470" s="26">
        <v>0</v>
      </c>
      <c r="Y470" s="26">
        <f t="shared" si="20"/>
        <v>0</v>
      </c>
      <c r="Z470" s="32"/>
      <c r="AA470" s="4" t="s">
        <v>1319</v>
      </c>
      <c r="AB470" s="30">
        <v>11.14</v>
      </c>
    </row>
    <row r="471" spans="1:28" ht="102">
      <c r="A471" s="3" t="s">
        <v>2946</v>
      </c>
      <c r="B471" s="4" t="s">
        <v>1183</v>
      </c>
      <c r="C471" s="4" t="s">
        <v>1184</v>
      </c>
      <c r="D471" s="3" t="s">
        <v>734</v>
      </c>
      <c r="E471" s="118" t="s">
        <v>636</v>
      </c>
      <c r="F471" s="3" t="s">
        <v>636</v>
      </c>
      <c r="G471" s="3" t="s">
        <v>732</v>
      </c>
      <c r="H471" s="31" t="s">
        <v>733</v>
      </c>
      <c r="I471" s="3"/>
      <c r="J471" s="4"/>
      <c r="K471" s="4" t="s">
        <v>491</v>
      </c>
      <c r="L471" s="3">
        <v>0</v>
      </c>
      <c r="M471" s="3">
        <v>231010000</v>
      </c>
      <c r="N471" s="4" t="s">
        <v>483</v>
      </c>
      <c r="O471" s="3" t="s">
        <v>1445</v>
      </c>
      <c r="P471" s="4" t="s">
        <v>483</v>
      </c>
      <c r="Q471" s="4" t="s">
        <v>485</v>
      </c>
      <c r="R471" s="12" t="s">
        <v>500</v>
      </c>
      <c r="S471" s="4" t="s">
        <v>496</v>
      </c>
      <c r="T471" s="12">
        <v>166</v>
      </c>
      <c r="U471" s="17" t="s">
        <v>502</v>
      </c>
      <c r="V471" s="3">
        <v>5</v>
      </c>
      <c r="W471" s="11">
        <v>600</v>
      </c>
      <c r="X471" s="26">
        <f>W471*V471</f>
        <v>3000</v>
      </c>
      <c r="Y471" s="26">
        <f t="shared" si="20"/>
        <v>3360.0000000000005</v>
      </c>
      <c r="Z471" s="32"/>
      <c r="AA471" s="4" t="s">
        <v>1319</v>
      </c>
      <c r="AB471" s="4"/>
    </row>
    <row r="472" spans="1:28" ht="112.5" customHeight="1">
      <c r="A472" s="3" t="s">
        <v>2323</v>
      </c>
      <c r="B472" s="4" t="s">
        <v>1183</v>
      </c>
      <c r="C472" s="4" t="s">
        <v>1184</v>
      </c>
      <c r="D472" s="3" t="s">
        <v>1208</v>
      </c>
      <c r="E472" s="118" t="s">
        <v>636</v>
      </c>
      <c r="F472" s="3" t="s">
        <v>636</v>
      </c>
      <c r="G472" s="3" t="s">
        <v>1210</v>
      </c>
      <c r="H472" s="31" t="s">
        <v>1209</v>
      </c>
      <c r="I472" s="3"/>
      <c r="J472" s="4"/>
      <c r="K472" s="4" t="s">
        <v>491</v>
      </c>
      <c r="L472" s="3">
        <v>0</v>
      </c>
      <c r="M472" s="3">
        <v>231010000</v>
      </c>
      <c r="N472" s="4" t="s">
        <v>483</v>
      </c>
      <c r="O472" s="3" t="s">
        <v>640</v>
      </c>
      <c r="P472" s="4" t="s">
        <v>483</v>
      </c>
      <c r="Q472" s="4" t="s">
        <v>485</v>
      </c>
      <c r="R472" s="4" t="s">
        <v>495</v>
      </c>
      <c r="S472" s="4" t="s">
        <v>496</v>
      </c>
      <c r="T472" s="12">
        <v>166</v>
      </c>
      <c r="U472" s="17" t="s">
        <v>502</v>
      </c>
      <c r="V472" s="3">
        <v>5</v>
      </c>
      <c r="W472" s="11">
        <v>600</v>
      </c>
      <c r="X472" s="26">
        <v>0</v>
      </c>
      <c r="Y472" s="26">
        <f t="shared" si="20"/>
        <v>0</v>
      </c>
      <c r="Z472" s="32"/>
      <c r="AA472" s="4" t="s">
        <v>1319</v>
      </c>
      <c r="AB472" s="4">
        <v>11.14</v>
      </c>
    </row>
    <row r="473" spans="1:28" ht="112.5" customHeight="1">
      <c r="A473" s="3" t="s">
        <v>2947</v>
      </c>
      <c r="B473" s="4" t="s">
        <v>1183</v>
      </c>
      <c r="C473" s="4" t="s">
        <v>1184</v>
      </c>
      <c r="D473" s="3" t="s">
        <v>1208</v>
      </c>
      <c r="E473" s="118" t="s">
        <v>636</v>
      </c>
      <c r="F473" s="3" t="s">
        <v>636</v>
      </c>
      <c r="G473" s="3" t="s">
        <v>1210</v>
      </c>
      <c r="H473" s="31" t="s">
        <v>1209</v>
      </c>
      <c r="I473" s="3"/>
      <c r="J473" s="4"/>
      <c r="K473" s="4" t="s">
        <v>491</v>
      </c>
      <c r="L473" s="3">
        <v>0</v>
      </c>
      <c r="M473" s="3">
        <v>231010000</v>
      </c>
      <c r="N473" s="4" t="s">
        <v>483</v>
      </c>
      <c r="O473" s="3" t="s">
        <v>1445</v>
      </c>
      <c r="P473" s="4" t="s">
        <v>483</v>
      </c>
      <c r="Q473" s="4" t="s">
        <v>485</v>
      </c>
      <c r="R473" s="12" t="s">
        <v>500</v>
      </c>
      <c r="S473" s="4" t="s">
        <v>496</v>
      </c>
      <c r="T473" s="12">
        <v>166</v>
      </c>
      <c r="U473" s="17" t="s">
        <v>502</v>
      </c>
      <c r="V473" s="3">
        <v>5</v>
      </c>
      <c r="W473" s="11">
        <v>600</v>
      </c>
      <c r="X473" s="26">
        <f>W473*V473</f>
        <v>3000</v>
      </c>
      <c r="Y473" s="26">
        <f t="shared" si="20"/>
        <v>3360.0000000000005</v>
      </c>
      <c r="Z473" s="32"/>
      <c r="AA473" s="4" t="s">
        <v>1319</v>
      </c>
      <c r="AB473" s="4"/>
    </row>
    <row r="474" spans="1:28" ht="112.5" customHeight="1">
      <c r="A474" s="3" t="s">
        <v>2324</v>
      </c>
      <c r="B474" s="4" t="s">
        <v>1183</v>
      </c>
      <c r="C474" s="4" t="s">
        <v>1184</v>
      </c>
      <c r="D474" s="3" t="s">
        <v>1211</v>
      </c>
      <c r="E474" s="118" t="s">
        <v>636</v>
      </c>
      <c r="F474" s="3" t="s">
        <v>636</v>
      </c>
      <c r="G474" s="3" t="s">
        <v>1213</v>
      </c>
      <c r="H474" s="31" t="s">
        <v>1212</v>
      </c>
      <c r="I474" s="3"/>
      <c r="J474" s="4"/>
      <c r="K474" s="4" t="s">
        <v>491</v>
      </c>
      <c r="L474" s="3">
        <v>0</v>
      </c>
      <c r="M474" s="3">
        <v>231010000</v>
      </c>
      <c r="N474" s="4" t="s">
        <v>483</v>
      </c>
      <c r="O474" s="3" t="s">
        <v>640</v>
      </c>
      <c r="P474" s="4" t="s">
        <v>483</v>
      </c>
      <c r="Q474" s="4" t="s">
        <v>485</v>
      </c>
      <c r="R474" s="4" t="s">
        <v>495</v>
      </c>
      <c r="S474" s="4" t="s">
        <v>496</v>
      </c>
      <c r="T474" s="12">
        <v>166</v>
      </c>
      <c r="U474" s="17" t="s">
        <v>502</v>
      </c>
      <c r="V474" s="3">
        <v>5</v>
      </c>
      <c r="W474" s="11">
        <v>600</v>
      </c>
      <c r="X474" s="26">
        <v>0</v>
      </c>
      <c r="Y474" s="26">
        <f t="shared" si="20"/>
        <v>0</v>
      </c>
      <c r="Z474" s="32"/>
      <c r="AA474" s="4" t="s">
        <v>1319</v>
      </c>
      <c r="AB474" s="4">
        <v>11.14</v>
      </c>
    </row>
    <row r="475" spans="1:28" ht="112.5" customHeight="1">
      <c r="A475" s="3" t="s">
        <v>2948</v>
      </c>
      <c r="B475" s="4" t="s">
        <v>1183</v>
      </c>
      <c r="C475" s="4" t="s">
        <v>1184</v>
      </c>
      <c r="D475" s="3" t="s">
        <v>1211</v>
      </c>
      <c r="E475" s="118" t="s">
        <v>636</v>
      </c>
      <c r="F475" s="3" t="s">
        <v>636</v>
      </c>
      <c r="G475" s="3" t="s">
        <v>1213</v>
      </c>
      <c r="H475" s="31" t="s">
        <v>1212</v>
      </c>
      <c r="I475" s="3"/>
      <c r="J475" s="4"/>
      <c r="K475" s="4" t="s">
        <v>491</v>
      </c>
      <c r="L475" s="3">
        <v>0</v>
      </c>
      <c r="M475" s="3">
        <v>231010000</v>
      </c>
      <c r="N475" s="4" t="s">
        <v>483</v>
      </c>
      <c r="O475" s="3" t="s">
        <v>1445</v>
      </c>
      <c r="P475" s="4" t="s">
        <v>483</v>
      </c>
      <c r="Q475" s="4" t="s">
        <v>485</v>
      </c>
      <c r="R475" s="12" t="s">
        <v>500</v>
      </c>
      <c r="S475" s="4" t="s">
        <v>496</v>
      </c>
      <c r="T475" s="12">
        <v>166</v>
      </c>
      <c r="U475" s="17" t="s">
        <v>502</v>
      </c>
      <c r="V475" s="3">
        <v>5</v>
      </c>
      <c r="W475" s="11">
        <v>600</v>
      </c>
      <c r="X475" s="26">
        <f aca="true" t="shared" si="21" ref="X475:X482">W475*V475</f>
        <v>3000</v>
      </c>
      <c r="Y475" s="26">
        <f t="shared" si="20"/>
        <v>3360.0000000000005</v>
      </c>
      <c r="Z475" s="32"/>
      <c r="AA475" s="4" t="s">
        <v>1319</v>
      </c>
      <c r="AB475" s="4"/>
    </row>
    <row r="476" spans="1:28" ht="102">
      <c r="A476" s="3" t="s">
        <v>2325</v>
      </c>
      <c r="B476" s="4" t="s">
        <v>1183</v>
      </c>
      <c r="C476" s="4" t="s">
        <v>1184</v>
      </c>
      <c r="D476" s="118" t="s">
        <v>2549</v>
      </c>
      <c r="E476" s="118" t="s">
        <v>506</v>
      </c>
      <c r="F476" s="120" t="s">
        <v>505</v>
      </c>
      <c r="G476" s="120" t="s">
        <v>2547</v>
      </c>
      <c r="H476" s="120" t="s">
        <v>2548</v>
      </c>
      <c r="I476" s="120" t="s">
        <v>1214</v>
      </c>
      <c r="J476" s="12"/>
      <c r="K476" s="12" t="s">
        <v>491</v>
      </c>
      <c r="L476" s="12" t="s">
        <v>1200</v>
      </c>
      <c r="M476" s="3">
        <v>231010000</v>
      </c>
      <c r="N476" s="4" t="s">
        <v>483</v>
      </c>
      <c r="O476" s="12" t="s">
        <v>691</v>
      </c>
      <c r="P476" s="4" t="s">
        <v>483</v>
      </c>
      <c r="Q476" s="4" t="s">
        <v>485</v>
      </c>
      <c r="R476" s="4" t="s">
        <v>503</v>
      </c>
      <c r="S476" s="4" t="s">
        <v>496</v>
      </c>
      <c r="T476" s="12" t="s">
        <v>175</v>
      </c>
      <c r="U476" s="4" t="s">
        <v>493</v>
      </c>
      <c r="V476" s="3">
        <v>4</v>
      </c>
      <c r="W476" s="11">
        <v>500</v>
      </c>
      <c r="X476" s="26">
        <f t="shared" si="21"/>
        <v>2000</v>
      </c>
      <c r="Y476" s="26">
        <f aca="true" t="shared" si="22" ref="Y476:Y482">X476*(1+12%)</f>
        <v>2240</v>
      </c>
      <c r="Z476" s="32"/>
      <c r="AA476" s="4" t="s">
        <v>1319</v>
      </c>
      <c r="AB476" s="4"/>
    </row>
    <row r="477" spans="1:28" ht="102">
      <c r="A477" s="3" t="s">
        <v>2326</v>
      </c>
      <c r="B477" s="4" t="s">
        <v>1183</v>
      </c>
      <c r="C477" s="4" t="s">
        <v>1184</v>
      </c>
      <c r="D477" s="3" t="s">
        <v>514</v>
      </c>
      <c r="E477" s="4" t="s">
        <v>516</v>
      </c>
      <c r="F477" s="3" t="s">
        <v>515</v>
      </c>
      <c r="G477" s="3" t="s">
        <v>518</v>
      </c>
      <c r="H477" s="31" t="s">
        <v>517</v>
      </c>
      <c r="I477" s="3"/>
      <c r="J477" s="12"/>
      <c r="K477" s="12" t="s">
        <v>491</v>
      </c>
      <c r="L477" s="12" t="s">
        <v>57</v>
      </c>
      <c r="M477" s="3">
        <v>231010000</v>
      </c>
      <c r="N477" s="4" t="s">
        <v>483</v>
      </c>
      <c r="O477" s="12" t="s">
        <v>691</v>
      </c>
      <c r="P477" s="4" t="s">
        <v>483</v>
      </c>
      <c r="Q477" s="4" t="s">
        <v>485</v>
      </c>
      <c r="R477" s="4" t="s">
        <v>503</v>
      </c>
      <c r="S477" s="4" t="s">
        <v>496</v>
      </c>
      <c r="T477" s="12" t="s">
        <v>175</v>
      </c>
      <c r="U477" s="4" t="s">
        <v>493</v>
      </c>
      <c r="V477" s="3">
        <v>2</v>
      </c>
      <c r="W477" s="11">
        <v>3215</v>
      </c>
      <c r="X477" s="26">
        <f t="shared" si="21"/>
        <v>6430</v>
      </c>
      <c r="Y477" s="26">
        <f t="shared" si="22"/>
        <v>7201.6</v>
      </c>
      <c r="Z477" s="32"/>
      <c r="AA477" s="4" t="s">
        <v>1319</v>
      </c>
      <c r="AB477" s="4"/>
    </row>
    <row r="478" spans="1:28" ht="102">
      <c r="A478" s="3" t="s">
        <v>2327</v>
      </c>
      <c r="B478" s="4" t="s">
        <v>1183</v>
      </c>
      <c r="C478" s="4" t="s">
        <v>1184</v>
      </c>
      <c r="D478" s="3" t="s">
        <v>28</v>
      </c>
      <c r="E478" s="4" t="s">
        <v>516</v>
      </c>
      <c r="F478" s="3" t="s">
        <v>515</v>
      </c>
      <c r="G478" s="3" t="s">
        <v>544</v>
      </c>
      <c r="H478" s="31" t="s">
        <v>1215</v>
      </c>
      <c r="I478" s="3"/>
      <c r="J478" s="12"/>
      <c r="K478" s="12" t="s">
        <v>491</v>
      </c>
      <c r="L478" s="12" t="s">
        <v>57</v>
      </c>
      <c r="M478" s="3">
        <v>231010000</v>
      </c>
      <c r="N478" s="4" t="s">
        <v>483</v>
      </c>
      <c r="O478" s="12" t="s">
        <v>691</v>
      </c>
      <c r="P478" s="4" t="s">
        <v>483</v>
      </c>
      <c r="Q478" s="4" t="s">
        <v>485</v>
      </c>
      <c r="R478" s="4" t="s">
        <v>503</v>
      </c>
      <c r="S478" s="4" t="s">
        <v>496</v>
      </c>
      <c r="T478" s="12">
        <v>796</v>
      </c>
      <c r="U478" s="4" t="s">
        <v>493</v>
      </c>
      <c r="V478" s="3">
        <v>2</v>
      </c>
      <c r="W478" s="11">
        <v>1286</v>
      </c>
      <c r="X478" s="26">
        <f t="shared" si="21"/>
        <v>2572</v>
      </c>
      <c r="Y478" s="26">
        <f t="shared" si="22"/>
        <v>2880.6400000000003</v>
      </c>
      <c r="Z478" s="32"/>
      <c r="AA478" s="4" t="s">
        <v>1319</v>
      </c>
      <c r="AB478" s="4"/>
    </row>
    <row r="479" spans="1:28" ht="102">
      <c r="A479" s="3" t="s">
        <v>2328</v>
      </c>
      <c r="B479" s="4" t="s">
        <v>1183</v>
      </c>
      <c r="C479" s="4" t="s">
        <v>1184</v>
      </c>
      <c r="D479" s="3" t="s">
        <v>735</v>
      </c>
      <c r="E479" s="4" t="s">
        <v>1217</v>
      </c>
      <c r="F479" s="3" t="s">
        <v>1216</v>
      </c>
      <c r="G479" s="3" t="s">
        <v>736</v>
      </c>
      <c r="H479" s="107" t="s">
        <v>1218</v>
      </c>
      <c r="I479" s="3"/>
      <c r="J479" s="12"/>
      <c r="K479" s="12" t="s">
        <v>491</v>
      </c>
      <c r="L479" s="12" t="s">
        <v>57</v>
      </c>
      <c r="M479" s="3">
        <v>231010000</v>
      </c>
      <c r="N479" s="4" t="s">
        <v>483</v>
      </c>
      <c r="O479" s="12" t="s">
        <v>494</v>
      </c>
      <c r="P479" s="4" t="s">
        <v>483</v>
      </c>
      <c r="Q479" s="4" t="s">
        <v>485</v>
      </c>
      <c r="R479" s="4" t="s">
        <v>503</v>
      </c>
      <c r="S479" s="4" t="s">
        <v>496</v>
      </c>
      <c r="T479" s="12" t="s">
        <v>175</v>
      </c>
      <c r="U479" s="4" t="s">
        <v>493</v>
      </c>
      <c r="V479" s="3">
        <v>2</v>
      </c>
      <c r="W479" s="11">
        <v>1286</v>
      </c>
      <c r="X479" s="26">
        <f t="shared" si="21"/>
        <v>2572</v>
      </c>
      <c r="Y479" s="26">
        <f t="shared" si="22"/>
        <v>2880.6400000000003</v>
      </c>
      <c r="Z479" s="32"/>
      <c r="AA479" s="4" t="s">
        <v>1319</v>
      </c>
      <c r="AB479" s="4"/>
    </row>
    <row r="480" spans="1:28" ht="151.5" customHeight="1">
      <c r="A480" s="3" t="s">
        <v>2329</v>
      </c>
      <c r="B480" s="4" t="s">
        <v>1183</v>
      </c>
      <c r="C480" s="4" t="s">
        <v>1184</v>
      </c>
      <c r="D480" s="3" t="s">
        <v>262</v>
      </c>
      <c r="E480" s="4" t="s">
        <v>1220</v>
      </c>
      <c r="F480" s="3" t="s">
        <v>1219</v>
      </c>
      <c r="G480" s="3" t="s">
        <v>263</v>
      </c>
      <c r="H480" s="31" t="s">
        <v>1221</v>
      </c>
      <c r="I480" s="3"/>
      <c r="J480" s="12"/>
      <c r="K480" s="12" t="s">
        <v>491</v>
      </c>
      <c r="L480" s="12" t="s">
        <v>57</v>
      </c>
      <c r="M480" s="3">
        <v>231010000</v>
      </c>
      <c r="N480" s="4" t="s">
        <v>483</v>
      </c>
      <c r="O480" s="12" t="s">
        <v>494</v>
      </c>
      <c r="P480" s="4" t="s">
        <v>483</v>
      </c>
      <c r="Q480" s="4" t="s">
        <v>485</v>
      </c>
      <c r="R480" s="4" t="s">
        <v>503</v>
      </c>
      <c r="S480" s="4" t="s">
        <v>496</v>
      </c>
      <c r="T480" s="12">
        <v>796</v>
      </c>
      <c r="U480" s="4" t="s">
        <v>493</v>
      </c>
      <c r="V480" s="3">
        <v>2</v>
      </c>
      <c r="W480" s="11">
        <v>1286</v>
      </c>
      <c r="X480" s="26">
        <f t="shared" si="21"/>
        <v>2572</v>
      </c>
      <c r="Y480" s="26">
        <f t="shared" si="22"/>
        <v>2880.6400000000003</v>
      </c>
      <c r="Z480" s="32"/>
      <c r="AA480" s="4" t="s">
        <v>1319</v>
      </c>
      <c r="AB480" s="4"/>
    </row>
    <row r="481" spans="1:28" ht="255">
      <c r="A481" s="3" t="s">
        <v>2330</v>
      </c>
      <c r="B481" s="4" t="s">
        <v>1183</v>
      </c>
      <c r="C481" s="4" t="s">
        <v>1184</v>
      </c>
      <c r="D481" s="3" t="s">
        <v>737</v>
      </c>
      <c r="E481" s="4" t="s">
        <v>1223</v>
      </c>
      <c r="F481" s="3" t="s">
        <v>1222</v>
      </c>
      <c r="G481" s="3" t="s">
        <v>738</v>
      </c>
      <c r="H481" s="31" t="s">
        <v>1224</v>
      </c>
      <c r="I481" s="3"/>
      <c r="J481" s="12"/>
      <c r="K481" s="12" t="s">
        <v>491</v>
      </c>
      <c r="L481" s="12" t="s">
        <v>57</v>
      </c>
      <c r="M481" s="3">
        <v>231010000</v>
      </c>
      <c r="N481" s="4" t="s">
        <v>483</v>
      </c>
      <c r="O481" s="12" t="s">
        <v>494</v>
      </c>
      <c r="P481" s="4" t="s">
        <v>483</v>
      </c>
      <c r="Q481" s="4" t="s">
        <v>485</v>
      </c>
      <c r="R481" s="4" t="s">
        <v>503</v>
      </c>
      <c r="S481" s="4" t="s">
        <v>496</v>
      </c>
      <c r="T481" s="12" t="s">
        <v>175</v>
      </c>
      <c r="U481" s="4" t="s">
        <v>493</v>
      </c>
      <c r="V481" s="3">
        <v>2</v>
      </c>
      <c r="W481" s="11">
        <v>1286</v>
      </c>
      <c r="X481" s="26">
        <f t="shared" si="21"/>
        <v>2572</v>
      </c>
      <c r="Y481" s="26">
        <f t="shared" si="22"/>
        <v>2880.6400000000003</v>
      </c>
      <c r="Z481" s="32"/>
      <c r="AA481" s="4" t="s">
        <v>1319</v>
      </c>
      <c r="AB481" s="4"/>
    </row>
    <row r="482" spans="1:28" ht="102">
      <c r="A482" s="3" t="s">
        <v>2331</v>
      </c>
      <c r="B482" s="4" t="s">
        <v>1183</v>
      </c>
      <c r="C482" s="4" t="s">
        <v>1184</v>
      </c>
      <c r="D482" s="4" t="s">
        <v>2557</v>
      </c>
      <c r="E482" s="4" t="s">
        <v>2558</v>
      </c>
      <c r="F482" s="4" t="s">
        <v>2558</v>
      </c>
      <c r="G482" s="4" t="s">
        <v>2559</v>
      </c>
      <c r="H482" s="4" t="s">
        <v>2560</v>
      </c>
      <c r="I482" s="3" t="s">
        <v>739</v>
      </c>
      <c r="J482" s="12"/>
      <c r="K482" s="12" t="s">
        <v>491</v>
      </c>
      <c r="L482" s="12" t="s">
        <v>57</v>
      </c>
      <c r="M482" s="3">
        <v>231010000</v>
      </c>
      <c r="N482" s="4" t="s">
        <v>483</v>
      </c>
      <c r="O482" s="12" t="s">
        <v>691</v>
      </c>
      <c r="P482" s="4" t="s">
        <v>483</v>
      </c>
      <c r="Q482" s="4" t="s">
        <v>485</v>
      </c>
      <c r="R482" s="4" t="s">
        <v>503</v>
      </c>
      <c r="S482" s="4" t="s">
        <v>496</v>
      </c>
      <c r="T482" s="12" t="s">
        <v>175</v>
      </c>
      <c r="U482" s="4" t="s">
        <v>493</v>
      </c>
      <c r="V482" s="3">
        <v>5</v>
      </c>
      <c r="W482" s="11">
        <v>4000</v>
      </c>
      <c r="X482" s="26">
        <f t="shared" si="21"/>
        <v>20000</v>
      </c>
      <c r="Y482" s="26">
        <f t="shared" si="22"/>
        <v>22400.000000000004</v>
      </c>
      <c r="Z482" s="4"/>
      <c r="AA482" s="4" t="s">
        <v>1319</v>
      </c>
      <c r="AB482" s="4"/>
    </row>
    <row r="483" spans="1:28" ht="127.5">
      <c r="A483" s="3" t="s">
        <v>2332</v>
      </c>
      <c r="B483" s="4" t="s">
        <v>478</v>
      </c>
      <c r="C483" s="4" t="s">
        <v>479</v>
      </c>
      <c r="D483" s="15" t="s">
        <v>626</v>
      </c>
      <c r="E483" s="10" t="s">
        <v>627</v>
      </c>
      <c r="F483" s="10" t="s">
        <v>3262</v>
      </c>
      <c r="G483" s="10" t="s">
        <v>628</v>
      </c>
      <c r="H483" s="10" t="s">
        <v>3263</v>
      </c>
      <c r="I483" s="3" t="s">
        <v>629</v>
      </c>
      <c r="J483" s="3"/>
      <c r="K483" s="4" t="s">
        <v>491</v>
      </c>
      <c r="L483" s="3">
        <v>0</v>
      </c>
      <c r="M483" s="3">
        <v>231010000</v>
      </c>
      <c r="N483" s="4" t="s">
        <v>483</v>
      </c>
      <c r="O483" s="3" t="s">
        <v>576</v>
      </c>
      <c r="P483" s="4" t="s">
        <v>483</v>
      </c>
      <c r="Q483" s="4" t="s">
        <v>485</v>
      </c>
      <c r="R483" s="4" t="s">
        <v>503</v>
      </c>
      <c r="S483" s="4" t="s">
        <v>496</v>
      </c>
      <c r="T483" s="12">
        <v>166</v>
      </c>
      <c r="U483" s="17" t="s">
        <v>502</v>
      </c>
      <c r="V483" s="3">
        <v>24</v>
      </c>
      <c r="W483" s="11">
        <v>30000</v>
      </c>
      <c r="X483" s="26">
        <v>0</v>
      </c>
      <c r="Y483" s="26">
        <f>X483*1.12</f>
        <v>0</v>
      </c>
      <c r="Z483" s="4"/>
      <c r="AA483" s="4" t="s">
        <v>1319</v>
      </c>
      <c r="AB483" s="4" t="s">
        <v>2839</v>
      </c>
    </row>
    <row r="484" spans="1:28" ht="102">
      <c r="A484" s="3" t="s">
        <v>2333</v>
      </c>
      <c r="B484" s="4" t="s">
        <v>1183</v>
      </c>
      <c r="C484" s="4" t="s">
        <v>1184</v>
      </c>
      <c r="D484" s="3" t="s">
        <v>740</v>
      </c>
      <c r="E484" s="10" t="s">
        <v>252</v>
      </c>
      <c r="F484" s="3" t="s">
        <v>3189</v>
      </c>
      <c r="G484" s="10" t="s">
        <v>742</v>
      </c>
      <c r="H484" s="10" t="s">
        <v>741</v>
      </c>
      <c r="I484" s="3" t="s">
        <v>253</v>
      </c>
      <c r="J484" s="12"/>
      <c r="K484" s="12" t="s">
        <v>491</v>
      </c>
      <c r="L484" s="12" t="s">
        <v>57</v>
      </c>
      <c r="M484" s="3">
        <v>231010000</v>
      </c>
      <c r="N484" s="4" t="s">
        <v>483</v>
      </c>
      <c r="O484" s="12" t="s">
        <v>494</v>
      </c>
      <c r="P484" s="4" t="s">
        <v>2471</v>
      </c>
      <c r="Q484" s="4" t="s">
        <v>485</v>
      </c>
      <c r="R484" s="4" t="s">
        <v>503</v>
      </c>
      <c r="S484" s="4" t="s">
        <v>496</v>
      </c>
      <c r="T484" s="12">
        <v>796</v>
      </c>
      <c r="U484" s="4" t="s">
        <v>493</v>
      </c>
      <c r="V484" s="3">
        <v>4300</v>
      </c>
      <c r="W484" s="11">
        <v>60</v>
      </c>
      <c r="X484" s="26">
        <v>0</v>
      </c>
      <c r="Y484" s="26">
        <f>X484*(1+12%)</f>
        <v>0</v>
      </c>
      <c r="Z484" s="4"/>
      <c r="AA484" s="4" t="s">
        <v>1319</v>
      </c>
      <c r="AB484" s="4">
        <v>11</v>
      </c>
    </row>
    <row r="485" spans="1:28" ht="102">
      <c r="A485" s="3" t="s">
        <v>3044</v>
      </c>
      <c r="B485" s="4" t="s">
        <v>1183</v>
      </c>
      <c r="C485" s="4" t="s">
        <v>1184</v>
      </c>
      <c r="D485" s="3" t="s">
        <v>740</v>
      </c>
      <c r="E485" s="10" t="s">
        <v>252</v>
      </c>
      <c r="F485" s="3" t="s">
        <v>3189</v>
      </c>
      <c r="G485" s="10" t="s">
        <v>742</v>
      </c>
      <c r="H485" s="10" t="s">
        <v>741</v>
      </c>
      <c r="I485" s="3" t="s">
        <v>253</v>
      </c>
      <c r="J485" s="12"/>
      <c r="K485" s="12" t="s">
        <v>491</v>
      </c>
      <c r="L485" s="12" t="s">
        <v>57</v>
      </c>
      <c r="M485" s="3">
        <v>231010000</v>
      </c>
      <c r="N485" s="4" t="s">
        <v>483</v>
      </c>
      <c r="O485" s="3" t="s">
        <v>1476</v>
      </c>
      <c r="P485" s="4" t="s">
        <v>2471</v>
      </c>
      <c r="Q485" s="4" t="s">
        <v>485</v>
      </c>
      <c r="R485" s="4" t="s">
        <v>503</v>
      </c>
      <c r="S485" s="4" t="s">
        <v>496</v>
      </c>
      <c r="T485" s="12">
        <v>796</v>
      </c>
      <c r="U485" s="4" t="s">
        <v>493</v>
      </c>
      <c r="V485" s="3">
        <v>4300</v>
      </c>
      <c r="W485" s="11">
        <v>60</v>
      </c>
      <c r="X485" s="26">
        <f>W485*V485</f>
        <v>258000</v>
      </c>
      <c r="Y485" s="26">
        <f>X485*(1+12%)</f>
        <v>288960</v>
      </c>
      <c r="Z485" s="4"/>
      <c r="AA485" s="4" t="s">
        <v>1319</v>
      </c>
      <c r="AB485" s="4"/>
    </row>
    <row r="486" spans="1:28" ht="102">
      <c r="A486" s="3" t="s">
        <v>2334</v>
      </c>
      <c r="B486" s="4" t="s">
        <v>1183</v>
      </c>
      <c r="C486" s="4" t="s">
        <v>1184</v>
      </c>
      <c r="D486" s="15" t="s">
        <v>620</v>
      </c>
      <c r="E486" s="10" t="s">
        <v>621</v>
      </c>
      <c r="F486" s="10" t="s">
        <v>1902</v>
      </c>
      <c r="G486" s="10" t="s">
        <v>623</v>
      </c>
      <c r="H486" s="31" t="s">
        <v>622</v>
      </c>
      <c r="I486" s="3" t="s">
        <v>624</v>
      </c>
      <c r="J486" s="12"/>
      <c r="K486" s="12" t="s">
        <v>491</v>
      </c>
      <c r="L486" s="12" t="s">
        <v>1200</v>
      </c>
      <c r="M486" s="3">
        <v>231010000</v>
      </c>
      <c r="N486" s="4" t="s">
        <v>483</v>
      </c>
      <c r="O486" s="12" t="s">
        <v>501</v>
      </c>
      <c r="P486" s="4" t="s">
        <v>483</v>
      </c>
      <c r="Q486" s="4" t="s">
        <v>485</v>
      </c>
      <c r="R486" s="4" t="s">
        <v>503</v>
      </c>
      <c r="S486" s="4" t="s">
        <v>496</v>
      </c>
      <c r="T486" s="12">
        <v>5108</v>
      </c>
      <c r="U486" s="15" t="s">
        <v>1606</v>
      </c>
      <c r="V486" s="3">
        <v>16</v>
      </c>
      <c r="W486" s="24">
        <v>5000</v>
      </c>
      <c r="X486" s="26">
        <v>0</v>
      </c>
      <c r="Y486" s="26">
        <f>X486*(1+12%)</f>
        <v>0</v>
      </c>
      <c r="Z486" s="4" t="s">
        <v>1118</v>
      </c>
      <c r="AA486" s="4" t="s">
        <v>1319</v>
      </c>
      <c r="AB486" s="4">
        <v>11</v>
      </c>
    </row>
    <row r="487" spans="1:28" ht="102">
      <c r="A487" s="3" t="s">
        <v>2629</v>
      </c>
      <c r="B487" s="4" t="s">
        <v>1183</v>
      </c>
      <c r="C487" s="4" t="s">
        <v>1184</v>
      </c>
      <c r="D487" s="15" t="s">
        <v>620</v>
      </c>
      <c r="E487" s="10" t="s">
        <v>621</v>
      </c>
      <c r="F487" s="10" t="s">
        <v>1902</v>
      </c>
      <c r="G487" s="10" t="s">
        <v>623</v>
      </c>
      <c r="H487" s="31" t="s">
        <v>622</v>
      </c>
      <c r="I487" s="3" t="s">
        <v>624</v>
      </c>
      <c r="J487" s="12"/>
      <c r="K487" s="12" t="s">
        <v>491</v>
      </c>
      <c r="L487" s="12" t="s">
        <v>1200</v>
      </c>
      <c r="M487" s="3">
        <v>231010000</v>
      </c>
      <c r="N487" s="4" t="s">
        <v>483</v>
      </c>
      <c r="O487" s="4" t="s">
        <v>1475</v>
      </c>
      <c r="P487" s="4" t="s">
        <v>483</v>
      </c>
      <c r="Q487" s="4" t="s">
        <v>485</v>
      </c>
      <c r="R487" s="4" t="s">
        <v>503</v>
      </c>
      <c r="S487" s="4" t="s">
        <v>496</v>
      </c>
      <c r="T487" s="12">
        <v>5108</v>
      </c>
      <c r="U487" s="15" t="s">
        <v>1606</v>
      </c>
      <c r="V487" s="3">
        <v>16</v>
      </c>
      <c r="W487" s="24">
        <v>5000</v>
      </c>
      <c r="X487" s="26">
        <v>0</v>
      </c>
      <c r="Y487" s="26">
        <v>0</v>
      </c>
      <c r="Z487" s="4" t="s">
        <v>1118</v>
      </c>
      <c r="AA487" s="4" t="s">
        <v>1319</v>
      </c>
      <c r="AB487" s="4" t="s">
        <v>2769</v>
      </c>
    </row>
    <row r="488" spans="1:28" ht="89.25">
      <c r="A488" s="3" t="s">
        <v>2771</v>
      </c>
      <c r="B488" s="4" t="s">
        <v>1183</v>
      </c>
      <c r="C488" s="4" t="s">
        <v>1184</v>
      </c>
      <c r="D488" s="15" t="s">
        <v>620</v>
      </c>
      <c r="E488" s="10" t="s">
        <v>621</v>
      </c>
      <c r="F488" s="10" t="s">
        <v>1902</v>
      </c>
      <c r="G488" s="10" t="s">
        <v>623</v>
      </c>
      <c r="H488" s="31" t="s">
        <v>622</v>
      </c>
      <c r="I488" s="3" t="s">
        <v>624</v>
      </c>
      <c r="J488" s="12"/>
      <c r="K488" s="12" t="s">
        <v>491</v>
      </c>
      <c r="L488" s="12" t="s">
        <v>1200</v>
      </c>
      <c r="M488" s="3">
        <v>231010000</v>
      </c>
      <c r="N488" s="4" t="s">
        <v>483</v>
      </c>
      <c r="O488" s="4" t="s">
        <v>1475</v>
      </c>
      <c r="P488" s="4" t="s">
        <v>483</v>
      </c>
      <c r="Q488" s="4" t="s">
        <v>485</v>
      </c>
      <c r="R488" s="4" t="s">
        <v>1746</v>
      </c>
      <c r="S488" s="4" t="s">
        <v>2543</v>
      </c>
      <c r="T488" s="12">
        <v>5108</v>
      </c>
      <c r="U488" s="15" t="s">
        <v>1606</v>
      </c>
      <c r="V488" s="3">
        <v>16</v>
      </c>
      <c r="W488" s="24">
        <v>5000</v>
      </c>
      <c r="X488" s="26">
        <f>W488*V488</f>
        <v>80000</v>
      </c>
      <c r="Y488" s="26">
        <f>X488*(1+12%)</f>
        <v>89600.00000000001</v>
      </c>
      <c r="Z488" s="4" t="s">
        <v>489</v>
      </c>
      <c r="AA488" s="4" t="s">
        <v>1319</v>
      </c>
      <c r="AB488" s="4"/>
    </row>
    <row r="489" spans="1:28" ht="140.25">
      <c r="A489" s="3" t="s">
        <v>2335</v>
      </c>
      <c r="B489" s="4" t="s">
        <v>1183</v>
      </c>
      <c r="C489" s="4" t="s">
        <v>1184</v>
      </c>
      <c r="D489" s="3" t="s">
        <v>1225</v>
      </c>
      <c r="E489" s="4" t="s">
        <v>1004</v>
      </c>
      <c r="F489" s="3" t="s">
        <v>1226</v>
      </c>
      <c r="G489" s="3" t="s">
        <v>1228</v>
      </c>
      <c r="H489" s="31" t="s">
        <v>1227</v>
      </c>
      <c r="I489" s="3" t="s">
        <v>1229</v>
      </c>
      <c r="J489" s="12"/>
      <c r="K489" s="12" t="s">
        <v>491</v>
      </c>
      <c r="L489" s="12" t="s">
        <v>57</v>
      </c>
      <c r="M489" s="3">
        <v>231010000</v>
      </c>
      <c r="N489" s="4" t="s">
        <v>483</v>
      </c>
      <c r="O489" s="12" t="s">
        <v>691</v>
      </c>
      <c r="P489" s="4" t="s">
        <v>483</v>
      </c>
      <c r="Q489" s="4" t="s">
        <v>485</v>
      </c>
      <c r="R489" s="4" t="s">
        <v>503</v>
      </c>
      <c r="S489" s="4" t="s">
        <v>496</v>
      </c>
      <c r="T489" s="12">
        <v>796</v>
      </c>
      <c r="U489" s="4" t="s">
        <v>493</v>
      </c>
      <c r="V489" s="3">
        <v>1</v>
      </c>
      <c r="W489" s="11">
        <v>25000</v>
      </c>
      <c r="X489" s="26">
        <f>W489*V489</f>
        <v>25000</v>
      </c>
      <c r="Y489" s="26">
        <f>X489*(1+12%)</f>
        <v>28000.000000000004</v>
      </c>
      <c r="Z489" s="4"/>
      <c r="AA489" s="4" t="s">
        <v>1319</v>
      </c>
      <c r="AB489" s="4"/>
    </row>
    <row r="490" spans="1:28" ht="89.25">
      <c r="A490" s="3" t="s">
        <v>2336</v>
      </c>
      <c r="B490" s="4" t="s">
        <v>1183</v>
      </c>
      <c r="C490" s="4" t="s">
        <v>1331</v>
      </c>
      <c r="D490" s="4" t="s">
        <v>1430</v>
      </c>
      <c r="E490" s="4" t="s">
        <v>1431</v>
      </c>
      <c r="F490" s="4" t="s">
        <v>1820</v>
      </c>
      <c r="G490" s="4" t="s">
        <v>1432</v>
      </c>
      <c r="H490" s="4" t="s">
        <v>1821</v>
      </c>
      <c r="I490" s="9" t="s">
        <v>1433</v>
      </c>
      <c r="J490" s="9"/>
      <c r="K490" s="12" t="s">
        <v>491</v>
      </c>
      <c r="L490" s="12" t="s">
        <v>57</v>
      </c>
      <c r="M490" s="12" t="s">
        <v>2463</v>
      </c>
      <c r="N490" s="12" t="s">
        <v>1429</v>
      </c>
      <c r="O490" s="12" t="s">
        <v>1333</v>
      </c>
      <c r="P490" s="12" t="s">
        <v>1429</v>
      </c>
      <c r="Q490" s="12" t="s">
        <v>485</v>
      </c>
      <c r="R490" s="16" t="s">
        <v>500</v>
      </c>
      <c r="S490" s="4" t="s">
        <v>496</v>
      </c>
      <c r="T490" s="12" t="s">
        <v>175</v>
      </c>
      <c r="U490" s="4" t="s">
        <v>493</v>
      </c>
      <c r="V490" s="3">
        <v>4</v>
      </c>
      <c r="W490" s="41">
        <v>6500</v>
      </c>
      <c r="X490" s="52">
        <f>W490*V490</f>
        <v>26000</v>
      </c>
      <c r="Y490" s="52">
        <f aca="true" t="shared" si="23" ref="Y490:Y501">X490*1.12</f>
        <v>29120.000000000004</v>
      </c>
      <c r="Z490" s="5"/>
      <c r="AA490" s="5" t="s">
        <v>1319</v>
      </c>
      <c r="AB490" s="3"/>
    </row>
    <row r="491" spans="1:28" ht="102">
      <c r="A491" s="3" t="s">
        <v>2337</v>
      </c>
      <c r="B491" s="4" t="s">
        <v>1183</v>
      </c>
      <c r="C491" s="40" t="s">
        <v>1331</v>
      </c>
      <c r="D491" s="4" t="s">
        <v>1455</v>
      </c>
      <c r="E491" s="10" t="s">
        <v>1456</v>
      </c>
      <c r="F491" s="10" t="s">
        <v>1457</v>
      </c>
      <c r="G491" s="3" t="s">
        <v>1458</v>
      </c>
      <c r="H491" s="10" t="s">
        <v>1459</v>
      </c>
      <c r="I491" s="40" t="s">
        <v>1892</v>
      </c>
      <c r="J491" s="40"/>
      <c r="K491" s="40" t="s">
        <v>482</v>
      </c>
      <c r="L491" s="91">
        <v>100</v>
      </c>
      <c r="M491" s="12" t="s">
        <v>2463</v>
      </c>
      <c r="N491" s="92" t="s">
        <v>1332</v>
      </c>
      <c r="O491" s="91" t="s">
        <v>1428</v>
      </c>
      <c r="P491" s="92" t="s">
        <v>1332</v>
      </c>
      <c r="Q491" s="40"/>
      <c r="R491" s="4" t="s">
        <v>2544</v>
      </c>
      <c r="S491" s="4" t="s">
        <v>496</v>
      </c>
      <c r="T491" s="12">
        <v>233</v>
      </c>
      <c r="U491" s="4" t="s">
        <v>1460</v>
      </c>
      <c r="V491" s="93">
        <f>X491/W491</f>
        <v>163.70477947796886</v>
      </c>
      <c r="W491" s="11">
        <v>12827.97</v>
      </c>
      <c r="X491" s="52">
        <v>2100000</v>
      </c>
      <c r="Y491" s="52">
        <f t="shared" si="23"/>
        <v>2352000</v>
      </c>
      <c r="Z491" s="94"/>
      <c r="AA491" s="5" t="s">
        <v>1319</v>
      </c>
      <c r="AB491" s="3"/>
    </row>
    <row r="492" spans="1:28" ht="110.25" customHeight="1">
      <c r="A492" s="3" t="s">
        <v>2338</v>
      </c>
      <c r="B492" s="4" t="s">
        <v>1183</v>
      </c>
      <c r="C492" s="40" t="s">
        <v>1331</v>
      </c>
      <c r="D492" s="71" t="s">
        <v>269</v>
      </c>
      <c r="E492" s="71" t="s">
        <v>268</v>
      </c>
      <c r="F492" s="71" t="s">
        <v>268</v>
      </c>
      <c r="G492" s="71" t="s">
        <v>271</v>
      </c>
      <c r="H492" s="71" t="s">
        <v>270</v>
      </c>
      <c r="I492" s="71"/>
      <c r="J492" s="71"/>
      <c r="K492" s="4" t="s">
        <v>491</v>
      </c>
      <c r="L492" s="14">
        <v>90</v>
      </c>
      <c r="M492" s="12" t="s">
        <v>2463</v>
      </c>
      <c r="N492" s="3" t="s">
        <v>483</v>
      </c>
      <c r="O492" s="3" t="s">
        <v>492</v>
      </c>
      <c r="P492" s="3" t="s">
        <v>483</v>
      </c>
      <c r="Q492" s="4" t="s">
        <v>485</v>
      </c>
      <c r="R492" s="12" t="s">
        <v>503</v>
      </c>
      <c r="S492" s="4" t="s">
        <v>2541</v>
      </c>
      <c r="T492" s="12">
        <v>796</v>
      </c>
      <c r="U492" s="4" t="s">
        <v>493</v>
      </c>
      <c r="V492" s="3">
        <v>4</v>
      </c>
      <c r="W492" s="24">
        <v>20535.714285714283</v>
      </c>
      <c r="X492" s="26">
        <v>0</v>
      </c>
      <c r="Y492" s="26">
        <f t="shared" si="23"/>
        <v>0</v>
      </c>
      <c r="Z492" s="4" t="s">
        <v>489</v>
      </c>
      <c r="AA492" s="4" t="s">
        <v>1319</v>
      </c>
      <c r="AB492" s="4">
        <v>11</v>
      </c>
    </row>
    <row r="493" spans="1:28" ht="159.75" customHeight="1">
      <c r="A493" s="3" t="s">
        <v>3673</v>
      </c>
      <c r="B493" s="4" t="s">
        <v>1183</v>
      </c>
      <c r="C493" s="40" t="s">
        <v>1331</v>
      </c>
      <c r="D493" s="71" t="s">
        <v>269</v>
      </c>
      <c r="E493" s="71" t="s">
        <v>268</v>
      </c>
      <c r="F493" s="71" t="s">
        <v>268</v>
      </c>
      <c r="G493" s="71" t="s">
        <v>271</v>
      </c>
      <c r="H493" s="71" t="s">
        <v>270</v>
      </c>
      <c r="I493" s="71"/>
      <c r="J493" s="71"/>
      <c r="K493" s="4" t="s">
        <v>491</v>
      </c>
      <c r="L493" s="14">
        <v>90</v>
      </c>
      <c r="M493" s="12" t="s">
        <v>2463</v>
      </c>
      <c r="N493" s="3" t="s">
        <v>483</v>
      </c>
      <c r="O493" s="10" t="s">
        <v>691</v>
      </c>
      <c r="P493" s="3" t="s">
        <v>483</v>
      </c>
      <c r="Q493" s="4" t="s">
        <v>485</v>
      </c>
      <c r="R493" s="12" t="s">
        <v>503</v>
      </c>
      <c r="S493" s="4" t="s">
        <v>2541</v>
      </c>
      <c r="T493" s="12">
        <v>796</v>
      </c>
      <c r="U493" s="4" t="s">
        <v>493</v>
      </c>
      <c r="V493" s="3">
        <v>4</v>
      </c>
      <c r="W493" s="24">
        <v>20535.714285714283</v>
      </c>
      <c r="X493" s="26">
        <f>V493*W493</f>
        <v>82142.85714285713</v>
      </c>
      <c r="Y493" s="26">
        <f t="shared" si="23"/>
        <v>92000</v>
      </c>
      <c r="Z493" s="4" t="s">
        <v>489</v>
      </c>
      <c r="AA493" s="4" t="s">
        <v>1319</v>
      </c>
      <c r="AB493" s="4"/>
    </row>
    <row r="494" spans="1:28" ht="102">
      <c r="A494" s="3" t="s">
        <v>2339</v>
      </c>
      <c r="B494" s="4" t="s">
        <v>1183</v>
      </c>
      <c r="C494" s="71" t="s">
        <v>479</v>
      </c>
      <c r="D494" s="71" t="s">
        <v>275</v>
      </c>
      <c r="E494" s="10" t="s">
        <v>268</v>
      </c>
      <c r="F494" s="10" t="s">
        <v>268</v>
      </c>
      <c r="G494" s="4" t="s">
        <v>277</v>
      </c>
      <c r="H494" s="10" t="s">
        <v>276</v>
      </c>
      <c r="I494" s="71"/>
      <c r="J494" s="71"/>
      <c r="K494" s="4" t="s">
        <v>491</v>
      </c>
      <c r="L494" s="14">
        <v>90</v>
      </c>
      <c r="M494" s="12" t="s">
        <v>2463</v>
      </c>
      <c r="N494" s="3" t="s">
        <v>483</v>
      </c>
      <c r="O494" s="3" t="s">
        <v>492</v>
      </c>
      <c r="P494" s="3" t="s">
        <v>483</v>
      </c>
      <c r="Q494" s="4" t="s">
        <v>485</v>
      </c>
      <c r="R494" s="12" t="s">
        <v>503</v>
      </c>
      <c r="S494" s="4" t="s">
        <v>2541</v>
      </c>
      <c r="T494" s="12">
        <v>796</v>
      </c>
      <c r="U494" s="4" t="s">
        <v>493</v>
      </c>
      <c r="V494" s="3">
        <v>5</v>
      </c>
      <c r="W494" s="24">
        <v>11607</v>
      </c>
      <c r="X494" s="26">
        <v>0</v>
      </c>
      <c r="Y494" s="26">
        <f t="shared" si="23"/>
        <v>0</v>
      </c>
      <c r="Z494" s="4" t="s">
        <v>489</v>
      </c>
      <c r="AA494" s="4" t="s">
        <v>1319</v>
      </c>
      <c r="AB494" s="4">
        <v>11</v>
      </c>
    </row>
    <row r="495" spans="1:28" ht="102">
      <c r="A495" s="3" t="s">
        <v>3636</v>
      </c>
      <c r="B495" s="4" t="s">
        <v>1183</v>
      </c>
      <c r="C495" s="71" t="s">
        <v>479</v>
      </c>
      <c r="D495" s="71" t="s">
        <v>275</v>
      </c>
      <c r="E495" s="10" t="s">
        <v>268</v>
      </c>
      <c r="F495" s="10" t="s">
        <v>268</v>
      </c>
      <c r="G495" s="4" t="s">
        <v>277</v>
      </c>
      <c r="H495" s="10" t="s">
        <v>276</v>
      </c>
      <c r="I495" s="71"/>
      <c r="J495" s="71"/>
      <c r="K495" s="4" t="s">
        <v>491</v>
      </c>
      <c r="L495" s="14">
        <v>90</v>
      </c>
      <c r="M495" s="12" t="s">
        <v>2463</v>
      </c>
      <c r="N495" s="3" t="s">
        <v>483</v>
      </c>
      <c r="O495" s="10" t="s">
        <v>691</v>
      </c>
      <c r="P495" s="3" t="s">
        <v>483</v>
      </c>
      <c r="Q495" s="4" t="s">
        <v>485</v>
      </c>
      <c r="R495" s="12" t="s">
        <v>503</v>
      </c>
      <c r="S495" s="4" t="s">
        <v>2541</v>
      </c>
      <c r="T495" s="12">
        <v>796</v>
      </c>
      <c r="U495" s="4" t="s">
        <v>493</v>
      </c>
      <c r="V495" s="3">
        <v>5</v>
      </c>
      <c r="W495" s="24">
        <v>11607</v>
      </c>
      <c r="X495" s="26">
        <f>V495*W495</f>
        <v>58035</v>
      </c>
      <c r="Y495" s="26">
        <f t="shared" si="23"/>
        <v>64999.200000000004</v>
      </c>
      <c r="Z495" s="4" t="s">
        <v>489</v>
      </c>
      <c r="AA495" s="4" t="s">
        <v>1319</v>
      </c>
      <c r="AB495" s="4"/>
    </row>
    <row r="496" spans="1:28" ht="108" customHeight="1">
      <c r="A496" s="3" t="s">
        <v>2340</v>
      </c>
      <c r="B496" s="4" t="s">
        <v>1183</v>
      </c>
      <c r="C496" s="71" t="s">
        <v>479</v>
      </c>
      <c r="D496" s="71" t="s">
        <v>278</v>
      </c>
      <c r="E496" s="71" t="s">
        <v>268</v>
      </c>
      <c r="F496" s="71" t="s">
        <v>268</v>
      </c>
      <c r="G496" s="71" t="s">
        <v>280</v>
      </c>
      <c r="H496" s="71" t="s">
        <v>279</v>
      </c>
      <c r="I496" s="71"/>
      <c r="J496" s="71"/>
      <c r="K496" s="4" t="s">
        <v>491</v>
      </c>
      <c r="L496" s="3">
        <v>90</v>
      </c>
      <c r="M496" s="12" t="s">
        <v>2463</v>
      </c>
      <c r="N496" s="3" t="s">
        <v>483</v>
      </c>
      <c r="O496" s="3" t="s">
        <v>492</v>
      </c>
      <c r="P496" s="3" t="s">
        <v>483</v>
      </c>
      <c r="Q496" s="4" t="s">
        <v>485</v>
      </c>
      <c r="R496" s="12" t="s">
        <v>503</v>
      </c>
      <c r="S496" s="4" t="s">
        <v>2541</v>
      </c>
      <c r="T496" s="12">
        <v>796</v>
      </c>
      <c r="U496" s="4" t="s">
        <v>493</v>
      </c>
      <c r="V496" s="3">
        <v>5</v>
      </c>
      <c r="W496" s="24">
        <v>16000</v>
      </c>
      <c r="X496" s="26">
        <v>0</v>
      </c>
      <c r="Y496" s="26">
        <f t="shared" si="23"/>
        <v>0</v>
      </c>
      <c r="Z496" s="4" t="s">
        <v>489</v>
      </c>
      <c r="AA496" s="4" t="s">
        <v>1319</v>
      </c>
      <c r="AB496" s="4">
        <v>11</v>
      </c>
    </row>
    <row r="497" spans="1:28" ht="106.5" customHeight="1">
      <c r="A497" s="3" t="s">
        <v>3637</v>
      </c>
      <c r="B497" s="4" t="s">
        <v>1183</v>
      </c>
      <c r="C497" s="71" t="s">
        <v>479</v>
      </c>
      <c r="D497" s="71" t="s">
        <v>278</v>
      </c>
      <c r="E497" s="71" t="s">
        <v>268</v>
      </c>
      <c r="F497" s="71" t="s">
        <v>268</v>
      </c>
      <c r="G497" s="71" t="s">
        <v>280</v>
      </c>
      <c r="H497" s="71" t="s">
        <v>279</v>
      </c>
      <c r="I497" s="71"/>
      <c r="J497" s="71"/>
      <c r="K497" s="4" t="s">
        <v>491</v>
      </c>
      <c r="L497" s="3">
        <v>90</v>
      </c>
      <c r="M497" s="12" t="s">
        <v>2463</v>
      </c>
      <c r="N497" s="3" t="s">
        <v>483</v>
      </c>
      <c r="O497" s="10" t="s">
        <v>691</v>
      </c>
      <c r="P497" s="3" t="s">
        <v>483</v>
      </c>
      <c r="Q497" s="4" t="s">
        <v>485</v>
      </c>
      <c r="R497" s="12" t="s">
        <v>503</v>
      </c>
      <c r="S497" s="4" t="s">
        <v>2541</v>
      </c>
      <c r="T497" s="12">
        <v>796</v>
      </c>
      <c r="U497" s="4" t="s">
        <v>493</v>
      </c>
      <c r="V497" s="3">
        <v>5</v>
      </c>
      <c r="W497" s="24">
        <v>16000</v>
      </c>
      <c r="X497" s="26">
        <f>V497*W497</f>
        <v>80000</v>
      </c>
      <c r="Y497" s="26">
        <f t="shared" si="23"/>
        <v>89600.00000000001</v>
      </c>
      <c r="Z497" s="4" t="s">
        <v>489</v>
      </c>
      <c r="AA497" s="4" t="s">
        <v>1319</v>
      </c>
      <c r="AB497" s="4"/>
    </row>
    <row r="498" spans="1:30" ht="114.75">
      <c r="A498" s="3" t="s">
        <v>2341</v>
      </c>
      <c r="B498" s="4" t="s">
        <v>1183</v>
      </c>
      <c r="C498" s="71" t="s">
        <v>479</v>
      </c>
      <c r="D498" s="71" t="s">
        <v>198</v>
      </c>
      <c r="E498" s="71" t="s">
        <v>268</v>
      </c>
      <c r="F498" s="71" t="s">
        <v>268</v>
      </c>
      <c r="G498" s="71" t="s">
        <v>199</v>
      </c>
      <c r="H498" s="15" t="s">
        <v>1617</v>
      </c>
      <c r="I498" s="10"/>
      <c r="J498" s="10"/>
      <c r="K498" s="4" t="s">
        <v>491</v>
      </c>
      <c r="L498" s="3">
        <v>90</v>
      </c>
      <c r="M498" s="12" t="s">
        <v>2463</v>
      </c>
      <c r="N498" s="3" t="s">
        <v>483</v>
      </c>
      <c r="O498" s="3" t="s">
        <v>492</v>
      </c>
      <c r="P498" s="3" t="s">
        <v>483</v>
      </c>
      <c r="Q498" s="4" t="s">
        <v>485</v>
      </c>
      <c r="R498" s="12" t="s">
        <v>503</v>
      </c>
      <c r="S498" s="4" t="s">
        <v>2541</v>
      </c>
      <c r="T498" s="12">
        <v>796</v>
      </c>
      <c r="U498" s="4" t="s">
        <v>493</v>
      </c>
      <c r="V498" s="3">
        <v>16</v>
      </c>
      <c r="W498" s="24">
        <v>33000</v>
      </c>
      <c r="X498" s="26">
        <v>0</v>
      </c>
      <c r="Y498" s="26">
        <f t="shared" si="23"/>
        <v>0</v>
      </c>
      <c r="Z498" s="4" t="s">
        <v>489</v>
      </c>
      <c r="AA498" s="4" t="s">
        <v>1319</v>
      </c>
      <c r="AB498" s="4" t="s">
        <v>3693</v>
      </c>
      <c r="AD498" s="45"/>
    </row>
    <row r="499" spans="1:28" ht="114.75">
      <c r="A499" s="3" t="s">
        <v>3633</v>
      </c>
      <c r="B499" s="4" t="s">
        <v>1183</v>
      </c>
      <c r="C499" s="71" t="s">
        <v>479</v>
      </c>
      <c r="D499" s="71" t="s">
        <v>198</v>
      </c>
      <c r="E499" s="71" t="s">
        <v>268</v>
      </c>
      <c r="F499" s="71" t="s">
        <v>268</v>
      </c>
      <c r="G499" s="71" t="s">
        <v>199</v>
      </c>
      <c r="H499" s="15" t="s">
        <v>1617</v>
      </c>
      <c r="I499" s="10"/>
      <c r="J499" s="10"/>
      <c r="K499" s="4" t="s">
        <v>491</v>
      </c>
      <c r="L499" s="3">
        <v>90</v>
      </c>
      <c r="M499" s="12" t="s">
        <v>2463</v>
      </c>
      <c r="N499" s="3" t="s">
        <v>483</v>
      </c>
      <c r="O499" s="10" t="s">
        <v>691</v>
      </c>
      <c r="P499" s="3" t="s">
        <v>483</v>
      </c>
      <c r="Q499" s="4" t="s">
        <v>485</v>
      </c>
      <c r="R499" s="12" t="s">
        <v>503</v>
      </c>
      <c r="S499" s="4" t="s">
        <v>2541</v>
      </c>
      <c r="T499" s="12">
        <v>796</v>
      </c>
      <c r="U499" s="4" t="s">
        <v>493</v>
      </c>
      <c r="V499" s="3">
        <v>21</v>
      </c>
      <c r="W499" s="24">
        <v>33000</v>
      </c>
      <c r="X499" s="26">
        <f>V499*W499</f>
        <v>693000</v>
      </c>
      <c r="Y499" s="26">
        <f t="shared" si="23"/>
        <v>776160.0000000001</v>
      </c>
      <c r="Z499" s="4" t="s">
        <v>489</v>
      </c>
      <c r="AA499" s="4" t="s">
        <v>1319</v>
      </c>
      <c r="AB499" s="4"/>
    </row>
    <row r="500" spans="1:28" ht="90" customHeight="1">
      <c r="A500" s="3" t="s">
        <v>2342</v>
      </c>
      <c r="B500" s="4" t="s">
        <v>1183</v>
      </c>
      <c r="C500" s="71" t="s">
        <v>479</v>
      </c>
      <c r="D500" s="76" t="s">
        <v>272</v>
      </c>
      <c r="E500" s="4" t="s">
        <v>268</v>
      </c>
      <c r="F500" s="3" t="s">
        <v>268</v>
      </c>
      <c r="G500" s="4" t="s">
        <v>274</v>
      </c>
      <c r="H500" s="3" t="s">
        <v>273</v>
      </c>
      <c r="I500" s="10"/>
      <c r="J500" s="10"/>
      <c r="K500" s="4" t="s">
        <v>491</v>
      </c>
      <c r="L500" s="3">
        <v>90</v>
      </c>
      <c r="M500" s="12" t="s">
        <v>2463</v>
      </c>
      <c r="N500" s="3" t="s">
        <v>483</v>
      </c>
      <c r="O500" s="3" t="s">
        <v>492</v>
      </c>
      <c r="P500" s="3" t="s">
        <v>483</v>
      </c>
      <c r="Q500" s="4" t="s">
        <v>485</v>
      </c>
      <c r="R500" s="12" t="s">
        <v>503</v>
      </c>
      <c r="S500" s="4" t="s">
        <v>2541</v>
      </c>
      <c r="T500" s="12">
        <v>796</v>
      </c>
      <c r="U500" s="4" t="s">
        <v>493</v>
      </c>
      <c r="V500" s="3">
        <v>8</v>
      </c>
      <c r="W500" s="24">
        <v>9821</v>
      </c>
      <c r="X500" s="26">
        <v>0</v>
      </c>
      <c r="Y500" s="26">
        <f t="shared" si="23"/>
        <v>0</v>
      </c>
      <c r="Z500" s="4" t="s">
        <v>489</v>
      </c>
      <c r="AA500" s="4" t="s">
        <v>1319</v>
      </c>
      <c r="AB500" s="4">
        <v>11</v>
      </c>
    </row>
    <row r="501" spans="1:28" ht="93.75" customHeight="1">
      <c r="A501" s="3" t="s">
        <v>3672</v>
      </c>
      <c r="B501" s="4" t="s">
        <v>1183</v>
      </c>
      <c r="C501" s="71" t="s">
        <v>479</v>
      </c>
      <c r="D501" s="76" t="s">
        <v>272</v>
      </c>
      <c r="E501" s="4" t="s">
        <v>268</v>
      </c>
      <c r="F501" s="3" t="s">
        <v>268</v>
      </c>
      <c r="G501" s="4" t="s">
        <v>274</v>
      </c>
      <c r="H501" s="3" t="s">
        <v>273</v>
      </c>
      <c r="I501" s="10"/>
      <c r="J501" s="10"/>
      <c r="K501" s="4" t="s">
        <v>491</v>
      </c>
      <c r="L501" s="3">
        <v>90</v>
      </c>
      <c r="M501" s="12" t="s">
        <v>2463</v>
      </c>
      <c r="N501" s="3" t="s">
        <v>483</v>
      </c>
      <c r="O501" s="10" t="s">
        <v>691</v>
      </c>
      <c r="P501" s="3" t="s">
        <v>483</v>
      </c>
      <c r="Q501" s="4" t="s">
        <v>485</v>
      </c>
      <c r="R501" s="12" t="s">
        <v>503</v>
      </c>
      <c r="S501" s="4" t="s">
        <v>2541</v>
      </c>
      <c r="T501" s="12">
        <v>796</v>
      </c>
      <c r="U501" s="4" t="s">
        <v>493</v>
      </c>
      <c r="V501" s="3">
        <v>8</v>
      </c>
      <c r="W501" s="24">
        <v>9821</v>
      </c>
      <c r="X501" s="26">
        <f>V501*W501</f>
        <v>78568</v>
      </c>
      <c r="Y501" s="26">
        <f t="shared" si="23"/>
        <v>87996.16</v>
      </c>
      <c r="Z501" s="4" t="s">
        <v>489</v>
      </c>
      <c r="AA501" s="4" t="s">
        <v>1319</v>
      </c>
      <c r="AB501" s="4"/>
    </row>
    <row r="502" spans="1:28" ht="102">
      <c r="A502" s="3" t="s">
        <v>2343</v>
      </c>
      <c r="B502" s="71" t="s">
        <v>478</v>
      </c>
      <c r="C502" s="71" t="s">
        <v>479</v>
      </c>
      <c r="D502" s="3" t="s">
        <v>799</v>
      </c>
      <c r="E502" s="4" t="s">
        <v>800</v>
      </c>
      <c r="F502" s="3" t="s">
        <v>1648</v>
      </c>
      <c r="G502" s="4" t="s">
        <v>1649</v>
      </c>
      <c r="H502" s="3" t="s">
        <v>1650</v>
      </c>
      <c r="I502" s="10" t="s">
        <v>801</v>
      </c>
      <c r="J502" s="10"/>
      <c r="K502" s="4" t="s">
        <v>491</v>
      </c>
      <c r="L502" s="3">
        <v>0</v>
      </c>
      <c r="M502" s="12" t="s">
        <v>2463</v>
      </c>
      <c r="N502" s="3" t="s">
        <v>483</v>
      </c>
      <c r="O502" s="3" t="s">
        <v>1445</v>
      </c>
      <c r="P502" s="3" t="s">
        <v>483</v>
      </c>
      <c r="Q502" s="4" t="s">
        <v>485</v>
      </c>
      <c r="R502" s="12" t="s">
        <v>500</v>
      </c>
      <c r="S502" s="16" t="s">
        <v>496</v>
      </c>
      <c r="T502" s="12">
        <v>796</v>
      </c>
      <c r="U502" s="4" t="s">
        <v>493</v>
      </c>
      <c r="V502" s="3">
        <v>1</v>
      </c>
      <c r="W502" s="24">
        <v>380000</v>
      </c>
      <c r="X502" s="26">
        <v>0</v>
      </c>
      <c r="Y502" s="26">
        <v>0</v>
      </c>
      <c r="Z502" s="4"/>
      <c r="AA502" s="4" t="s">
        <v>1319</v>
      </c>
      <c r="AB502" s="4">
        <v>7</v>
      </c>
    </row>
    <row r="503" spans="1:28" ht="102">
      <c r="A503" s="3" t="s">
        <v>2776</v>
      </c>
      <c r="B503" s="71" t="s">
        <v>478</v>
      </c>
      <c r="C503" s="71" t="s">
        <v>479</v>
      </c>
      <c r="D503" s="3" t="s">
        <v>799</v>
      </c>
      <c r="E503" s="4" t="s">
        <v>800</v>
      </c>
      <c r="F503" s="3" t="s">
        <v>1648</v>
      </c>
      <c r="G503" s="4" t="s">
        <v>1649</v>
      </c>
      <c r="H503" s="3" t="s">
        <v>1650</v>
      </c>
      <c r="I503" s="10" t="s">
        <v>801</v>
      </c>
      <c r="J503" s="10"/>
      <c r="K503" s="4" t="s">
        <v>482</v>
      </c>
      <c r="L503" s="3">
        <v>0</v>
      </c>
      <c r="M503" s="12" t="s">
        <v>2463</v>
      </c>
      <c r="N503" s="3" t="s">
        <v>483</v>
      </c>
      <c r="O503" s="3" t="s">
        <v>1445</v>
      </c>
      <c r="P503" s="3" t="s">
        <v>483</v>
      </c>
      <c r="Q503" s="4" t="s">
        <v>485</v>
      </c>
      <c r="R503" s="12" t="s">
        <v>500</v>
      </c>
      <c r="S503" s="16" t="s">
        <v>496</v>
      </c>
      <c r="T503" s="12">
        <v>796</v>
      </c>
      <c r="U503" s="4" t="s">
        <v>493</v>
      </c>
      <c r="V503" s="3">
        <v>1</v>
      </c>
      <c r="W503" s="24">
        <v>380000</v>
      </c>
      <c r="X503" s="26">
        <v>0</v>
      </c>
      <c r="Y503" s="26">
        <f>X503*1.12</f>
        <v>0</v>
      </c>
      <c r="Z503" s="4"/>
      <c r="AA503" s="4" t="s">
        <v>1319</v>
      </c>
      <c r="AB503" s="4" t="s">
        <v>2839</v>
      </c>
    </row>
    <row r="504" spans="1:28" ht="102">
      <c r="A504" s="3" t="s">
        <v>2344</v>
      </c>
      <c r="B504" s="118" t="s">
        <v>478</v>
      </c>
      <c r="C504" s="118" t="s">
        <v>479</v>
      </c>
      <c r="D504" s="118" t="s">
        <v>795</v>
      </c>
      <c r="E504" s="118" t="s">
        <v>796</v>
      </c>
      <c r="F504" s="118" t="s">
        <v>1828</v>
      </c>
      <c r="G504" s="118" t="s">
        <v>797</v>
      </c>
      <c r="H504" s="118" t="s">
        <v>1829</v>
      </c>
      <c r="I504" s="118" t="s">
        <v>798</v>
      </c>
      <c r="J504" s="118"/>
      <c r="K504" s="4" t="s">
        <v>491</v>
      </c>
      <c r="L504" s="4">
        <v>0</v>
      </c>
      <c r="M504" s="12" t="s">
        <v>2463</v>
      </c>
      <c r="N504" s="4" t="s">
        <v>483</v>
      </c>
      <c r="O504" s="13" t="s">
        <v>1445</v>
      </c>
      <c r="P504" s="4" t="s">
        <v>483</v>
      </c>
      <c r="Q504" s="4" t="s">
        <v>485</v>
      </c>
      <c r="R504" s="4" t="s">
        <v>500</v>
      </c>
      <c r="S504" s="16" t="s">
        <v>496</v>
      </c>
      <c r="T504" s="4">
        <v>796</v>
      </c>
      <c r="U504" s="4" t="s">
        <v>493</v>
      </c>
      <c r="V504" s="24">
        <v>1</v>
      </c>
      <c r="W504" s="24">
        <v>560000</v>
      </c>
      <c r="X504" s="112">
        <v>0</v>
      </c>
      <c r="Y504" s="112">
        <f>X504*1.12</f>
        <v>0</v>
      </c>
      <c r="Z504" s="4"/>
      <c r="AA504" s="4" t="s">
        <v>1319</v>
      </c>
      <c r="AB504" s="4" t="s">
        <v>2839</v>
      </c>
    </row>
    <row r="505" spans="1:28" ht="102">
      <c r="A505" s="3" t="s">
        <v>2345</v>
      </c>
      <c r="B505" s="4" t="s">
        <v>478</v>
      </c>
      <c r="C505" s="4" t="s">
        <v>479</v>
      </c>
      <c r="D505" s="38" t="s">
        <v>301</v>
      </c>
      <c r="E505" s="38" t="s">
        <v>303</v>
      </c>
      <c r="F505" s="38" t="s">
        <v>302</v>
      </c>
      <c r="G505" s="38" t="s">
        <v>304</v>
      </c>
      <c r="H505" s="38" t="s">
        <v>1651</v>
      </c>
      <c r="I505" s="38" t="s">
        <v>305</v>
      </c>
      <c r="J505" s="38"/>
      <c r="K505" s="33" t="s">
        <v>491</v>
      </c>
      <c r="L505" s="33">
        <v>0</v>
      </c>
      <c r="M505" s="12" t="s">
        <v>2463</v>
      </c>
      <c r="N505" s="33" t="s">
        <v>483</v>
      </c>
      <c r="O505" s="35" t="s">
        <v>1445</v>
      </c>
      <c r="P505" s="33" t="s">
        <v>483</v>
      </c>
      <c r="Q505" s="4" t="s">
        <v>485</v>
      </c>
      <c r="R505" s="33" t="s">
        <v>503</v>
      </c>
      <c r="S505" s="16" t="s">
        <v>496</v>
      </c>
      <c r="T505" s="34">
        <v>796</v>
      </c>
      <c r="U505" s="3" t="s">
        <v>493</v>
      </c>
      <c r="V505" s="3">
        <v>1</v>
      </c>
      <c r="W505" s="113">
        <v>59999.99999999999</v>
      </c>
      <c r="X505" s="158">
        <v>0</v>
      </c>
      <c r="Y505" s="26">
        <f aca="true" t="shared" si="24" ref="Y505:Y601">X505*1.12</f>
        <v>0</v>
      </c>
      <c r="Z505" s="33"/>
      <c r="AA505" s="4" t="s">
        <v>1319</v>
      </c>
      <c r="AB505" s="4">
        <v>7</v>
      </c>
    </row>
    <row r="506" spans="1:28" ht="102">
      <c r="A506" s="3" t="s">
        <v>2777</v>
      </c>
      <c r="B506" s="4" t="s">
        <v>478</v>
      </c>
      <c r="C506" s="4" t="s">
        <v>479</v>
      </c>
      <c r="D506" s="38" t="s">
        <v>301</v>
      </c>
      <c r="E506" s="38" t="s">
        <v>303</v>
      </c>
      <c r="F506" s="38" t="s">
        <v>302</v>
      </c>
      <c r="G506" s="38" t="s">
        <v>304</v>
      </c>
      <c r="H506" s="38" t="s">
        <v>1651</v>
      </c>
      <c r="I506" s="38" t="s">
        <v>305</v>
      </c>
      <c r="J506" s="38"/>
      <c r="K506" s="33" t="s">
        <v>482</v>
      </c>
      <c r="L506" s="33">
        <v>0</v>
      </c>
      <c r="M506" s="12" t="s">
        <v>2463</v>
      </c>
      <c r="N506" s="33" t="s">
        <v>483</v>
      </c>
      <c r="O506" s="3" t="s">
        <v>1445</v>
      </c>
      <c r="P506" s="33" t="s">
        <v>483</v>
      </c>
      <c r="Q506" s="4" t="s">
        <v>485</v>
      </c>
      <c r="R506" s="33" t="s">
        <v>503</v>
      </c>
      <c r="S506" s="16" t="s">
        <v>496</v>
      </c>
      <c r="T506" s="34">
        <v>796</v>
      </c>
      <c r="U506" s="3" t="s">
        <v>493</v>
      </c>
      <c r="V506" s="3">
        <v>1</v>
      </c>
      <c r="W506" s="113">
        <v>59999.99999999999</v>
      </c>
      <c r="X506" s="158">
        <f>V506*W506</f>
        <v>59999.99999999999</v>
      </c>
      <c r="Y506" s="26">
        <f t="shared" si="24"/>
        <v>67200</v>
      </c>
      <c r="Z506" s="33"/>
      <c r="AA506" s="4" t="s">
        <v>1319</v>
      </c>
      <c r="AB506" s="18"/>
    </row>
    <row r="507" spans="1:28" ht="102">
      <c r="A507" s="3" t="s">
        <v>2346</v>
      </c>
      <c r="B507" s="4" t="s">
        <v>478</v>
      </c>
      <c r="C507" s="4" t="s">
        <v>479</v>
      </c>
      <c r="D507" s="3" t="s">
        <v>306</v>
      </c>
      <c r="E507" s="4" t="s">
        <v>308</v>
      </c>
      <c r="F507" s="3" t="s">
        <v>307</v>
      </c>
      <c r="G507" s="3" t="s">
        <v>309</v>
      </c>
      <c r="H507" s="3" t="s">
        <v>1652</v>
      </c>
      <c r="I507" s="4" t="s">
        <v>310</v>
      </c>
      <c r="J507" s="4"/>
      <c r="K507" s="4" t="s">
        <v>491</v>
      </c>
      <c r="L507" s="3">
        <v>0</v>
      </c>
      <c r="M507" s="12" t="s">
        <v>2463</v>
      </c>
      <c r="N507" s="4" t="s">
        <v>483</v>
      </c>
      <c r="O507" s="3" t="s">
        <v>1445</v>
      </c>
      <c r="P507" s="4" t="s">
        <v>483</v>
      </c>
      <c r="Q507" s="4" t="s">
        <v>485</v>
      </c>
      <c r="R507" s="4" t="s">
        <v>503</v>
      </c>
      <c r="S507" s="4" t="s">
        <v>496</v>
      </c>
      <c r="T507" s="12">
        <v>796</v>
      </c>
      <c r="U507" s="4" t="s">
        <v>493</v>
      </c>
      <c r="V507" s="3">
        <v>1</v>
      </c>
      <c r="W507" s="24">
        <v>18000</v>
      </c>
      <c r="X507" s="26">
        <v>0</v>
      </c>
      <c r="Y507" s="26">
        <f t="shared" si="24"/>
        <v>0</v>
      </c>
      <c r="Z507" s="33"/>
      <c r="AA507" s="4" t="s">
        <v>1319</v>
      </c>
      <c r="AB507" s="4" t="s">
        <v>2839</v>
      </c>
    </row>
    <row r="508" spans="1:28" ht="102">
      <c r="A508" s="3" t="s">
        <v>2347</v>
      </c>
      <c r="B508" s="4" t="s">
        <v>478</v>
      </c>
      <c r="C508" s="4" t="s">
        <v>479</v>
      </c>
      <c r="D508" s="38" t="s">
        <v>311</v>
      </c>
      <c r="E508" s="38" t="s">
        <v>312</v>
      </c>
      <c r="F508" s="38" t="s">
        <v>1830</v>
      </c>
      <c r="G508" s="38" t="s">
        <v>304</v>
      </c>
      <c r="H508" s="38" t="s">
        <v>1651</v>
      </c>
      <c r="I508" s="38" t="s">
        <v>314</v>
      </c>
      <c r="J508" s="38"/>
      <c r="K508" s="33" t="s">
        <v>491</v>
      </c>
      <c r="L508" s="33">
        <v>0</v>
      </c>
      <c r="M508" s="12" t="s">
        <v>2463</v>
      </c>
      <c r="N508" s="33" t="s">
        <v>483</v>
      </c>
      <c r="O508" s="35" t="s">
        <v>1445</v>
      </c>
      <c r="P508" s="33" t="s">
        <v>483</v>
      </c>
      <c r="Q508" s="4" t="s">
        <v>485</v>
      </c>
      <c r="R508" s="33" t="s">
        <v>503</v>
      </c>
      <c r="S508" s="4" t="s">
        <v>496</v>
      </c>
      <c r="T508" s="34">
        <v>796</v>
      </c>
      <c r="U508" s="3" t="s">
        <v>493</v>
      </c>
      <c r="V508" s="3">
        <v>1</v>
      </c>
      <c r="W508" s="113">
        <v>23999.999999999996</v>
      </c>
      <c r="X508" s="158">
        <v>0</v>
      </c>
      <c r="Y508" s="26">
        <f t="shared" si="24"/>
        <v>0</v>
      </c>
      <c r="Z508" s="33"/>
      <c r="AA508" s="4" t="s">
        <v>1319</v>
      </c>
      <c r="AB508" s="4" t="s">
        <v>2839</v>
      </c>
    </row>
    <row r="509" spans="1:28" ht="102">
      <c r="A509" s="3" t="s">
        <v>2348</v>
      </c>
      <c r="B509" s="3" t="s">
        <v>478</v>
      </c>
      <c r="C509" s="3" t="s">
        <v>479</v>
      </c>
      <c r="D509" s="3" t="s">
        <v>315</v>
      </c>
      <c r="E509" s="3" t="s">
        <v>316</v>
      </c>
      <c r="F509" s="3" t="s">
        <v>1831</v>
      </c>
      <c r="G509" s="3" t="s">
        <v>317</v>
      </c>
      <c r="H509" s="3" t="s">
        <v>313</v>
      </c>
      <c r="I509" s="3" t="s">
        <v>318</v>
      </c>
      <c r="J509" s="3"/>
      <c r="K509" s="4" t="s">
        <v>491</v>
      </c>
      <c r="L509" s="33">
        <v>0</v>
      </c>
      <c r="M509" s="12" t="s">
        <v>2463</v>
      </c>
      <c r="N509" s="33" t="s">
        <v>483</v>
      </c>
      <c r="O509" s="35" t="s">
        <v>1445</v>
      </c>
      <c r="P509" s="33" t="s">
        <v>483</v>
      </c>
      <c r="Q509" s="4" t="s">
        <v>485</v>
      </c>
      <c r="R509" s="33" t="s">
        <v>503</v>
      </c>
      <c r="S509" s="16" t="s">
        <v>496</v>
      </c>
      <c r="T509" s="34" t="s">
        <v>319</v>
      </c>
      <c r="U509" s="3" t="s">
        <v>497</v>
      </c>
      <c r="V509" s="3">
        <v>3</v>
      </c>
      <c r="W509" s="113">
        <v>8000</v>
      </c>
      <c r="X509" s="26">
        <v>0</v>
      </c>
      <c r="Y509" s="26">
        <f t="shared" si="24"/>
        <v>0</v>
      </c>
      <c r="Z509" s="33"/>
      <c r="AA509" s="4" t="s">
        <v>1319</v>
      </c>
      <c r="AB509" s="4" t="s">
        <v>2839</v>
      </c>
    </row>
    <row r="510" spans="1:28" ht="102">
      <c r="A510" s="3" t="s">
        <v>2349</v>
      </c>
      <c r="B510" s="3" t="s">
        <v>478</v>
      </c>
      <c r="C510" s="3" t="s">
        <v>479</v>
      </c>
      <c r="D510" s="3" t="s">
        <v>320</v>
      </c>
      <c r="E510" s="3" t="s">
        <v>321</v>
      </c>
      <c r="F510" s="3" t="s">
        <v>1832</v>
      </c>
      <c r="G510" s="3" t="s">
        <v>317</v>
      </c>
      <c r="H510" s="3" t="s">
        <v>1833</v>
      </c>
      <c r="I510" s="3" t="s">
        <v>322</v>
      </c>
      <c r="J510" s="3"/>
      <c r="K510" s="4" t="s">
        <v>491</v>
      </c>
      <c r="L510" s="4">
        <v>0</v>
      </c>
      <c r="M510" s="12" t="s">
        <v>2463</v>
      </c>
      <c r="N510" s="4" t="s">
        <v>483</v>
      </c>
      <c r="O510" s="10" t="s">
        <v>1445</v>
      </c>
      <c r="P510" s="4" t="s">
        <v>483</v>
      </c>
      <c r="Q510" s="4" t="s">
        <v>485</v>
      </c>
      <c r="R510" s="16" t="s">
        <v>503</v>
      </c>
      <c r="S510" s="16" t="s">
        <v>496</v>
      </c>
      <c r="T510" s="12" t="s">
        <v>319</v>
      </c>
      <c r="U510" s="3" t="s">
        <v>497</v>
      </c>
      <c r="V510" s="3">
        <v>3</v>
      </c>
      <c r="W510" s="24">
        <v>8000</v>
      </c>
      <c r="X510" s="26">
        <v>0</v>
      </c>
      <c r="Y510" s="26">
        <f t="shared" si="24"/>
        <v>0</v>
      </c>
      <c r="Z510" s="4"/>
      <c r="AA510" s="4" t="s">
        <v>1319</v>
      </c>
      <c r="AB510" s="4" t="s">
        <v>2839</v>
      </c>
    </row>
    <row r="511" spans="1:28" ht="102">
      <c r="A511" s="3" t="s">
        <v>2350</v>
      </c>
      <c r="B511" s="3" t="s">
        <v>478</v>
      </c>
      <c r="C511" s="3" t="s">
        <v>479</v>
      </c>
      <c r="D511" s="3" t="s">
        <v>325</v>
      </c>
      <c r="E511" s="3" t="s">
        <v>327</v>
      </c>
      <c r="F511" s="3" t="s">
        <v>326</v>
      </c>
      <c r="G511" s="3" t="s">
        <v>328</v>
      </c>
      <c r="H511" s="3" t="s">
        <v>1653</v>
      </c>
      <c r="I511" s="3" t="s">
        <v>329</v>
      </c>
      <c r="J511" s="3"/>
      <c r="K511" s="4" t="s">
        <v>491</v>
      </c>
      <c r="L511" s="4">
        <v>0</v>
      </c>
      <c r="M511" s="12" t="s">
        <v>2463</v>
      </c>
      <c r="N511" s="4" t="s">
        <v>483</v>
      </c>
      <c r="O511" s="4" t="s">
        <v>1445</v>
      </c>
      <c r="P511" s="4" t="s">
        <v>483</v>
      </c>
      <c r="Q511" s="4" t="s">
        <v>485</v>
      </c>
      <c r="R511" s="4" t="s">
        <v>503</v>
      </c>
      <c r="S511" s="4" t="s">
        <v>496</v>
      </c>
      <c r="T511" s="4">
        <v>796</v>
      </c>
      <c r="U511" s="4" t="s">
        <v>493</v>
      </c>
      <c r="V511" s="4">
        <v>4</v>
      </c>
      <c r="W511" s="24">
        <v>4999.999999999999</v>
      </c>
      <c r="X511" s="26">
        <v>0</v>
      </c>
      <c r="Y511" s="26">
        <f t="shared" si="24"/>
        <v>0</v>
      </c>
      <c r="Z511" s="4"/>
      <c r="AA511" s="4" t="s">
        <v>1319</v>
      </c>
      <c r="AB511" s="4" t="s">
        <v>2839</v>
      </c>
    </row>
    <row r="512" spans="1:28" ht="102">
      <c r="A512" s="3" t="s">
        <v>2351</v>
      </c>
      <c r="B512" s="3" t="s">
        <v>478</v>
      </c>
      <c r="C512" s="3" t="s">
        <v>479</v>
      </c>
      <c r="D512" s="3" t="s">
        <v>325</v>
      </c>
      <c r="E512" s="3" t="s">
        <v>327</v>
      </c>
      <c r="F512" s="3" t="s">
        <v>326</v>
      </c>
      <c r="G512" s="3" t="s">
        <v>328</v>
      </c>
      <c r="H512" s="3" t="s">
        <v>1653</v>
      </c>
      <c r="I512" s="3" t="s">
        <v>330</v>
      </c>
      <c r="J512" s="3"/>
      <c r="K512" s="4" t="s">
        <v>491</v>
      </c>
      <c r="L512" s="4">
        <v>0</v>
      </c>
      <c r="M512" s="12" t="s">
        <v>2463</v>
      </c>
      <c r="N512" s="4" t="s">
        <v>483</v>
      </c>
      <c r="O512" s="13" t="s">
        <v>1445</v>
      </c>
      <c r="P512" s="4" t="s">
        <v>483</v>
      </c>
      <c r="Q512" s="4" t="s">
        <v>485</v>
      </c>
      <c r="R512" s="16" t="s">
        <v>503</v>
      </c>
      <c r="S512" s="4" t="s">
        <v>496</v>
      </c>
      <c r="T512" s="12">
        <v>796</v>
      </c>
      <c r="U512" s="17" t="s">
        <v>493</v>
      </c>
      <c r="V512" s="3">
        <v>2</v>
      </c>
      <c r="W512" s="24">
        <v>4999.999999999999</v>
      </c>
      <c r="X512" s="26">
        <v>0</v>
      </c>
      <c r="Y512" s="26">
        <f t="shared" si="24"/>
        <v>0</v>
      </c>
      <c r="Z512" s="3"/>
      <c r="AA512" s="4" t="s">
        <v>1319</v>
      </c>
      <c r="AB512" s="4" t="s">
        <v>2839</v>
      </c>
    </row>
    <row r="513" spans="1:28" ht="102">
      <c r="A513" s="3" t="s">
        <v>2352</v>
      </c>
      <c r="B513" s="3" t="s">
        <v>478</v>
      </c>
      <c r="C513" s="3" t="s">
        <v>479</v>
      </c>
      <c r="D513" s="3" t="s">
        <v>331</v>
      </c>
      <c r="E513" s="3" t="s">
        <v>327</v>
      </c>
      <c r="F513" s="3" t="s">
        <v>326</v>
      </c>
      <c r="G513" s="3" t="s">
        <v>1655</v>
      </c>
      <c r="H513" s="3" t="s">
        <v>1654</v>
      </c>
      <c r="I513" s="3" t="s">
        <v>332</v>
      </c>
      <c r="J513" s="3"/>
      <c r="K513" s="4" t="s">
        <v>491</v>
      </c>
      <c r="L513" s="4">
        <v>0</v>
      </c>
      <c r="M513" s="12" t="s">
        <v>2463</v>
      </c>
      <c r="N513" s="4" t="s">
        <v>483</v>
      </c>
      <c r="O513" s="4" t="s">
        <v>1445</v>
      </c>
      <c r="P513" s="4" t="s">
        <v>483</v>
      </c>
      <c r="Q513" s="4" t="s">
        <v>485</v>
      </c>
      <c r="R513" s="4" t="s">
        <v>503</v>
      </c>
      <c r="S513" s="4" t="s">
        <v>496</v>
      </c>
      <c r="T513" s="4">
        <v>796</v>
      </c>
      <c r="U513" s="4" t="s">
        <v>493</v>
      </c>
      <c r="V513" s="4">
        <v>24</v>
      </c>
      <c r="W513" s="24">
        <v>1999.9999999999998</v>
      </c>
      <c r="X513" s="24">
        <v>0</v>
      </c>
      <c r="Y513" s="24">
        <f t="shared" si="24"/>
        <v>0</v>
      </c>
      <c r="Z513" s="4"/>
      <c r="AA513" s="4" t="s">
        <v>1319</v>
      </c>
      <c r="AB513" s="4" t="s">
        <v>2839</v>
      </c>
    </row>
    <row r="514" spans="1:28" ht="102">
      <c r="A514" s="3" t="s">
        <v>2353</v>
      </c>
      <c r="B514" s="3" t="s">
        <v>478</v>
      </c>
      <c r="C514" s="3" t="s">
        <v>479</v>
      </c>
      <c r="D514" s="3" t="s">
        <v>325</v>
      </c>
      <c r="E514" s="3" t="s">
        <v>327</v>
      </c>
      <c r="F514" s="3" t="s">
        <v>326</v>
      </c>
      <c r="G514" s="3" t="s">
        <v>328</v>
      </c>
      <c r="H514" s="3" t="s">
        <v>323</v>
      </c>
      <c r="I514" s="3" t="s">
        <v>333</v>
      </c>
      <c r="J514" s="3"/>
      <c r="K514" s="4" t="s">
        <v>491</v>
      </c>
      <c r="L514" s="4">
        <v>0</v>
      </c>
      <c r="M514" s="12" t="s">
        <v>2463</v>
      </c>
      <c r="N514" s="4" t="s">
        <v>483</v>
      </c>
      <c r="O514" s="4" t="s">
        <v>1445</v>
      </c>
      <c r="P514" s="4" t="s">
        <v>483</v>
      </c>
      <c r="Q514" s="4" t="s">
        <v>485</v>
      </c>
      <c r="R514" s="4" t="s">
        <v>503</v>
      </c>
      <c r="S514" s="4" t="s">
        <v>496</v>
      </c>
      <c r="T514" s="12">
        <v>796</v>
      </c>
      <c r="U514" s="4" t="s">
        <v>493</v>
      </c>
      <c r="V514" s="4">
        <v>4</v>
      </c>
      <c r="W514" s="24">
        <v>3999.9999999999995</v>
      </c>
      <c r="X514" s="73">
        <v>0</v>
      </c>
      <c r="Y514" s="73">
        <f t="shared" si="24"/>
        <v>0</v>
      </c>
      <c r="Z514" s="37"/>
      <c r="AA514" s="4" t="s">
        <v>1319</v>
      </c>
      <c r="AB514" s="4" t="s">
        <v>2839</v>
      </c>
    </row>
    <row r="515" spans="1:28" ht="102">
      <c r="A515" s="3" t="s">
        <v>2354</v>
      </c>
      <c r="B515" s="3" t="s">
        <v>478</v>
      </c>
      <c r="C515" s="3" t="s">
        <v>479</v>
      </c>
      <c r="D515" s="3" t="s">
        <v>364</v>
      </c>
      <c r="E515" s="3" t="s">
        <v>365</v>
      </c>
      <c r="F515" s="3" t="s">
        <v>1658</v>
      </c>
      <c r="G515" s="3" t="s">
        <v>1657</v>
      </c>
      <c r="H515" s="3" t="s">
        <v>1656</v>
      </c>
      <c r="I515" s="3" t="s">
        <v>366</v>
      </c>
      <c r="J515" s="3"/>
      <c r="K515" s="4" t="s">
        <v>491</v>
      </c>
      <c r="L515" s="4">
        <v>0</v>
      </c>
      <c r="M515" s="12" t="s">
        <v>2463</v>
      </c>
      <c r="N515" s="4" t="s">
        <v>483</v>
      </c>
      <c r="O515" s="4" t="s">
        <v>1445</v>
      </c>
      <c r="P515" s="4" t="s">
        <v>483</v>
      </c>
      <c r="Q515" s="4" t="s">
        <v>485</v>
      </c>
      <c r="R515" s="4" t="s">
        <v>503</v>
      </c>
      <c r="S515" s="4" t="s">
        <v>496</v>
      </c>
      <c r="T515" s="4" t="s">
        <v>319</v>
      </c>
      <c r="U515" s="4" t="s">
        <v>497</v>
      </c>
      <c r="V515" s="4">
        <v>1</v>
      </c>
      <c r="W515" s="24">
        <v>25999.999999999996</v>
      </c>
      <c r="X515" s="24">
        <v>0</v>
      </c>
      <c r="Y515" s="24">
        <f t="shared" si="24"/>
        <v>0</v>
      </c>
      <c r="Z515" s="4"/>
      <c r="AA515" s="4" t="s">
        <v>1319</v>
      </c>
      <c r="AB515" s="4" t="s">
        <v>2839</v>
      </c>
    </row>
    <row r="516" spans="1:28" ht="102">
      <c r="A516" s="3" t="s">
        <v>2355</v>
      </c>
      <c r="B516" s="3" t="s">
        <v>478</v>
      </c>
      <c r="C516" s="3" t="s">
        <v>479</v>
      </c>
      <c r="D516" s="3" t="s">
        <v>367</v>
      </c>
      <c r="E516" s="3" t="s">
        <v>368</v>
      </c>
      <c r="F516" s="3" t="s">
        <v>1662</v>
      </c>
      <c r="G516" s="3" t="s">
        <v>289</v>
      </c>
      <c r="H516" s="3" t="s">
        <v>1661</v>
      </c>
      <c r="I516" s="3" t="s">
        <v>370</v>
      </c>
      <c r="J516" s="3"/>
      <c r="K516" s="4" t="s">
        <v>491</v>
      </c>
      <c r="L516" s="4">
        <v>0</v>
      </c>
      <c r="M516" s="12" t="s">
        <v>2463</v>
      </c>
      <c r="N516" s="4" t="s">
        <v>483</v>
      </c>
      <c r="O516" s="4" t="s">
        <v>1445</v>
      </c>
      <c r="P516" s="4" t="s">
        <v>483</v>
      </c>
      <c r="Q516" s="4" t="s">
        <v>485</v>
      </c>
      <c r="R516" s="4" t="s">
        <v>503</v>
      </c>
      <c r="S516" s="4" t="s">
        <v>496</v>
      </c>
      <c r="T516" s="4">
        <v>796</v>
      </c>
      <c r="U516" s="4" t="s">
        <v>493</v>
      </c>
      <c r="V516" s="4">
        <v>4</v>
      </c>
      <c r="W516" s="24">
        <v>6000</v>
      </c>
      <c r="X516" s="24">
        <v>0</v>
      </c>
      <c r="Y516" s="24">
        <f t="shared" si="24"/>
        <v>0</v>
      </c>
      <c r="Z516" s="4"/>
      <c r="AA516" s="4" t="s">
        <v>1319</v>
      </c>
      <c r="AB516" s="4" t="s">
        <v>2839</v>
      </c>
    </row>
    <row r="517" spans="1:28" ht="102">
      <c r="A517" s="3" t="s">
        <v>2356</v>
      </c>
      <c r="B517" s="3" t="s">
        <v>478</v>
      </c>
      <c r="C517" s="3" t="s">
        <v>479</v>
      </c>
      <c r="D517" s="3" t="s">
        <v>29</v>
      </c>
      <c r="E517" s="3" t="s">
        <v>371</v>
      </c>
      <c r="F517" s="3" t="s">
        <v>1663</v>
      </c>
      <c r="G517" s="3" t="s">
        <v>372</v>
      </c>
      <c r="H517" s="3" t="s">
        <v>369</v>
      </c>
      <c r="I517" s="3" t="s">
        <v>373</v>
      </c>
      <c r="J517" s="3"/>
      <c r="K517" s="4" t="s">
        <v>491</v>
      </c>
      <c r="L517" s="4">
        <v>0</v>
      </c>
      <c r="M517" s="12" t="s">
        <v>2463</v>
      </c>
      <c r="N517" s="4" t="s">
        <v>483</v>
      </c>
      <c r="O517" s="4" t="s">
        <v>1445</v>
      </c>
      <c r="P517" s="4" t="s">
        <v>483</v>
      </c>
      <c r="Q517" s="4" t="s">
        <v>485</v>
      </c>
      <c r="R517" s="4" t="s">
        <v>503</v>
      </c>
      <c r="S517" s="4" t="s">
        <v>496</v>
      </c>
      <c r="T517" s="4" t="s">
        <v>319</v>
      </c>
      <c r="U517" s="4" t="s">
        <v>497</v>
      </c>
      <c r="V517" s="4">
        <v>1</v>
      </c>
      <c r="W517" s="24">
        <v>23999.999999999996</v>
      </c>
      <c r="X517" s="24">
        <v>0</v>
      </c>
      <c r="Y517" s="24">
        <f t="shared" si="24"/>
        <v>0</v>
      </c>
      <c r="Z517" s="4"/>
      <c r="AA517" s="4" t="s">
        <v>1319</v>
      </c>
      <c r="AB517" s="4" t="s">
        <v>2839</v>
      </c>
    </row>
    <row r="518" spans="1:28" ht="102">
      <c r="A518" s="3" t="s">
        <v>2357</v>
      </c>
      <c r="B518" s="3" t="s">
        <v>478</v>
      </c>
      <c r="C518" s="3" t="s">
        <v>479</v>
      </c>
      <c r="D518" s="3" t="s">
        <v>374</v>
      </c>
      <c r="E518" s="3" t="s">
        <v>375</v>
      </c>
      <c r="F518" s="3" t="s">
        <v>375</v>
      </c>
      <c r="G518" s="3" t="s">
        <v>1665</v>
      </c>
      <c r="H518" s="3" t="s">
        <v>1664</v>
      </c>
      <c r="I518" s="3" t="s">
        <v>377</v>
      </c>
      <c r="J518" s="3"/>
      <c r="K518" s="4" t="s">
        <v>491</v>
      </c>
      <c r="L518" s="4">
        <v>0</v>
      </c>
      <c r="M518" s="12" t="s">
        <v>2463</v>
      </c>
      <c r="N518" s="4" t="s">
        <v>483</v>
      </c>
      <c r="O518" s="4" t="s">
        <v>1445</v>
      </c>
      <c r="P518" s="4" t="s">
        <v>483</v>
      </c>
      <c r="Q518" s="4" t="s">
        <v>485</v>
      </c>
      <c r="R518" s="4" t="s">
        <v>503</v>
      </c>
      <c r="S518" s="4" t="s">
        <v>496</v>
      </c>
      <c r="T518" s="4">
        <v>796</v>
      </c>
      <c r="U518" s="4" t="s">
        <v>493</v>
      </c>
      <c r="V518" s="4">
        <v>2</v>
      </c>
      <c r="W518" s="24">
        <v>133929.01785714284</v>
      </c>
      <c r="X518" s="24">
        <v>0</v>
      </c>
      <c r="Y518" s="24">
        <f t="shared" si="24"/>
        <v>0</v>
      </c>
      <c r="Z518" s="4"/>
      <c r="AA518" s="4" t="s">
        <v>1319</v>
      </c>
      <c r="AB518" s="4" t="s">
        <v>2839</v>
      </c>
    </row>
    <row r="519" spans="1:28" ht="229.5">
      <c r="A519" s="3" t="s">
        <v>2358</v>
      </c>
      <c r="B519" s="3" t="s">
        <v>478</v>
      </c>
      <c r="C519" s="3" t="s">
        <v>479</v>
      </c>
      <c r="D519" s="3" t="s">
        <v>825</v>
      </c>
      <c r="E519" s="3" t="s">
        <v>826</v>
      </c>
      <c r="F519" s="3" t="s">
        <v>1666</v>
      </c>
      <c r="G519" s="3" t="s">
        <v>826</v>
      </c>
      <c r="H519" s="3" t="s">
        <v>1666</v>
      </c>
      <c r="I519" s="3" t="s">
        <v>827</v>
      </c>
      <c r="J519" s="3"/>
      <c r="K519" s="4" t="s">
        <v>491</v>
      </c>
      <c r="L519" s="4">
        <v>0</v>
      </c>
      <c r="M519" s="12" t="s">
        <v>2463</v>
      </c>
      <c r="N519" s="4" t="s">
        <v>483</v>
      </c>
      <c r="O519" s="4" t="s">
        <v>1643</v>
      </c>
      <c r="P519" s="4" t="s">
        <v>483</v>
      </c>
      <c r="Q519" s="4" t="s">
        <v>485</v>
      </c>
      <c r="R519" s="4" t="s">
        <v>503</v>
      </c>
      <c r="S519" s="4" t="s">
        <v>496</v>
      </c>
      <c r="T519" s="4">
        <v>796</v>
      </c>
      <c r="U519" s="4" t="s">
        <v>493</v>
      </c>
      <c r="V519" s="4">
        <v>1</v>
      </c>
      <c r="W519" s="24">
        <v>42231</v>
      </c>
      <c r="X519" s="24">
        <v>0</v>
      </c>
      <c r="Y519" s="24">
        <f t="shared" si="24"/>
        <v>0</v>
      </c>
      <c r="Z519" s="4"/>
      <c r="AA519" s="4" t="s">
        <v>1319</v>
      </c>
      <c r="AB519" s="4" t="s">
        <v>2839</v>
      </c>
    </row>
    <row r="520" spans="1:28" ht="102">
      <c r="A520" s="3" t="s">
        <v>2359</v>
      </c>
      <c r="B520" s="3" t="s">
        <v>478</v>
      </c>
      <c r="C520" s="3" t="s">
        <v>479</v>
      </c>
      <c r="D520" s="3" t="s">
        <v>378</v>
      </c>
      <c r="E520" s="3" t="s">
        <v>379</v>
      </c>
      <c r="F520" s="3" t="s">
        <v>1667</v>
      </c>
      <c r="G520" s="3" t="s">
        <v>289</v>
      </c>
      <c r="H520" s="3" t="s">
        <v>376</v>
      </c>
      <c r="I520" s="3" t="s">
        <v>380</v>
      </c>
      <c r="J520" s="3"/>
      <c r="K520" s="4" t="s">
        <v>491</v>
      </c>
      <c r="L520" s="4">
        <v>0</v>
      </c>
      <c r="M520" s="12" t="s">
        <v>2463</v>
      </c>
      <c r="N520" s="4" t="s">
        <v>483</v>
      </c>
      <c r="O520" s="4" t="s">
        <v>1643</v>
      </c>
      <c r="P520" s="4" t="s">
        <v>483</v>
      </c>
      <c r="Q520" s="4" t="s">
        <v>485</v>
      </c>
      <c r="R520" s="4" t="s">
        <v>503</v>
      </c>
      <c r="S520" s="4" t="s">
        <v>496</v>
      </c>
      <c r="T520" s="4">
        <v>796</v>
      </c>
      <c r="U520" s="4" t="s">
        <v>493</v>
      </c>
      <c r="V520" s="4">
        <v>3</v>
      </c>
      <c r="W520" s="112">
        <v>4999.999999999999</v>
      </c>
      <c r="X520" s="112">
        <v>0</v>
      </c>
      <c r="Y520" s="24">
        <v>0</v>
      </c>
      <c r="Z520" s="4"/>
      <c r="AA520" s="4" t="s">
        <v>1319</v>
      </c>
      <c r="AB520" s="4">
        <v>7</v>
      </c>
    </row>
    <row r="521" spans="1:28" ht="102">
      <c r="A521" s="3" t="s">
        <v>2778</v>
      </c>
      <c r="B521" s="3" t="s">
        <v>478</v>
      </c>
      <c r="C521" s="3" t="s">
        <v>479</v>
      </c>
      <c r="D521" s="3" t="s">
        <v>378</v>
      </c>
      <c r="E521" s="3" t="s">
        <v>379</v>
      </c>
      <c r="F521" s="3" t="s">
        <v>1667</v>
      </c>
      <c r="G521" s="3" t="s">
        <v>289</v>
      </c>
      <c r="H521" s="3" t="s">
        <v>376</v>
      </c>
      <c r="I521" s="3" t="s">
        <v>380</v>
      </c>
      <c r="J521" s="3"/>
      <c r="K521" s="4" t="s">
        <v>482</v>
      </c>
      <c r="L521" s="4">
        <v>0</v>
      </c>
      <c r="M521" s="12" t="s">
        <v>2463</v>
      </c>
      <c r="N521" s="4" t="s">
        <v>483</v>
      </c>
      <c r="O521" s="4" t="s">
        <v>1643</v>
      </c>
      <c r="P521" s="4" t="s">
        <v>483</v>
      </c>
      <c r="Q521" s="4" t="s">
        <v>485</v>
      </c>
      <c r="R521" s="4" t="s">
        <v>503</v>
      </c>
      <c r="S521" s="4" t="s">
        <v>496</v>
      </c>
      <c r="T521" s="4">
        <v>796</v>
      </c>
      <c r="U521" s="4" t="s">
        <v>493</v>
      </c>
      <c r="V521" s="4">
        <v>3</v>
      </c>
      <c r="W521" s="112">
        <v>4999.999999999999</v>
      </c>
      <c r="X521" s="112">
        <f>V521*W521</f>
        <v>14999.999999999996</v>
      </c>
      <c r="Y521" s="24">
        <f aca="true" t="shared" si="25" ref="Y521:Y527">X521*1.12</f>
        <v>16799.999999999996</v>
      </c>
      <c r="Z521" s="4"/>
      <c r="AA521" s="4" t="s">
        <v>1319</v>
      </c>
      <c r="AB521" s="4"/>
    </row>
    <row r="522" spans="1:28" ht="102">
      <c r="A522" s="3" t="s">
        <v>2360</v>
      </c>
      <c r="B522" s="3" t="s">
        <v>478</v>
      </c>
      <c r="C522" s="3" t="s">
        <v>479</v>
      </c>
      <c r="D522" s="3" t="s">
        <v>821</v>
      </c>
      <c r="E522" s="3" t="s">
        <v>822</v>
      </c>
      <c r="F522" s="3" t="s">
        <v>3264</v>
      </c>
      <c r="G522" s="3" t="s">
        <v>823</v>
      </c>
      <c r="H522" s="3" t="s">
        <v>3265</v>
      </c>
      <c r="I522" s="3"/>
      <c r="J522" s="3"/>
      <c r="K522" s="4" t="s">
        <v>491</v>
      </c>
      <c r="L522" s="4">
        <v>0</v>
      </c>
      <c r="M522" s="12" t="s">
        <v>2463</v>
      </c>
      <c r="N522" s="4" t="s">
        <v>483</v>
      </c>
      <c r="O522" s="4" t="s">
        <v>1643</v>
      </c>
      <c r="P522" s="4" t="s">
        <v>483</v>
      </c>
      <c r="Q522" s="4" t="s">
        <v>485</v>
      </c>
      <c r="R522" s="4" t="s">
        <v>503</v>
      </c>
      <c r="S522" s="4" t="s">
        <v>496</v>
      </c>
      <c r="T522" s="4">
        <v>796</v>
      </c>
      <c r="U522" s="4" t="s">
        <v>493</v>
      </c>
      <c r="V522" s="4">
        <v>2</v>
      </c>
      <c r="W522" s="24">
        <v>6135</v>
      </c>
      <c r="X522" s="24">
        <v>0</v>
      </c>
      <c r="Y522" s="24">
        <f t="shared" si="25"/>
        <v>0</v>
      </c>
      <c r="Z522" s="4"/>
      <c r="AA522" s="4" t="s">
        <v>1319</v>
      </c>
      <c r="AB522" s="4" t="s">
        <v>2839</v>
      </c>
    </row>
    <row r="523" spans="1:28" ht="102">
      <c r="A523" s="3" t="s">
        <v>2361</v>
      </c>
      <c r="B523" s="3" t="s">
        <v>478</v>
      </c>
      <c r="C523" s="3" t="s">
        <v>479</v>
      </c>
      <c r="D523" s="3" t="s">
        <v>378</v>
      </c>
      <c r="E523" s="3" t="s">
        <v>379</v>
      </c>
      <c r="F523" s="3" t="s">
        <v>1667</v>
      </c>
      <c r="G523" s="3" t="s">
        <v>289</v>
      </c>
      <c r="H523" s="3" t="s">
        <v>376</v>
      </c>
      <c r="I523" s="3" t="s">
        <v>381</v>
      </c>
      <c r="J523" s="3"/>
      <c r="K523" s="4" t="s">
        <v>491</v>
      </c>
      <c r="L523" s="4">
        <v>0</v>
      </c>
      <c r="M523" s="12" t="s">
        <v>2463</v>
      </c>
      <c r="N523" s="4" t="s">
        <v>483</v>
      </c>
      <c r="O523" s="4" t="s">
        <v>1643</v>
      </c>
      <c r="P523" s="4" t="s">
        <v>483</v>
      </c>
      <c r="Q523" s="4" t="s">
        <v>485</v>
      </c>
      <c r="R523" s="4" t="s">
        <v>503</v>
      </c>
      <c r="S523" s="4" t="s">
        <v>496</v>
      </c>
      <c r="T523" s="4">
        <v>796</v>
      </c>
      <c r="U523" s="4" t="s">
        <v>493</v>
      </c>
      <c r="V523" s="4">
        <v>4</v>
      </c>
      <c r="W523" s="24">
        <v>5392.857142857142</v>
      </c>
      <c r="X523" s="24">
        <v>0</v>
      </c>
      <c r="Y523" s="24">
        <f t="shared" si="25"/>
        <v>0</v>
      </c>
      <c r="Z523" s="4"/>
      <c r="AA523" s="4" t="s">
        <v>1319</v>
      </c>
      <c r="AB523" s="4" t="s">
        <v>2839</v>
      </c>
    </row>
    <row r="524" spans="1:28" ht="102">
      <c r="A524" s="3" t="s">
        <v>2362</v>
      </c>
      <c r="B524" s="3" t="s">
        <v>478</v>
      </c>
      <c r="C524" s="3" t="s">
        <v>479</v>
      </c>
      <c r="D524" s="3" t="s">
        <v>828</v>
      </c>
      <c r="E524" s="3" t="s">
        <v>829</v>
      </c>
      <c r="F524" s="3" t="s">
        <v>1369</v>
      </c>
      <c r="G524" s="3" t="s">
        <v>830</v>
      </c>
      <c r="H524" s="3" t="s">
        <v>1668</v>
      </c>
      <c r="I524" s="3" t="s">
        <v>1763</v>
      </c>
      <c r="J524" s="3"/>
      <c r="K524" s="4" t="s">
        <v>491</v>
      </c>
      <c r="L524" s="4">
        <v>0</v>
      </c>
      <c r="M524" s="12" t="s">
        <v>2463</v>
      </c>
      <c r="N524" s="4" t="s">
        <v>483</v>
      </c>
      <c r="O524" s="4" t="s">
        <v>1643</v>
      </c>
      <c r="P524" s="4" t="s">
        <v>483</v>
      </c>
      <c r="Q524" s="4" t="s">
        <v>485</v>
      </c>
      <c r="R524" s="4" t="s">
        <v>503</v>
      </c>
      <c r="S524" s="4" t="s">
        <v>496</v>
      </c>
      <c r="T524" s="4">
        <v>796</v>
      </c>
      <c r="U524" s="4" t="s">
        <v>493</v>
      </c>
      <c r="V524" s="4">
        <v>2</v>
      </c>
      <c r="W524" s="24">
        <v>123244</v>
      </c>
      <c r="X524" s="24">
        <v>0</v>
      </c>
      <c r="Y524" s="24">
        <f t="shared" si="25"/>
        <v>0</v>
      </c>
      <c r="Z524" s="4"/>
      <c r="AA524" s="4" t="s">
        <v>1319</v>
      </c>
      <c r="AB524" s="4" t="s">
        <v>2839</v>
      </c>
    </row>
    <row r="525" spans="1:28" ht="102">
      <c r="A525" s="3" t="s">
        <v>2363</v>
      </c>
      <c r="B525" s="3" t="s">
        <v>478</v>
      </c>
      <c r="C525" s="3" t="s">
        <v>479</v>
      </c>
      <c r="D525" s="3" t="s">
        <v>817</v>
      </c>
      <c r="E525" s="3" t="s">
        <v>818</v>
      </c>
      <c r="F525" s="3" t="s">
        <v>1669</v>
      </c>
      <c r="G525" s="3" t="s">
        <v>819</v>
      </c>
      <c r="H525" s="3" t="s">
        <v>820</v>
      </c>
      <c r="I525" s="3" t="s">
        <v>816</v>
      </c>
      <c r="J525" s="3"/>
      <c r="K525" s="4" t="s">
        <v>491</v>
      </c>
      <c r="L525" s="4">
        <v>0</v>
      </c>
      <c r="M525" s="12" t="s">
        <v>2463</v>
      </c>
      <c r="N525" s="4" t="s">
        <v>483</v>
      </c>
      <c r="O525" s="4" t="s">
        <v>1643</v>
      </c>
      <c r="P525" s="4" t="s">
        <v>483</v>
      </c>
      <c r="Q525" s="4" t="s">
        <v>485</v>
      </c>
      <c r="R525" s="4" t="s">
        <v>503</v>
      </c>
      <c r="S525" s="16" t="s">
        <v>496</v>
      </c>
      <c r="T525" s="4">
        <v>796</v>
      </c>
      <c r="U525" s="4" t="s">
        <v>493</v>
      </c>
      <c r="V525" s="4">
        <v>2</v>
      </c>
      <c r="W525" s="24">
        <v>850</v>
      </c>
      <c r="X525" s="24">
        <v>0</v>
      </c>
      <c r="Y525" s="24">
        <f t="shared" si="25"/>
        <v>0</v>
      </c>
      <c r="Z525" s="4"/>
      <c r="AA525" s="4" t="s">
        <v>1319</v>
      </c>
      <c r="AB525" s="4" t="s">
        <v>2839</v>
      </c>
    </row>
    <row r="526" spans="1:29" s="6" customFormat="1" ht="148.5" customHeight="1">
      <c r="A526" s="3" t="s">
        <v>2364</v>
      </c>
      <c r="B526" s="3" t="s">
        <v>478</v>
      </c>
      <c r="C526" s="3" t="s">
        <v>479</v>
      </c>
      <c r="D526" s="3" t="s">
        <v>382</v>
      </c>
      <c r="E526" s="3" t="s">
        <v>384</v>
      </c>
      <c r="F526" s="3" t="s">
        <v>383</v>
      </c>
      <c r="G526" s="3" t="s">
        <v>317</v>
      </c>
      <c r="H526" s="3" t="s">
        <v>727</v>
      </c>
      <c r="I526" s="3" t="s">
        <v>385</v>
      </c>
      <c r="J526" s="3"/>
      <c r="K526" s="4" t="s">
        <v>491</v>
      </c>
      <c r="L526" s="4">
        <v>0</v>
      </c>
      <c r="M526" s="12" t="s">
        <v>2463</v>
      </c>
      <c r="N526" s="4" t="s">
        <v>483</v>
      </c>
      <c r="O526" s="4" t="s">
        <v>1643</v>
      </c>
      <c r="P526" s="4" t="s">
        <v>483</v>
      </c>
      <c r="Q526" s="4" t="s">
        <v>485</v>
      </c>
      <c r="R526" s="4" t="s">
        <v>503</v>
      </c>
      <c r="S526" s="4" t="s">
        <v>496</v>
      </c>
      <c r="T526" s="4">
        <v>796</v>
      </c>
      <c r="U526" s="4" t="s">
        <v>493</v>
      </c>
      <c r="V526" s="4">
        <v>4</v>
      </c>
      <c r="W526" s="24">
        <v>1999.9999999999998</v>
      </c>
      <c r="X526" s="24">
        <v>0</v>
      </c>
      <c r="Y526" s="24">
        <f t="shared" si="25"/>
        <v>0</v>
      </c>
      <c r="Z526" s="4"/>
      <c r="AA526" s="4" t="s">
        <v>1319</v>
      </c>
      <c r="AB526" s="4" t="s">
        <v>2839</v>
      </c>
      <c r="AC526" s="111"/>
    </row>
    <row r="527" spans="1:29" s="6" customFormat="1" ht="148.5" customHeight="1">
      <c r="A527" s="3" t="s">
        <v>2365</v>
      </c>
      <c r="B527" s="3" t="s">
        <v>478</v>
      </c>
      <c r="C527" s="3" t="s">
        <v>479</v>
      </c>
      <c r="D527" s="3" t="s">
        <v>813</v>
      </c>
      <c r="E527" s="3" t="s">
        <v>815</v>
      </c>
      <c r="F527" s="3" t="s">
        <v>1370</v>
      </c>
      <c r="G527" s="3" t="s">
        <v>281</v>
      </c>
      <c r="H527" s="3"/>
      <c r="I527" s="3" t="s">
        <v>814</v>
      </c>
      <c r="J527" s="3"/>
      <c r="K527" s="4" t="s">
        <v>491</v>
      </c>
      <c r="L527" s="4">
        <v>0</v>
      </c>
      <c r="M527" s="12" t="s">
        <v>2463</v>
      </c>
      <c r="N527" s="4" t="s">
        <v>483</v>
      </c>
      <c r="O527" s="4" t="s">
        <v>1643</v>
      </c>
      <c r="P527" s="4" t="s">
        <v>483</v>
      </c>
      <c r="Q527" s="4" t="s">
        <v>485</v>
      </c>
      <c r="R527" s="4" t="s">
        <v>503</v>
      </c>
      <c r="S527" s="4" t="s">
        <v>496</v>
      </c>
      <c r="T527" s="4">
        <v>796</v>
      </c>
      <c r="U527" s="4" t="s">
        <v>493</v>
      </c>
      <c r="V527" s="4">
        <v>4</v>
      </c>
      <c r="W527" s="24">
        <v>9172</v>
      </c>
      <c r="X527" s="24">
        <v>0</v>
      </c>
      <c r="Y527" s="24">
        <f t="shared" si="25"/>
        <v>0</v>
      </c>
      <c r="Z527" s="4"/>
      <c r="AA527" s="4" t="s">
        <v>1319</v>
      </c>
      <c r="AB527" s="4" t="s">
        <v>2839</v>
      </c>
      <c r="AC527" s="111"/>
    </row>
    <row r="528" spans="1:29" s="6" customFormat="1" ht="102">
      <c r="A528" s="3" t="s">
        <v>2366</v>
      </c>
      <c r="B528" s="3" t="s">
        <v>478</v>
      </c>
      <c r="C528" s="3" t="s">
        <v>479</v>
      </c>
      <c r="D528" s="3" t="s">
        <v>386</v>
      </c>
      <c r="E528" s="3" t="s">
        <v>388</v>
      </c>
      <c r="F528" s="3" t="s">
        <v>387</v>
      </c>
      <c r="G528" s="3" t="s">
        <v>324</v>
      </c>
      <c r="H528" s="3" t="s">
        <v>376</v>
      </c>
      <c r="I528" s="3" t="s">
        <v>389</v>
      </c>
      <c r="J528" s="3"/>
      <c r="K528" s="4" t="s">
        <v>491</v>
      </c>
      <c r="L528" s="4">
        <v>0</v>
      </c>
      <c r="M528" s="12" t="s">
        <v>2463</v>
      </c>
      <c r="N528" s="4" t="s">
        <v>483</v>
      </c>
      <c r="O528" s="4" t="s">
        <v>1643</v>
      </c>
      <c r="P528" s="4" t="s">
        <v>483</v>
      </c>
      <c r="Q528" s="4" t="s">
        <v>485</v>
      </c>
      <c r="R528" s="4" t="s">
        <v>503</v>
      </c>
      <c r="S528" s="4" t="s">
        <v>496</v>
      </c>
      <c r="T528" s="4">
        <v>796</v>
      </c>
      <c r="U528" s="4" t="s">
        <v>493</v>
      </c>
      <c r="V528" s="4">
        <v>1</v>
      </c>
      <c r="W528" s="24">
        <v>20000</v>
      </c>
      <c r="X528" s="24">
        <v>0</v>
      </c>
      <c r="Y528" s="24">
        <v>0</v>
      </c>
      <c r="Z528" s="4"/>
      <c r="AA528" s="4" t="s">
        <v>1319</v>
      </c>
      <c r="AB528" s="4">
        <v>7</v>
      </c>
      <c r="AC528" s="111"/>
    </row>
    <row r="529" spans="1:29" s="6" customFormat="1" ht="62.25" customHeight="1">
      <c r="A529" s="3" t="s">
        <v>2779</v>
      </c>
      <c r="B529" s="3" t="s">
        <v>478</v>
      </c>
      <c r="C529" s="3" t="s">
        <v>479</v>
      </c>
      <c r="D529" s="3" t="s">
        <v>386</v>
      </c>
      <c r="E529" s="3" t="s">
        <v>388</v>
      </c>
      <c r="F529" s="3" t="s">
        <v>387</v>
      </c>
      <c r="G529" s="3" t="s">
        <v>324</v>
      </c>
      <c r="H529" s="3" t="s">
        <v>3197</v>
      </c>
      <c r="I529" s="3" t="s">
        <v>389</v>
      </c>
      <c r="J529" s="3"/>
      <c r="K529" s="4" t="s">
        <v>482</v>
      </c>
      <c r="L529" s="4">
        <v>0</v>
      </c>
      <c r="M529" s="12" t="s">
        <v>2463</v>
      </c>
      <c r="N529" s="4" t="s">
        <v>483</v>
      </c>
      <c r="O529" s="4" t="s">
        <v>1643</v>
      </c>
      <c r="P529" s="4" t="s">
        <v>483</v>
      </c>
      <c r="Q529" s="4" t="s">
        <v>485</v>
      </c>
      <c r="R529" s="4" t="s">
        <v>503</v>
      </c>
      <c r="S529" s="4" t="s">
        <v>496</v>
      </c>
      <c r="T529" s="4">
        <v>796</v>
      </c>
      <c r="U529" s="4" t="s">
        <v>493</v>
      </c>
      <c r="V529" s="4">
        <v>1</v>
      </c>
      <c r="W529" s="24">
        <v>20000</v>
      </c>
      <c r="X529" s="24">
        <v>0</v>
      </c>
      <c r="Y529" s="24">
        <f>X529*1.12</f>
        <v>0</v>
      </c>
      <c r="Z529" s="4"/>
      <c r="AA529" s="4" t="s">
        <v>1319</v>
      </c>
      <c r="AB529" s="4" t="s">
        <v>2839</v>
      </c>
      <c r="AC529" s="111"/>
    </row>
    <row r="530" spans="1:29" s="6" customFormat="1" ht="102">
      <c r="A530" s="3" t="s">
        <v>2367</v>
      </c>
      <c r="B530" s="3" t="s">
        <v>478</v>
      </c>
      <c r="C530" s="3" t="s">
        <v>479</v>
      </c>
      <c r="D530" s="3" t="s">
        <v>808</v>
      </c>
      <c r="E530" s="3" t="s">
        <v>809</v>
      </c>
      <c r="F530" s="3" t="s">
        <v>809</v>
      </c>
      <c r="G530" s="3" t="s">
        <v>810</v>
      </c>
      <c r="H530" s="3" t="s">
        <v>812</v>
      </c>
      <c r="I530" s="3" t="s">
        <v>811</v>
      </c>
      <c r="J530" s="3"/>
      <c r="K530" s="4" t="s">
        <v>491</v>
      </c>
      <c r="L530" s="4">
        <v>0</v>
      </c>
      <c r="M530" s="12" t="s">
        <v>2463</v>
      </c>
      <c r="N530" s="4" t="s">
        <v>483</v>
      </c>
      <c r="O530" s="4" t="s">
        <v>1643</v>
      </c>
      <c r="P530" s="4" t="s">
        <v>483</v>
      </c>
      <c r="Q530" s="4" t="s">
        <v>485</v>
      </c>
      <c r="R530" s="4" t="s">
        <v>503</v>
      </c>
      <c r="S530" s="4" t="s">
        <v>496</v>
      </c>
      <c r="T530" s="4">
        <v>796</v>
      </c>
      <c r="U530" s="4" t="s">
        <v>493</v>
      </c>
      <c r="V530" s="4">
        <v>5</v>
      </c>
      <c r="W530" s="24">
        <v>27953</v>
      </c>
      <c r="X530" s="24">
        <v>0</v>
      </c>
      <c r="Y530" s="24">
        <f>X530*1.12</f>
        <v>0</v>
      </c>
      <c r="Z530" s="4"/>
      <c r="AA530" s="4" t="s">
        <v>1319</v>
      </c>
      <c r="AB530" s="4" t="s">
        <v>2839</v>
      </c>
      <c r="AC530" s="111"/>
    </row>
    <row r="531" spans="1:29" s="6" customFormat="1" ht="102">
      <c r="A531" s="3" t="s">
        <v>2368</v>
      </c>
      <c r="B531" s="3" t="s">
        <v>478</v>
      </c>
      <c r="C531" s="3" t="s">
        <v>479</v>
      </c>
      <c r="D531" s="3" t="s">
        <v>390</v>
      </c>
      <c r="E531" s="3" t="s">
        <v>388</v>
      </c>
      <c r="F531" s="3" t="s">
        <v>387</v>
      </c>
      <c r="G531" s="3" t="s">
        <v>289</v>
      </c>
      <c r="H531" s="3" t="s">
        <v>376</v>
      </c>
      <c r="I531" s="3" t="s">
        <v>391</v>
      </c>
      <c r="J531" s="3"/>
      <c r="K531" s="4" t="s">
        <v>491</v>
      </c>
      <c r="L531" s="4">
        <v>0</v>
      </c>
      <c r="M531" s="12" t="s">
        <v>2463</v>
      </c>
      <c r="N531" s="4" t="s">
        <v>483</v>
      </c>
      <c r="O531" s="4" t="s">
        <v>1643</v>
      </c>
      <c r="P531" s="4" t="s">
        <v>483</v>
      </c>
      <c r="Q531" s="4" t="s">
        <v>485</v>
      </c>
      <c r="R531" s="4" t="s">
        <v>503</v>
      </c>
      <c r="S531" s="4" t="s">
        <v>496</v>
      </c>
      <c r="T531" s="4">
        <v>796</v>
      </c>
      <c r="U531" s="4" t="s">
        <v>493</v>
      </c>
      <c r="V531" s="4">
        <v>1</v>
      </c>
      <c r="W531" s="24">
        <v>80000</v>
      </c>
      <c r="X531" s="24">
        <v>0</v>
      </c>
      <c r="Y531" s="24">
        <f t="shared" si="24"/>
        <v>0</v>
      </c>
      <c r="Z531" s="4"/>
      <c r="AA531" s="4" t="s">
        <v>1319</v>
      </c>
      <c r="AB531" s="4">
        <v>7</v>
      </c>
      <c r="AC531" s="111"/>
    </row>
    <row r="532" spans="1:29" s="6" customFormat="1" ht="102">
      <c r="A532" s="3" t="s">
        <v>2780</v>
      </c>
      <c r="B532" s="3" t="s">
        <v>478</v>
      </c>
      <c r="C532" s="3" t="s">
        <v>479</v>
      </c>
      <c r="D532" s="3" t="s">
        <v>390</v>
      </c>
      <c r="E532" s="3" t="s">
        <v>388</v>
      </c>
      <c r="F532" s="3" t="s">
        <v>387</v>
      </c>
      <c r="G532" s="3" t="s">
        <v>289</v>
      </c>
      <c r="H532" s="3" t="s">
        <v>376</v>
      </c>
      <c r="I532" s="3" t="s">
        <v>391</v>
      </c>
      <c r="J532" s="3"/>
      <c r="K532" s="4" t="s">
        <v>482</v>
      </c>
      <c r="L532" s="4">
        <v>0</v>
      </c>
      <c r="M532" s="12" t="s">
        <v>2463</v>
      </c>
      <c r="N532" s="4" t="s">
        <v>483</v>
      </c>
      <c r="O532" s="4" t="s">
        <v>1643</v>
      </c>
      <c r="P532" s="4" t="s">
        <v>483</v>
      </c>
      <c r="Q532" s="4" t="s">
        <v>485</v>
      </c>
      <c r="R532" s="4" t="s">
        <v>503</v>
      </c>
      <c r="S532" s="4" t="s">
        <v>496</v>
      </c>
      <c r="T532" s="4">
        <v>796</v>
      </c>
      <c r="U532" s="4" t="s">
        <v>493</v>
      </c>
      <c r="V532" s="4">
        <v>1</v>
      </c>
      <c r="W532" s="24">
        <v>80000</v>
      </c>
      <c r="X532" s="24">
        <v>0</v>
      </c>
      <c r="Y532" s="24">
        <f t="shared" si="24"/>
        <v>0</v>
      </c>
      <c r="Z532" s="4"/>
      <c r="AA532" s="4" t="s">
        <v>1319</v>
      </c>
      <c r="AB532" s="4" t="s">
        <v>2839</v>
      </c>
      <c r="AC532" s="111"/>
    </row>
    <row r="533" spans="1:28" ht="102">
      <c r="A533" s="3" t="s">
        <v>2369</v>
      </c>
      <c r="B533" s="3" t="s">
        <v>478</v>
      </c>
      <c r="C533" s="3" t="s">
        <v>479</v>
      </c>
      <c r="D533" s="3" t="s">
        <v>390</v>
      </c>
      <c r="E533" s="3" t="s">
        <v>388</v>
      </c>
      <c r="F533" s="3" t="s">
        <v>387</v>
      </c>
      <c r="G533" s="3" t="s">
        <v>289</v>
      </c>
      <c r="H533" s="3" t="s">
        <v>376</v>
      </c>
      <c r="I533" s="3" t="s">
        <v>392</v>
      </c>
      <c r="J533" s="3"/>
      <c r="K533" s="4" t="s">
        <v>491</v>
      </c>
      <c r="L533" s="4">
        <v>0</v>
      </c>
      <c r="M533" s="12" t="s">
        <v>2463</v>
      </c>
      <c r="N533" s="4" t="s">
        <v>483</v>
      </c>
      <c r="O533" s="4" t="s">
        <v>1643</v>
      </c>
      <c r="P533" s="4" t="s">
        <v>483</v>
      </c>
      <c r="Q533" s="4" t="s">
        <v>485</v>
      </c>
      <c r="R533" s="4" t="s">
        <v>503</v>
      </c>
      <c r="S533" s="4" t="s">
        <v>496</v>
      </c>
      <c r="T533" s="4">
        <v>796</v>
      </c>
      <c r="U533" s="4" t="s">
        <v>493</v>
      </c>
      <c r="V533" s="4">
        <v>1</v>
      </c>
      <c r="W533" s="24">
        <v>72000</v>
      </c>
      <c r="X533" s="24">
        <v>0</v>
      </c>
      <c r="Y533" s="24">
        <f t="shared" si="24"/>
        <v>0</v>
      </c>
      <c r="Z533" s="4"/>
      <c r="AA533" s="4" t="s">
        <v>1319</v>
      </c>
      <c r="AB533" s="4">
        <v>7</v>
      </c>
    </row>
    <row r="534" spans="1:28" ht="102">
      <c r="A534" s="3" t="s">
        <v>2781</v>
      </c>
      <c r="B534" s="3" t="s">
        <v>478</v>
      </c>
      <c r="C534" s="3" t="s">
        <v>479</v>
      </c>
      <c r="D534" s="3" t="s">
        <v>390</v>
      </c>
      <c r="E534" s="3" t="s">
        <v>388</v>
      </c>
      <c r="F534" s="3" t="s">
        <v>387</v>
      </c>
      <c r="G534" s="3" t="s">
        <v>289</v>
      </c>
      <c r="H534" s="3" t="s">
        <v>376</v>
      </c>
      <c r="I534" s="3" t="s">
        <v>392</v>
      </c>
      <c r="J534" s="3"/>
      <c r="K534" s="4" t="s">
        <v>482</v>
      </c>
      <c r="L534" s="4">
        <v>0</v>
      </c>
      <c r="M534" s="12" t="s">
        <v>2463</v>
      </c>
      <c r="N534" s="4" t="s">
        <v>483</v>
      </c>
      <c r="O534" s="4" t="s">
        <v>1643</v>
      </c>
      <c r="P534" s="4" t="s">
        <v>483</v>
      </c>
      <c r="Q534" s="4" t="s">
        <v>485</v>
      </c>
      <c r="R534" s="4" t="s">
        <v>503</v>
      </c>
      <c r="S534" s="4" t="s">
        <v>496</v>
      </c>
      <c r="T534" s="4">
        <v>796</v>
      </c>
      <c r="U534" s="4" t="s">
        <v>493</v>
      </c>
      <c r="V534" s="4">
        <v>1</v>
      </c>
      <c r="W534" s="24">
        <v>72000</v>
      </c>
      <c r="X534" s="24">
        <f>V534*W534</f>
        <v>72000</v>
      </c>
      <c r="Y534" s="24">
        <f t="shared" si="24"/>
        <v>80640.00000000001</v>
      </c>
      <c r="Z534" s="4"/>
      <c r="AA534" s="4" t="s">
        <v>1319</v>
      </c>
      <c r="AB534" s="4"/>
    </row>
    <row r="535" spans="1:28" ht="102">
      <c r="A535" s="3" t="s">
        <v>2370</v>
      </c>
      <c r="B535" s="3" t="s">
        <v>478</v>
      </c>
      <c r="C535" s="3" t="s">
        <v>479</v>
      </c>
      <c r="D535" s="3" t="s">
        <v>390</v>
      </c>
      <c r="E535" s="3" t="s">
        <v>388</v>
      </c>
      <c r="F535" s="3" t="s">
        <v>387</v>
      </c>
      <c r="G535" s="3" t="s">
        <v>289</v>
      </c>
      <c r="H535" s="3" t="s">
        <v>376</v>
      </c>
      <c r="I535" s="3" t="s">
        <v>393</v>
      </c>
      <c r="J535" s="3"/>
      <c r="K535" s="4" t="s">
        <v>491</v>
      </c>
      <c r="L535" s="4">
        <v>0</v>
      </c>
      <c r="M535" s="12" t="s">
        <v>2463</v>
      </c>
      <c r="N535" s="4" t="s">
        <v>483</v>
      </c>
      <c r="O535" s="4" t="s">
        <v>1643</v>
      </c>
      <c r="P535" s="4" t="s">
        <v>483</v>
      </c>
      <c r="Q535" s="4" t="s">
        <v>485</v>
      </c>
      <c r="R535" s="4" t="s">
        <v>503</v>
      </c>
      <c r="S535" s="4" t="s">
        <v>496</v>
      </c>
      <c r="T535" s="4">
        <v>796</v>
      </c>
      <c r="U535" s="4" t="s">
        <v>493</v>
      </c>
      <c r="V535" s="4">
        <v>1</v>
      </c>
      <c r="W535" s="24">
        <v>57999.99999999999</v>
      </c>
      <c r="X535" s="24">
        <v>0</v>
      </c>
      <c r="Y535" s="24">
        <f t="shared" si="24"/>
        <v>0</v>
      </c>
      <c r="Z535" s="4"/>
      <c r="AA535" s="4" t="s">
        <v>1319</v>
      </c>
      <c r="AB535" s="4">
        <v>7</v>
      </c>
    </row>
    <row r="536" spans="1:28" ht="102">
      <c r="A536" s="3" t="s">
        <v>2782</v>
      </c>
      <c r="B536" s="3" t="s">
        <v>478</v>
      </c>
      <c r="C536" s="3" t="s">
        <v>479</v>
      </c>
      <c r="D536" s="3" t="s">
        <v>390</v>
      </c>
      <c r="E536" s="3" t="s">
        <v>388</v>
      </c>
      <c r="F536" s="3" t="s">
        <v>387</v>
      </c>
      <c r="G536" s="3" t="s">
        <v>289</v>
      </c>
      <c r="H536" s="3" t="s">
        <v>376</v>
      </c>
      <c r="I536" s="3" t="s">
        <v>393</v>
      </c>
      <c r="J536" s="3"/>
      <c r="K536" s="4" t="s">
        <v>482</v>
      </c>
      <c r="L536" s="4">
        <v>0</v>
      </c>
      <c r="M536" s="12" t="s">
        <v>2463</v>
      </c>
      <c r="N536" s="4" t="s">
        <v>483</v>
      </c>
      <c r="O536" s="4" t="s">
        <v>1643</v>
      </c>
      <c r="P536" s="4" t="s">
        <v>483</v>
      </c>
      <c r="Q536" s="4" t="s">
        <v>485</v>
      </c>
      <c r="R536" s="4" t="s">
        <v>503</v>
      </c>
      <c r="S536" s="4" t="s">
        <v>496</v>
      </c>
      <c r="T536" s="4">
        <v>796</v>
      </c>
      <c r="U536" s="4" t="s">
        <v>493</v>
      </c>
      <c r="V536" s="4">
        <v>1</v>
      </c>
      <c r="W536" s="24">
        <v>57999.99999999999</v>
      </c>
      <c r="X536" s="24">
        <v>0</v>
      </c>
      <c r="Y536" s="24">
        <f t="shared" si="24"/>
        <v>0</v>
      </c>
      <c r="Z536" s="4"/>
      <c r="AA536" s="4" t="s">
        <v>1319</v>
      </c>
      <c r="AB536" s="4" t="s">
        <v>2913</v>
      </c>
    </row>
    <row r="537" spans="1:28" ht="102">
      <c r="A537" s="3" t="s">
        <v>2908</v>
      </c>
      <c r="B537" s="3" t="s">
        <v>478</v>
      </c>
      <c r="C537" s="3" t="s">
        <v>479</v>
      </c>
      <c r="D537" s="3" t="s">
        <v>390</v>
      </c>
      <c r="E537" s="3" t="s">
        <v>388</v>
      </c>
      <c r="F537" s="3" t="s">
        <v>387</v>
      </c>
      <c r="G537" s="3" t="s">
        <v>289</v>
      </c>
      <c r="H537" s="3" t="s">
        <v>376</v>
      </c>
      <c r="I537" s="3" t="s">
        <v>393</v>
      </c>
      <c r="J537" s="3"/>
      <c r="K537" s="4" t="s">
        <v>482</v>
      </c>
      <c r="L537" s="4">
        <v>0</v>
      </c>
      <c r="M537" s="12" t="s">
        <v>2463</v>
      </c>
      <c r="N537" s="4" t="s">
        <v>483</v>
      </c>
      <c r="O537" s="3" t="s">
        <v>1445</v>
      </c>
      <c r="P537" s="4" t="s">
        <v>483</v>
      </c>
      <c r="Q537" s="4" t="s">
        <v>485</v>
      </c>
      <c r="R537" s="4" t="s">
        <v>503</v>
      </c>
      <c r="S537" s="4" t="s">
        <v>496</v>
      </c>
      <c r="T537" s="4">
        <v>796</v>
      </c>
      <c r="U537" s="4" t="s">
        <v>493</v>
      </c>
      <c r="V537" s="4">
        <v>1</v>
      </c>
      <c r="W537" s="24">
        <v>80000</v>
      </c>
      <c r="X537" s="24">
        <f>V537*W537</f>
        <v>80000</v>
      </c>
      <c r="Y537" s="24">
        <f t="shared" si="24"/>
        <v>89600.00000000001</v>
      </c>
      <c r="Z537" s="4"/>
      <c r="AA537" s="4" t="s">
        <v>1319</v>
      </c>
      <c r="AB537" s="4"/>
    </row>
    <row r="538" spans="1:28" ht="102">
      <c r="A538" s="3" t="s">
        <v>2371</v>
      </c>
      <c r="B538" s="3" t="s">
        <v>478</v>
      </c>
      <c r="C538" s="3" t="s">
        <v>479</v>
      </c>
      <c r="D538" s="3" t="s">
        <v>394</v>
      </c>
      <c r="E538" s="3" t="s">
        <v>396</v>
      </c>
      <c r="F538" s="3" t="s">
        <v>395</v>
      </c>
      <c r="G538" s="3" t="s">
        <v>398</v>
      </c>
      <c r="H538" s="3" t="s">
        <v>397</v>
      </c>
      <c r="I538" s="3" t="s">
        <v>399</v>
      </c>
      <c r="J538" s="3"/>
      <c r="K538" s="4" t="s">
        <v>491</v>
      </c>
      <c r="L538" s="4">
        <v>0</v>
      </c>
      <c r="M538" s="12" t="s">
        <v>2463</v>
      </c>
      <c r="N538" s="4" t="s">
        <v>483</v>
      </c>
      <c r="O538" s="4" t="s">
        <v>1507</v>
      </c>
      <c r="P538" s="4" t="s">
        <v>483</v>
      </c>
      <c r="Q538" s="4" t="s">
        <v>485</v>
      </c>
      <c r="R538" s="4" t="s">
        <v>503</v>
      </c>
      <c r="S538" s="4" t="s">
        <v>496</v>
      </c>
      <c r="T538" s="4">
        <v>796</v>
      </c>
      <c r="U538" s="4" t="s">
        <v>493</v>
      </c>
      <c r="V538" s="4">
        <v>2</v>
      </c>
      <c r="W538" s="24">
        <v>11999.999999999998</v>
      </c>
      <c r="X538" s="24">
        <v>0</v>
      </c>
      <c r="Y538" s="24">
        <f t="shared" si="24"/>
        <v>0</v>
      </c>
      <c r="Z538" s="4"/>
      <c r="AA538" s="4" t="s">
        <v>1319</v>
      </c>
      <c r="AB538" s="4" t="s">
        <v>2839</v>
      </c>
    </row>
    <row r="539" spans="1:28" ht="102">
      <c r="A539" s="3" t="s">
        <v>2372</v>
      </c>
      <c r="B539" s="3" t="s">
        <v>478</v>
      </c>
      <c r="C539" s="3" t="s">
        <v>479</v>
      </c>
      <c r="D539" s="3" t="s">
        <v>401</v>
      </c>
      <c r="E539" s="3" t="s">
        <v>402</v>
      </c>
      <c r="F539" s="3" t="s">
        <v>402</v>
      </c>
      <c r="G539" s="3" t="s">
        <v>1659</v>
      </c>
      <c r="H539" s="3" t="s">
        <v>1660</v>
      </c>
      <c r="I539" s="3" t="s">
        <v>403</v>
      </c>
      <c r="J539" s="3"/>
      <c r="K539" s="4" t="s">
        <v>491</v>
      </c>
      <c r="L539" s="4">
        <v>0</v>
      </c>
      <c r="M539" s="12" t="s">
        <v>2463</v>
      </c>
      <c r="N539" s="4" t="s">
        <v>483</v>
      </c>
      <c r="O539" s="4" t="s">
        <v>1507</v>
      </c>
      <c r="P539" s="4" t="s">
        <v>483</v>
      </c>
      <c r="Q539" s="4" t="s">
        <v>485</v>
      </c>
      <c r="R539" s="4" t="s">
        <v>503</v>
      </c>
      <c r="S539" s="4" t="s">
        <v>496</v>
      </c>
      <c r="T539" s="4">
        <v>796</v>
      </c>
      <c r="U539" s="4" t="s">
        <v>493</v>
      </c>
      <c r="V539" s="4">
        <v>1</v>
      </c>
      <c r="W539" s="24">
        <v>20000</v>
      </c>
      <c r="X539" s="24">
        <v>0</v>
      </c>
      <c r="Y539" s="24">
        <f t="shared" si="24"/>
        <v>0</v>
      </c>
      <c r="Z539" s="4"/>
      <c r="AA539" s="4" t="s">
        <v>1319</v>
      </c>
      <c r="AB539" s="4">
        <v>7</v>
      </c>
    </row>
    <row r="540" spans="1:28" ht="102">
      <c r="A540" s="3" t="s">
        <v>2783</v>
      </c>
      <c r="B540" s="3" t="s">
        <v>478</v>
      </c>
      <c r="C540" s="3" t="s">
        <v>479</v>
      </c>
      <c r="D540" s="3" t="s">
        <v>401</v>
      </c>
      <c r="E540" s="3" t="s">
        <v>402</v>
      </c>
      <c r="F540" s="3" t="s">
        <v>402</v>
      </c>
      <c r="G540" s="3" t="s">
        <v>1659</v>
      </c>
      <c r="H540" s="3" t="s">
        <v>1660</v>
      </c>
      <c r="I540" s="3" t="s">
        <v>403</v>
      </c>
      <c r="J540" s="3"/>
      <c r="K540" s="4" t="s">
        <v>482</v>
      </c>
      <c r="L540" s="4">
        <v>0</v>
      </c>
      <c r="M540" s="12" t="s">
        <v>2463</v>
      </c>
      <c r="N540" s="4" t="s">
        <v>483</v>
      </c>
      <c r="O540" s="4" t="s">
        <v>1507</v>
      </c>
      <c r="P540" s="4" t="s">
        <v>483</v>
      </c>
      <c r="Q540" s="4" t="s">
        <v>485</v>
      </c>
      <c r="R540" s="4" t="s">
        <v>503</v>
      </c>
      <c r="S540" s="4" t="s">
        <v>496</v>
      </c>
      <c r="T540" s="4">
        <v>796</v>
      </c>
      <c r="U540" s="4" t="s">
        <v>493</v>
      </c>
      <c r="V540" s="4">
        <v>1</v>
      </c>
      <c r="W540" s="24">
        <v>20000</v>
      </c>
      <c r="X540" s="24">
        <v>0</v>
      </c>
      <c r="Y540" s="24">
        <f t="shared" si="24"/>
        <v>0</v>
      </c>
      <c r="Z540" s="4"/>
      <c r="AA540" s="4" t="s">
        <v>1319</v>
      </c>
      <c r="AB540" s="4">
        <v>11</v>
      </c>
    </row>
    <row r="541" spans="1:28" ht="102">
      <c r="A541" s="3" t="s">
        <v>2909</v>
      </c>
      <c r="B541" s="3" t="s">
        <v>478</v>
      </c>
      <c r="C541" s="3" t="s">
        <v>479</v>
      </c>
      <c r="D541" s="3" t="s">
        <v>401</v>
      </c>
      <c r="E541" s="3" t="s">
        <v>402</v>
      </c>
      <c r="F541" s="3" t="s">
        <v>402</v>
      </c>
      <c r="G541" s="3" t="s">
        <v>1659</v>
      </c>
      <c r="H541" s="3" t="s">
        <v>1660</v>
      </c>
      <c r="I541" s="3" t="s">
        <v>403</v>
      </c>
      <c r="J541" s="3"/>
      <c r="K541" s="4" t="s">
        <v>482</v>
      </c>
      <c r="L541" s="4">
        <v>0</v>
      </c>
      <c r="M541" s="12" t="s">
        <v>2463</v>
      </c>
      <c r="N541" s="4" t="s">
        <v>483</v>
      </c>
      <c r="O541" s="3" t="s">
        <v>1445</v>
      </c>
      <c r="P541" s="4" t="s">
        <v>483</v>
      </c>
      <c r="Q541" s="4" t="s">
        <v>485</v>
      </c>
      <c r="R541" s="4" t="s">
        <v>503</v>
      </c>
      <c r="S541" s="4" t="s">
        <v>496</v>
      </c>
      <c r="T541" s="4">
        <v>796</v>
      </c>
      <c r="U541" s="4" t="s">
        <v>493</v>
      </c>
      <c r="V541" s="4">
        <v>1</v>
      </c>
      <c r="W541" s="24">
        <v>20000</v>
      </c>
      <c r="X541" s="24">
        <f>V541*W541</f>
        <v>20000</v>
      </c>
      <c r="Y541" s="24">
        <f t="shared" si="24"/>
        <v>22400.000000000004</v>
      </c>
      <c r="Z541" s="4"/>
      <c r="AA541" s="4" t="s">
        <v>1319</v>
      </c>
      <c r="AB541" s="4"/>
    </row>
    <row r="542" spans="1:28" ht="102">
      <c r="A542" s="3" t="s">
        <v>2373</v>
      </c>
      <c r="B542" s="3" t="s">
        <v>478</v>
      </c>
      <c r="C542" s="3" t="s">
        <v>479</v>
      </c>
      <c r="D542" s="3" t="s">
        <v>404</v>
      </c>
      <c r="E542" s="3" t="s">
        <v>402</v>
      </c>
      <c r="F542" s="3" t="s">
        <v>402</v>
      </c>
      <c r="G542" s="3" t="s">
        <v>1659</v>
      </c>
      <c r="H542" s="3" t="s">
        <v>1660</v>
      </c>
      <c r="I542" s="3" t="s">
        <v>405</v>
      </c>
      <c r="J542" s="3"/>
      <c r="K542" s="4" t="s">
        <v>491</v>
      </c>
      <c r="L542" s="4">
        <v>0</v>
      </c>
      <c r="M542" s="12" t="s">
        <v>2463</v>
      </c>
      <c r="N542" s="4" t="s">
        <v>483</v>
      </c>
      <c r="O542" s="4" t="s">
        <v>1507</v>
      </c>
      <c r="P542" s="4" t="s">
        <v>483</v>
      </c>
      <c r="Q542" s="4" t="s">
        <v>485</v>
      </c>
      <c r="R542" s="4" t="s">
        <v>503</v>
      </c>
      <c r="S542" s="4" t="s">
        <v>496</v>
      </c>
      <c r="T542" s="4">
        <v>796</v>
      </c>
      <c r="U542" s="4" t="s">
        <v>493</v>
      </c>
      <c r="V542" s="4">
        <v>1</v>
      </c>
      <c r="W542" s="24">
        <v>25000</v>
      </c>
      <c r="X542" s="24">
        <v>0</v>
      </c>
      <c r="Y542" s="24">
        <f t="shared" si="24"/>
        <v>0</v>
      </c>
      <c r="Z542" s="4"/>
      <c r="AA542" s="4" t="s">
        <v>1319</v>
      </c>
      <c r="AB542" s="4">
        <v>7</v>
      </c>
    </row>
    <row r="543" spans="1:28" ht="101.25" customHeight="1">
      <c r="A543" s="3" t="s">
        <v>2784</v>
      </c>
      <c r="B543" s="3" t="s">
        <v>478</v>
      </c>
      <c r="C543" s="3" t="s">
        <v>479</v>
      </c>
      <c r="D543" s="3" t="s">
        <v>404</v>
      </c>
      <c r="E543" s="3" t="s">
        <v>402</v>
      </c>
      <c r="F543" s="3" t="s">
        <v>402</v>
      </c>
      <c r="G543" s="3" t="s">
        <v>1659</v>
      </c>
      <c r="H543" s="3" t="s">
        <v>1660</v>
      </c>
      <c r="I543" s="3" t="s">
        <v>405</v>
      </c>
      <c r="J543" s="3"/>
      <c r="K543" s="4" t="s">
        <v>482</v>
      </c>
      <c r="L543" s="4">
        <v>0</v>
      </c>
      <c r="M543" s="12" t="s">
        <v>2463</v>
      </c>
      <c r="N543" s="4" t="s">
        <v>483</v>
      </c>
      <c r="O543" s="4" t="s">
        <v>1507</v>
      </c>
      <c r="P543" s="4" t="s">
        <v>483</v>
      </c>
      <c r="Q543" s="4" t="s">
        <v>485</v>
      </c>
      <c r="R543" s="4" t="s">
        <v>503</v>
      </c>
      <c r="S543" s="4" t="s">
        <v>496</v>
      </c>
      <c r="T543" s="4">
        <v>796</v>
      </c>
      <c r="U543" s="4" t="s">
        <v>493</v>
      </c>
      <c r="V543" s="4">
        <v>1</v>
      </c>
      <c r="W543" s="24">
        <v>25000</v>
      </c>
      <c r="X543" s="24">
        <f>V543*W543</f>
        <v>25000</v>
      </c>
      <c r="Y543" s="24">
        <f t="shared" si="24"/>
        <v>28000.000000000004</v>
      </c>
      <c r="Z543" s="4"/>
      <c r="AA543" s="4" t="s">
        <v>1319</v>
      </c>
      <c r="AB543" s="4"/>
    </row>
    <row r="544" spans="1:28" ht="102">
      <c r="A544" s="3" t="s">
        <v>2374</v>
      </c>
      <c r="B544" s="3" t="s">
        <v>478</v>
      </c>
      <c r="C544" s="3" t="s">
        <v>479</v>
      </c>
      <c r="D544" s="3" t="s">
        <v>404</v>
      </c>
      <c r="E544" s="3" t="s">
        <v>402</v>
      </c>
      <c r="F544" s="3" t="s">
        <v>402</v>
      </c>
      <c r="G544" s="3" t="s">
        <v>1659</v>
      </c>
      <c r="H544" s="3" t="s">
        <v>1660</v>
      </c>
      <c r="I544" s="3" t="s">
        <v>406</v>
      </c>
      <c r="J544" s="3"/>
      <c r="K544" s="4" t="s">
        <v>491</v>
      </c>
      <c r="L544" s="4">
        <v>0</v>
      </c>
      <c r="M544" s="12" t="s">
        <v>2463</v>
      </c>
      <c r="N544" s="4" t="s">
        <v>483</v>
      </c>
      <c r="O544" s="4" t="s">
        <v>1507</v>
      </c>
      <c r="P544" s="4" t="s">
        <v>483</v>
      </c>
      <c r="Q544" s="4" t="s">
        <v>485</v>
      </c>
      <c r="R544" s="4" t="s">
        <v>503</v>
      </c>
      <c r="S544" s="4" t="s">
        <v>496</v>
      </c>
      <c r="T544" s="4">
        <v>796</v>
      </c>
      <c r="U544" s="4" t="s">
        <v>493</v>
      </c>
      <c r="V544" s="4">
        <v>1</v>
      </c>
      <c r="W544" s="24">
        <v>61999.99999999999</v>
      </c>
      <c r="X544" s="24">
        <v>0</v>
      </c>
      <c r="Y544" s="24">
        <f t="shared" si="24"/>
        <v>0</v>
      </c>
      <c r="Z544" s="4"/>
      <c r="AA544" s="4" t="s">
        <v>1319</v>
      </c>
      <c r="AB544" s="4">
        <v>7</v>
      </c>
    </row>
    <row r="545" spans="1:28" ht="102">
      <c r="A545" s="3" t="s">
        <v>2785</v>
      </c>
      <c r="B545" s="3" t="s">
        <v>478</v>
      </c>
      <c r="C545" s="3" t="s">
        <v>479</v>
      </c>
      <c r="D545" s="3" t="s">
        <v>404</v>
      </c>
      <c r="E545" s="3" t="s">
        <v>402</v>
      </c>
      <c r="F545" s="3" t="s">
        <v>402</v>
      </c>
      <c r="G545" s="3" t="s">
        <v>1659</v>
      </c>
      <c r="H545" s="3" t="s">
        <v>1660</v>
      </c>
      <c r="I545" s="3" t="s">
        <v>406</v>
      </c>
      <c r="J545" s="3"/>
      <c r="K545" s="4" t="s">
        <v>482</v>
      </c>
      <c r="L545" s="4">
        <v>0</v>
      </c>
      <c r="M545" s="12" t="s">
        <v>2463</v>
      </c>
      <c r="N545" s="4" t="s">
        <v>483</v>
      </c>
      <c r="O545" s="3" t="s">
        <v>1445</v>
      </c>
      <c r="P545" s="4" t="s">
        <v>483</v>
      </c>
      <c r="Q545" s="4" t="s">
        <v>485</v>
      </c>
      <c r="R545" s="4" t="s">
        <v>503</v>
      </c>
      <c r="S545" s="4" t="s">
        <v>496</v>
      </c>
      <c r="T545" s="4">
        <v>796</v>
      </c>
      <c r="U545" s="4" t="s">
        <v>493</v>
      </c>
      <c r="V545" s="4">
        <v>1</v>
      </c>
      <c r="W545" s="24">
        <v>61999.99999999999</v>
      </c>
      <c r="X545" s="24">
        <f>V545*W545</f>
        <v>61999.99999999999</v>
      </c>
      <c r="Y545" s="24">
        <f t="shared" si="24"/>
        <v>69440</v>
      </c>
      <c r="Z545" s="4"/>
      <c r="AA545" s="4" t="s">
        <v>1319</v>
      </c>
      <c r="AB545" s="4"/>
    </row>
    <row r="546" spans="1:28" ht="102">
      <c r="A546" s="3" t="s">
        <v>2375</v>
      </c>
      <c r="B546" s="3" t="s">
        <v>478</v>
      </c>
      <c r="C546" s="3" t="s">
        <v>479</v>
      </c>
      <c r="D546" s="3" t="s">
        <v>404</v>
      </c>
      <c r="E546" s="3" t="s">
        <v>402</v>
      </c>
      <c r="F546" s="3" t="s">
        <v>402</v>
      </c>
      <c r="G546" s="3" t="s">
        <v>1659</v>
      </c>
      <c r="H546" s="3" t="s">
        <v>1660</v>
      </c>
      <c r="I546" s="3" t="s">
        <v>407</v>
      </c>
      <c r="J546" s="3"/>
      <c r="K546" s="4" t="s">
        <v>491</v>
      </c>
      <c r="L546" s="4">
        <v>0</v>
      </c>
      <c r="M546" s="12" t="s">
        <v>2463</v>
      </c>
      <c r="N546" s="4" t="s">
        <v>483</v>
      </c>
      <c r="O546" s="4" t="s">
        <v>1507</v>
      </c>
      <c r="P546" s="4" t="s">
        <v>483</v>
      </c>
      <c r="Q546" s="4" t="s">
        <v>485</v>
      </c>
      <c r="R546" s="4" t="s">
        <v>503</v>
      </c>
      <c r="S546" s="4" t="s">
        <v>496</v>
      </c>
      <c r="T546" s="4">
        <v>796</v>
      </c>
      <c r="U546" s="4" t="s">
        <v>493</v>
      </c>
      <c r="V546" s="4">
        <v>1</v>
      </c>
      <c r="W546" s="24">
        <v>57000</v>
      </c>
      <c r="X546" s="24">
        <v>0</v>
      </c>
      <c r="Y546" s="24">
        <f t="shared" si="24"/>
        <v>0</v>
      </c>
      <c r="Z546" s="4"/>
      <c r="AA546" s="4" t="s">
        <v>1319</v>
      </c>
      <c r="AB546" s="4">
        <v>7</v>
      </c>
    </row>
    <row r="547" spans="1:28" ht="102">
      <c r="A547" s="3" t="s">
        <v>2786</v>
      </c>
      <c r="B547" s="3" t="s">
        <v>478</v>
      </c>
      <c r="C547" s="3" t="s">
        <v>479</v>
      </c>
      <c r="D547" s="3" t="s">
        <v>404</v>
      </c>
      <c r="E547" s="3" t="s">
        <v>402</v>
      </c>
      <c r="F547" s="3" t="s">
        <v>402</v>
      </c>
      <c r="G547" s="3" t="s">
        <v>1659</v>
      </c>
      <c r="H547" s="3" t="s">
        <v>1660</v>
      </c>
      <c r="I547" s="3" t="s">
        <v>407</v>
      </c>
      <c r="J547" s="3"/>
      <c r="K547" s="4" t="s">
        <v>482</v>
      </c>
      <c r="L547" s="4">
        <v>0</v>
      </c>
      <c r="M547" s="12" t="s">
        <v>2463</v>
      </c>
      <c r="N547" s="4" t="s">
        <v>483</v>
      </c>
      <c r="O547" s="4" t="s">
        <v>1507</v>
      </c>
      <c r="P547" s="4" t="s">
        <v>483</v>
      </c>
      <c r="Q547" s="4" t="s">
        <v>485</v>
      </c>
      <c r="R547" s="4" t="s">
        <v>503</v>
      </c>
      <c r="S547" s="4" t="s">
        <v>496</v>
      </c>
      <c r="T547" s="4">
        <v>796</v>
      </c>
      <c r="U547" s="4" t="s">
        <v>493</v>
      </c>
      <c r="V547" s="4">
        <v>1</v>
      </c>
      <c r="W547" s="24">
        <v>57000</v>
      </c>
      <c r="X547" s="24">
        <v>0</v>
      </c>
      <c r="Y547" s="24">
        <f t="shared" si="24"/>
        <v>0</v>
      </c>
      <c r="Z547" s="4"/>
      <c r="AA547" s="4" t="s">
        <v>1319</v>
      </c>
      <c r="AB547" s="4">
        <v>11</v>
      </c>
    </row>
    <row r="548" spans="1:28" ht="102">
      <c r="A548" s="3" t="s">
        <v>2910</v>
      </c>
      <c r="B548" s="3" t="s">
        <v>478</v>
      </c>
      <c r="C548" s="3" t="s">
        <v>479</v>
      </c>
      <c r="D548" s="3" t="s">
        <v>404</v>
      </c>
      <c r="E548" s="3" t="s">
        <v>402</v>
      </c>
      <c r="F548" s="3" t="s">
        <v>402</v>
      </c>
      <c r="G548" s="3" t="s">
        <v>1659</v>
      </c>
      <c r="H548" s="3" t="s">
        <v>1660</v>
      </c>
      <c r="I548" s="3" t="s">
        <v>407</v>
      </c>
      <c r="J548" s="3"/>
      <c r="K548" s="4" t="s">
        <v>482</v>
      </c>
      <c r="L548" s="4">
        <v>0</v>
      </c>
      <c r="M548" s="12" t="s">
        <v>2463</v>
      </c>
      <c r="N548" s="4" t="s">
        <v>483</v>
      </c>
      <c r="O548" s="3" t="s">
        <v>1445</v>
      </c>
      <c r="P548" s="4" t="s">
        <v>483</v>
      </c>
      <c r="Q548" s="4" t="s">
        <v>485</v>
      </c>
      <c r="R548" s="4" t="s">
        <v>503</v>
      </c>
      <c r="S548" s="4" t="s">
        <v>496</v>
      </c>
      <c r="T548" s="4">
        <v>796</v>
      </c>
      <c r="U548" s="4" t="s">
        <v>493</v>
      </c>
      <c r="V548" s="4">
        <v>1</v>
      </c>
      <c r="W548" s="24">
        <v>57000</v>
      </c>
      <c r="X548" s="24">
        <f>V548*W548</f>
        <v>57000</v>
      </c>
      <c r="Y548" s="24">
        <f t="shared" si="24"/>
        <v>63840.00000000001</v>
      </c>
      <c r="Z548" s="4"/>
      <c r="AA548" s="4" t="s">
        <v>1319</v>
      </c>
      <c r="AB548" s="4"/>
    </row>
    <row r="549" spans="1:28" ht="102">
      <c r="A549" s="3" t="s">
        <v>2376</v>
      </c>
      <c r="B549" s="3" t="s">
        <v>478</v>
      </c>
      <c r="C549" s="3" t="s">
        <v>479</v>
      </c>
      <c r="D549" s="3" t="s">
        <v>408</v>
      </c>
      <c r="E549" s="3" t="s">
        <v>410</v>
      </c>
      <c r="F549" s="3" t="s">
        <v>409</v>
      </c>
      <c r="G549" s="3" t="s">
        <v>411</v>
      </c>
      <c r="H549" s="3" t="s">
        <v>1836</v>
      </c>
      <c r="I549" s="3" t="s">
        <v>412</v>
      </c>
      <c r="J549" s="3"/>
      <c r="K549" s="4" t="s">
        <v>491</v>
      </c>
      <c r="L549" s="4">
        <v>0</v>
      </c>
      <c r="M549" s="12" t="s">
        <v>2463</v>
      </c>
      <c r="N549" s="4" t="s">
        <v>483</v>
      </c>
      <c r="O549" s="4" t="s">
        <v>1507</v>
      </c>
      <c r="P549" s="4" t="s">
        <v>483</v>
      </c>
      <c r="Q549" s="4" t="s">
        <v>485</v>
      </c>
      <c r="R549" s="4" t="s">
        <v>503</v>
      </c>
      <c r="S549" s="4" t="s">
        <v>496</v>
      </c>
      <c r="T549" s="4">
        <v>796</v>
      </c>
      <c r="U549" s="4" t="s">
        <v>493</v>
      </c>
      <c r="V549" s="4">
        <v>1</v>
      </c>
      <c r="W549" s="24">
        <v>109999.99999999999</v>
      </c>
      <c r="X549" s="24">
        <v>0</v>
      </c>
      <c r="Y549" s="24">
        <f t="shared" si="24"/>
        <v>0</v>
      </c>
      <c r="Z549" s="4"/>
      <c r="AA549" s="4" t="s">
        <v>1319</v>
      </c>
      <c r="AB549" s="4">
        <v>7</v>
      </c>
    </row>
    <row r="550" spans="1:28" ht="102">
      <c r="A550" s="3" t="s">
        <v>2787</v>
      </c>
      <c r="B550" s="3" t="s">
        <v>478</v>
      </c>
      <c r="C550" s="3" t="s">
        <v>479</v>
      </c>
      <c r="D550" s="3" t="s">
        <v>408</v>
      </c>
      <c r="E550" s="3" t="s">
        <v>410</v>
      </c>
      <c r="F550" s="3" t="s">
        <v>409</v>
      </c>
      <c r="G550" s="3" t="s">
        <v>411</v>
      </c>
      <c r="H550" s="3" t="s">
        <v>1836</v>
      </c>
      <c r="I550" s="3" t="s">
        <v>412</v>
      </c>
      <c r="J550" s="3"/>
      <c r="K550" s="4" t="s">
        <v>482</v>
      </c>
      <c r="L550" s="4">
        <v>0</v>
      </c>
      <c r="M550" s="12" t="s">
        <v>2463</v>
      </c>
      <c r="N550" s="4" t="s">
        <v>483</v>
      </c>
      <c r="O550" s="4" t="s">
        <v>1507</v>
      </c>
      <c r="P550" s="4" t="s">
        <v>483</v>
      </c>
      <c r="Q550" s="4" t="s">
        <v>485</v>
      </c>
      <c r="R550" s="4" t="s">
        <v>503</v>
      </c>
      <c r="S550" s="4" t="s">
        <v>496</v>
      </c>
      <c r="T550" s="4">
        <v>796</v>
      </c>
      <c r="U550" s="4" t="s">
        <v>493</v>
      </c>
      <c r="V550" s="4">
        <v>1</v>
      </c>
      <c r="W550" s="24">
        <v>109999.99999999999</v>
      </c>
      <c r="X550" s="24">
        <v>0</v>
      </c>
      <c r="Y550" s="24">
        <f t="shared" si="24"/>
        <v>0</v>
      </c>
      <c r="Z550" s="4"/>
      <c r="AA550" s="4" t="s">
        <v>1319</v>
      </c>
      <c r="AB550" s="4" t="s">
        <v>2913</v>
      </c>
    </row>
    <row r="551" spans="1:28" ht="102">
      <c r="A551" s="3" t="s">
        <v>2912</v>
      </c>
      <c r="B551" s="3" t="s">
        <v>478</v>
      </c>
      <c r="C551" s="3" t="s">
        <v>479</v>
      </c>
      <c r="D551" s="3" t="s">
        <v>408</v>
      </c>
      <c r="E551" s="3" t="s">
        <v>410</v>
      </c>
      <c r="F551" s="3" t="s">
        <v>409</v>
      </c>
      <c r="G551" s="3" t="s">
        <v>411</v>
      </c>
      <c r="H551" s="3" t="s">
        <v>1836</v>
      </c>
      <c r="I551" s="3" t="s">
        <v>412</v>
      </c>
      <c r="J551" s="3"/>
      <c r="K551" s="4" t="s">
        <v>482</v>
      </c>
      <c r="L551" s="4">
        <v>0</v>
      </c>
      <c r="M551" s="12" t="s">
        <v>2463</v>
      </c>
      <c r="N551" s="4" t="s">
        <v>483</v>
      </c>
      <c r="O551" s="3" t="s">
        <v>1445</v>
      </c>
      <c r="P551" s="4" t="s">
        <v>483</v>
      </c>
      <c r="Q551" s="4" t="s">
        <v>485</v>
      </c>
      <c r="R551" s="4" t="s">
        <v>503</v>
      </c>
      <c r="S551" s="4" t="s">
        <v>496</v>
      </c>
      <c r="T551" s="4">
        <v>796</v>
      </c>
      <c r="U551" s="4" t="s">
        <v>493</v>
      </c>
      <c r="V551" s="4">
        <v>1</v>
      </c>
      <c r="W551" s="24">
        <v>120000</v>
      </c>
      <c r="X551" s="24">
        <f>V551*W551</f>
        <v>120000</v>
      </c>
      <c r="Y551" s="24">
        <f t="shared" si="24"/>
        <v>134400</v>
      </c>
      <c r="Z551" s="4"/>
      <c r="AA551" s="4" t="s">
        <v>1319</v>
      </c>
      <c r="AB551" s="4"/>
    </row>
    <row r="552" spans="1:28" ht="102">
      <c r="A552" s="3" t="s">
        <v>2377</v>
      </c>
      <c r="B552" s="3" t="s">
        <v>478</v>
      </c>
      <c r="C552" s="3" t="s">
        <v>479</v>
      </c>
      <c r="D552" s="3" t="s">
        <v>413</v>
      </c>
      <c r="E552" s="3" t="s">
        <v>414</v>
      </c>
      <c r="F552" s="3" t="s">
        <v>1835</v>
      </c>
      <c r="G552" s="3" t="s">
        <v>281</v>
      </c>
      <c r="H552" s="3" t="s">
        <v>1834</v>
      </c>
      <c r="I552" s="3" t="s">
        <v>415</v>
      </c>
      <c r="J552" s="3"/>
      <c r="K552" s="4" t="s">
        <v>491</v>
      </c>
      <c r="L552" s="4">
        <v>0</v>
      </c>
      <c r="M552" s="12" t="s">
        <v>2463</v>
      </c>
      <c r="N552" s="4" t="s">
        <v>483</v>
      </c>
      <c r="O552" s="4" t="s">
        <v>1507</v>
      </c>
      <c r="P552" s="4" t="s">
        <v>483</v>
      </c>
      <c r="Q552" s="4" t="s">
        <v>485</v>
      </c>
      <c r="R552" s="4" t="s">
        <v>503</v>
      </c>
      <c r="S552" s="4" t="s">
        <v>496</v>
      </c>
      <c r="T552" s="4">
        <v>796</v>
      </c>
      <c r="U552" s="4" t="s">
        <v>493</v>
      </c>
      <c r="V552" s="4">
        <v>1</v>
      </c>
      <c r="W552" s="24">
        <v>120000</v>
      </c>
      <c r="X552" s="24">
        <v>0</v>
      </c>
      <c r="Y552" s="24">
        <f t="shared" si="24"/>
        <v>0</v>
      </c>
      <c r="Z552" s="4"/>
      <c r="AA552" s="4" t="s">
        <v>1319</v>
      </c>
      <c r="AB552" s="4">
        <v>7</v>
      </c>
    </row>
    <row r="553" spans="1:28" ht="102">
      <c r="A553" s="3" t="s">
        <v>2788</v>
      </c>
      <c r="B553" s="3" t="s">
        <v>478</v>
      </c>
      <c r="C553" s="3" t="s">
        <v>479</v>
      </c>
      <c r="D553" s="3" t="s">
        <v>413</v>
      </c>
      <c r="E553" s="3" t="s">
        <v>414</v>
      </c>
      <c r="F553" s="3" t="s">
        <v>1835</v>
      </c>
      <c r="G553" s="3" t="s">
        <v>281</v>
      </c>
      <c r="H553" s="3" t="s">
        <v>1834</v>
      </c>
      <c r="I553" s="3" t="s">
        <v>415</v>
      </c>
      <c r="J553" s="3"/>
      <c r="K553" s="4" t="s">
        <v>482</v>
      </c>
      <c r="L553" s="4">
        <v>0</v>
      </c>
      <c r="M553" s="12" t="s">
        <v>2463</v>
      </c>
      <c r="N553" s="4" t="s">
        <v>483</v>
      </c>
      <c r="O553" s="4" t="s">
        <v>1507</v>
      </c>
      <c r="P553" s="4" t="s">
        <v>483</v>
      </c>
      <c r="Q553" s="4" t="s">
        <v>485</v>
      </c>
      <c r="R553" s="4" t="s">
        <v>503</v>
      </c>
      <c r="S553" s="4" t="s">
        <v>496</v>
      </c>
      <c r="T553" s="4">
        <v>796</v>
      </c>
      <c r="U553" s="4" t="s">
        <v>493</v>
      </c>
      <c r="V553" s="4">
        <v>1</v>
      </c>
      <c r="W553" s="24">
        <v>120000</v>
      </c>
      <c r="X553" s="24">
        <v>0</v>
      </c>
      <c r="Y553" s="24">
        <f t="shared" si="24"/>
        <v>0</v>
      </c>
      <c r="Z553" s="4"/>
      <c r="AA553" s="4" t="s">
        <v>1319</v>
      </c>
      <c r="AB553" s="4">
        <v>11</v>
      </c>
    </row>
    <row r="554" spans="1:28" ht="102">
      <c r="A554" s="3" t="s">
        <v>2911</v>
      </c>
      <c r="B554" s="3" t="s">
        <v>478</v>
      </c>
      <c r="C554" s="3" t="s">
        <v>479</v>
      </c>
      <c r="D554" s="3" t="s">
        <v>413</v>
      </c>
      <c r="E554" s="3" t="s">
        <v>414</v>
      </c>
      <c r="F554" s="3" t="s">
        <v>1835</v>
      </c>
      <c r="G554" s="3" t="s">
        <v>281</v>
      </c>
      <c r="H554" s="3" t="s">
        <v>1834</v>
      </c>
      <c r="I554" s="3" t="s">
        <v>415</v>
      </c>
      <c r="J554" s="3"/>
      <c r="K554" s="4" t="s">
        <v>482</v>
      </c>
      <c r="L554" s="4">
        <v>0</v>
      </c>
      <c r="M554" s="12" t="s">
        <v>2463</v>
      </c>
      <c r="N554" s="4" t="s">
        <v>483</v>
      </c>
      <c r="O554" s="3" t="s">
        <v>1445</v>
      </c>
      <c r="P554" s="4" t="s">
        <v>483</v>
      </c>
      <c r="Q554" s="4" t="s">
        <v>485</v>
      </c>
      <c r="R554" s="4" t="s">
        <v>503</v>
      </c>
      <c r="S554" s="4" t="s">
        <v>496</v>
      </c>
      <c r="T554" s="4">
        <v>796</v>
      </c>
      <c r="U554" s="4" t="s">
        <v>493</v>
      </c>
      <c r="V554" s="4">
        <v>1</v>
      </c>
      <c r="W554" s="24">
        <v>120000</v>
      </c>
      <c r="X554" s="24">
        <f>V554*W554</f>
        <v>120000</v>
      </c>
      <c r="Y554" s="24">
        <f t="shared" si="24"/>
        <v>134400</v>
      </c>
      <c r="Z554" s="4"/>
      <c r="AA554" s="4" t="s">
        <v>1319</v>
      </c>
      <c r="AB554" s="4"/>
    </row>
    <row r="555" spans="1:28" ht="132.75" customHeight="1">
      <c r="A555" s="3" t="s">
        <v>2378</v>
      </c>
      <c r="B555" s="3" t="s">
        <v>478</v>
      </c>
      <c r="C555" s="3" t="s">
        <v>479</v>
      </c>
      <c r="D555" s="3" t="s">
        <v>1893</v>
      </c>
      <c r="E555" s="3" t="s">
        <v>1895</v>
      </c>
      <c r="F555" s="3" t="s">
        <v>1894</v>
      </c>
      <c r="G555" s="3" t="s">
        <v>1896</v>
      </c>
      <c r="H555" s="3" t="s">
        <v>1896</v>
      </c>
      <c r="I555" s="3" t="s">
        <v>416</v>
      </c>
      <c r="J555" s="3"/>
      <c r="K555" s="4" t="s">
        <v>491</v>
      </c>
      <c r="L555" s="4">
        <v>0</v>
      </c>
      <c r="M555" s="12" t="s">
        <v>2463</v>
      </c>
      <c r="N555" s="4" t="s">
        <v>483</v>
      </c>
      <c r="O555" s="4" t="s">
        <v>1507</v>
      </c>
      <c r="P555" s="4" t="s">
        <v>483</v>
      </c>
      <c r="Q555" s="4" t="s">
        <v>485</v>
      </c>
      <c r="R555" s="4" t="s">
        <v>503</v>
      </c>
      <c r="S555" s="4" t="s">
        <v>496</v>
      </c>
      <c r="T555" s="4">
        <v>796</v>
      </c>
      <c r="U555" s="4" t="s">
        <v>493</v>
      </c>
      <c r="V555" s="4">
        <v>1</v>
      </c>
      <c r="W555" s="24">
        <v>199999.99999999997</v>
      </c>
      <c r="X555" s="24">
        <v>0</v>
      </c>
      <c r="Y555" s="24">
        <f t="shared" si="24"/>
        <v>0</v>
      </c>
      <c r="Z555" s="4"/>
      <c r="AA555" s="4" t="s">
        <v>1319</v>
      </c>
      <c r="AB555" s="4">
        <v>7</v>
      </c>
    </row>
    <row r="556" spans="1:28" ht="60.75" customHeight="1">
      <c r="A556" s="3" t="s">
        <v>2789</v>
      </c>
      <c r="B556" s="3" t="s">
        <v>478</v>
      </c>
      <c r="C556" s="3" t="s">
        <v>479</v>
      </c>
      <c r="D556" s="3" t="s">
        <v>1893</v>
      </c>
      <c r="E556" s="3" t="s">
        <v>1895</v>
      </c>
      <c r="F556" s="3" t="s">
        <v>1894</v>
      </c>
      <c r="G556" s="3" t="s">
        <v>1896</v>
      </c>
      <c r="H556" s="3" t="s">
        <v>1896</v>
      </c>
      <c r="I556" s="3" t="s">
        <v>416</v>
      </c>
      <c r="J556" s="3"/>
      <c r="K556" s="4" t="s">
        <v>482</v>
      </c>
      <c r="L556" s="4">
        <v>0</v>
      </c>
      <c r="M556" s="12" t="s">
        <v>2463</v>
      </c>
      <c r="N556" s="4" t="s">
        <v>483</v>
      </c>
      <c r="O556" s="4" t="s">
        <v>1507</v>
      </c>
      <c r="P556" s="4" t="s">
        <v>483</v>
      </c>
      <c r="Q556" s="4" t="s">
        <v>485</v>
      </c>
      <c r="R556" s="4" t="s">
        <v>503</v>
      </c>
      <c r="S556" s="4" t="s">
        <v>496</v>
      </c>
      <c r="T556" s="4">
        <v>796</v>
      </c>
      <c r="U556" s="4" t="s">
        <v>493</v>
      </c>
      <c r="V556" s="4">
        <v>1</v>
      </c>
      <c r="W556" s="24">
        <v>199999.99999999997</v>
      </c>
      <c r="X556" s="24">
        <v>0</v>
      </c>
      <c r="Y556" s="24">
        <f t="shared" si="24"/>
        <v>0</v>
      </c>
      <c r="Z556" s="4"/>
      <c r="AA556" s="4" t="s">
        <v>1319</v>
      </c>
      <c r="AB556" s="4" t="s">
        <v>2839</v>
      </c>
    </row>
    <row r="557" spans="1:28" ht="135" customHeight="1">
      <c r="A557" s="3" t="s">
        <v>2379</v>
      </c>
      <c r="B557" s="3" t="s">
        <v>478</v>
      </c>
      <c r="C557" s="3" t="s">
        <v>479</v>
      </c>
      <c r="D557" s="3" t="s">
        <v>434</v>
      </c>
      <c r="E557" s="3" t="s">
        <v>365</v>
      </c>
      <c r="F557" s="3" t="s">
        <v>1658</v>
      </c>
      <c r="G557" s="3" t="s">
        <v>435</v>
      </c>
      <c r="H557" s="3" t="s">
        <v>1837</v>
      </c>
      <c r="I557" s="3" t="s">
        <v>436</v>
      </c>
      <c r="J557" s="3"/>
      <c r="K557" s="4" t="s">
        <v>491</v>
      </c>
      <c r="L557" s="4">
        <v>0</v>
      </c>
      <c r="M557" s="12" t="s">
        <v>2463</v>
      </c>
      <c r="N557" s="4" t="s">
        <v>483</v>
      </c>
      <c r="O557" s="4" t="s">
        <v>1507</v>
      </c>
      <c r="P557" s="4" t="s">
        <v>483</v>
      </c>
      <c r="Q557" s="4" t="s">
        <v>485</v>
      </c>
      <c r="R557" s="4" t="s">
        <v>503</v>
      </c>
      <c r="S557" s="4" t="s">
        <v>496</v>
      </c>
      <c r="T557" s="4" t="s">
        <v>319</v>
      </c>
      <c r="U557" s="4" t="s">
        <v>497</v>
      </c>
      <c r="V557" s="4">
        <v>12</v>
      </c>
      <c r="W557" s="24">
        <v>1799.9999999999998</v>
      </c>
      <c r="X557" s="24">
        <v>0</v>
      </c>
      <c r="Y557" s="24">
        <f t="shared" si="24"/>
        <v>0</v>
      </c>
      <c r="Z557" s="4"/>
      <c r="AA557" s="4" t="s">
        <v>1319</v>
      </c>
      <c r="AB557" s="4" t="s">
        <v>2839</v>
      </c>
    </row>
    <row r="558" spans="1:28" ht="109.5" customHeight="1">
      <c r="A558" s="3" t="s">
        <v>2380</v>
      </c>
      <c r="B558" s="3" t="s">
        <v>478</v>
      </c>
      <c r="C558" s="3" t="s">
        <v>479</v>
      </c>
      <c r="D558" s="3" t="s">
        <v>334</v>
      </c>
      <c r="E558" s="3" t="s">
        <v>335</v>
      </c>
      <c r="F558" s="3" t="s">
        <v>335</v>
      </c>
      <c r="G558" s="3" t="s">
        <v>336</v>
      </c>
      <c r="H558" s="3" t="s">
        <v>1838</v>
      </c>
      <c r="I558" s="3" t="s">
        <v>337</v>
      </c>
      <c r="J558" s="3"/>
      <c r="K558" s="4" t="s">
        <v>491</v>
      </c>
      <c r="L558" s="4">
        <v>0</v>
      </c>
      <c r="M558" s="12" t="s">
        <v>2463</v>
      </c>
      <c r="N558" s="4" t="s">
        <v>483</v>
      </c>
      <c r="O558" s="4" t="s">
        <v>640</v>
      </c>
      <c r="P558" s="4" t="s">
        <v>483</v>
      </c>
      <c r="Q558" s="4" t="s">
        <v>485</v>
      </c>
      <c r="R558" s="4" t="s">
        <v>503</v>
      </c>
      <c r="S558" s="4" t="s">
        <v>496</v>
      </c>
      <c r="T558" s="4">
        <v>796</v>
      </c>
      <c r="U558" s="4" t="s">
        <v>493</v>
      </c>
      <c r="V558" s="4">
        <v>1</v>
      </c>
      <c r="W558" s="24">
        <v>25999.999999999996</v>
      </c>
      <c r="X558" s="24">
        <v>0</v>
      </c>
      <c r="Y558" s="24">
        <f t="shared" si="24"/>
        <v>0</v>
      </c>
      <c r="Z558" s="4"/>
      <c r="AA558" s="4" t="s">
        <v>1319</v>
      </c>
      <c r="AB558" s="4">
        <v>7</v>
      </c>
    </row>
    <row r="559" spans="1:28" ht="109.5" customHeight="1">
      <c r="A559" s="3" t="s">
        <v>2790</v>
      </c>
      <c r="B559" s="3" t="s">
        <v>478</v>
      </c>
      <c r="C559" s="3" t="s">
        <v>479</v>
      </c>
      <c r="D559" s="3" t="s">
        <v>334</v>
      </c>
      <c r="E559" s="3" t="s">
        <v>335</v>
      </c>
      <c r="F559" s="3" t="s">
        <v>335</v>
      </c>
      <c r="G559" s="3" t="s">
        <v>336</v>
      </c>
      <c r="H559" s="3" t="s">
        <v>1838</v>
      </c>
      <c r="I559" s="3" t="s">
        <v>337</v>
      </c>
      <c r="J559" s="3"/>
      <c r="K559" s="4" t="s">
        <v>482</v>
      </c>
      <c r="L559" s="4">
        <v>0</v>
      </c>
      <c r="M559" s="12" t="s">
        <v>2463</v>
      </c>
      <c r="N559" s="4" t="s">
        <v>483</v>
      </c>
      <c r="O559" s="4" t="s">
        <v>640</v>
      </c>
      <c r="P559" s="4" t="s">
        <v>483</v>
      </c>
      <c r="Q559" s="4" t="s">
        <v>485</v>
      </c>
      <c r="R559" s="4" t="s">
        <v>503</v>
      </c>
      <c r="S559" s="4" t="s">
        <v>496</v>
      </c>
      <c r="T559" s="4">
        <v>796</v>
      </c>
      <c r="U559" s="4" t="s">
        <v>493</v>
      </c>
      <c r="V559" s="4">
        <v>1</v>
      </c>
      <c r="W559" s="24">
        <v>25999.999999999996</v>
      </c>
      <c r="X559" s="24">
        <f>V559*W559</f>
        <v>25999.999999999996</v>
      </c>
      <c r="Y559" s="24">
        <f t="shared" si="24"/>
        <v>29120</v>
      </c>
      <c r="Z559" s="4"/>
      <c r="AA559" s="4" t="s">
        <v>1319</v>
      </c>
      <c r="AB559" s="4"/>
    </row>
    <row r="560" spans="1:28" ht="107.25" customHeight="1">
      <c r="A560" s="3" t="s">
        <v>2381</v>
      </c>
      <c r="B560" s="3" t="s">
        <v>478</v>
      </c>
      <c r="C560" s="3" t="s">
        <v>479</v>
      </c>
      <c r="D560" s="3" t="s">
        <v>334</v>
      </c>
      <c r="E560" s="3" t="s">
        <v>335</v>
      </c>
      <c r="F560" s="3" t="s">
        <v>335</v>
      </c>
      <c r="G560" s="3" t="s">
        <v>336</v>
      </c>
      <c r="H560" s="3" t="s">
        <v>1838</v>
      </c>
      <c r="I560" s="3" t="s">
        <v>338</v>
      </c>
      <c r="J560" s="3"/>
      <c r="K560" s="4" t="s">
        <v>491</v>
      </c>
      <c r="L560" s="4">
        <v>0</v>
      </c>
      <c r="M560" s="12" t="s">
        <v>2463</v>
      </c>
      <c r="N560" s="4" t="s">
        <v>483</v>
      </c>
      <c r="O560" s="4" t="s">
        <v>640</v>
      </c>
      <c r="P560" s="4" t="s">
        <v>483</v>
      </c>
      <c r="Q560" s="4" t="s">
        <v>485</v>
      </c>
      <c r="R560" s="4" t="s">
        <v>503</v>
      </c>
      <c r="S560" s="4" t="s">
        <v>496</v>
      </c>
      <c r="T560" s="4">
        <v>796</v>
      </c>
      <c r="U560" s="4" t="s">
        <v>493</v>
      </c>
      <c r="V560" s="4">
        <v>2</v>
      </c>
      <c r="W560" s="24">
        <v>31999.999999999996</v>
      </c>
      <c r="X560" s="24">
        <v>0</v>
      </c>
      <c r="Y560" s="24">
        <f t="shared" si="24"/>
        <v>0</v>
      </c>
      <c r="Z560" s="4"/>
      <c r="AA560" s="4" t="s">
        <v>1319</v>
      </c>
      <c r="AB560" s="4">
        <v>7</v>
      </c>
    </row>
    <row r="561" spans="1:28" ht="107.25" customHeight="1">
      <c r="A561" s="3" t="s">
        <v>2791</v>
      </c>
      <c r="B561" s="3" t="s">
        <v>478</v>
      </c>
      <c r="C561" s="3" t="s">
        <v>479</v>
      </c>
      <c r="D561" s="3" t="s">
        <v>334</v>
      </c>
      <c r="E561" s="3" t="s">
        <v>335</v>
      </c>
      <c r="F561" s="3" t="s">
        <v>335</v>
      </c>
      <c r="G561" s="3" t="s">
        <v>336</v>
      </c>
      <c r="H561" s="3" t="s">
        <v>1838</v>
      </c>
      <c r="I561" s="3" t="s">
        <v>338</v>
      </c>
      <c r="J561" s="3"/>
      <c r="K561" s="4" t="s">
        <v>482</v>
      </c>
      <c r="L561" s="4">
        <v>0</v>
      </c>
      <c r="M561" s="12" t="s">
        <v>2463</v>
      </c>
      <c r="N561" s="4" t="s">
        <v>483</v>
      </c>
      <c r="O561" s="4" t="s">
        <v>640</v>
      </c>
      <c r="P561" s="4" t="s">
        <v>483</v>
      </c>
      <c r="Q561" s="4" t="s">
        <v>485</v>
      </c>
      <c r="R561" s="4" t="s">
        <v>503</v>
      </c>
      <c r="S561" s="4" t="s">
        <v>496</v>
      </c>
      <c r="T561" s="4">
        <v>796</v>
      </c>
      <c r="U561" s="4" t="s">
        <v>493</v>
      </c>
      <c r="V561" s="4">
        <v>2</v>
      </c>
      <c r="W561" s="24">
        <v>31999.999999999996</v>
      </c>
      <c r="X561" s="24">
        <f>V561*W561</f>
        <v>63999.99999999999</v>
      </c>
      <c r="Y561" s="24">
        <f t="shared" si="24"/>
        <v>71680</v>
      </c>
      <c r="Z561" s="4"/>
      <c r="AA561" s="4" t="s">
        <v>1319</v>
      </c>
      <c r="AB561" s="4"/>
    </row>
    <row r="562" spans="1:28" ht="102">
      <c r="A562" s="3" t="s">
        <v>2382</v>
      </c>
      <c r="B562" s="3" t="s">
        <v>478</v>
      </c>
      <c r="C562" s="3" t="s">
        <v>479</v>
      </c>
      <c r="D562" s="3" t="s">
        <v>339</v>
      </c>
      <c r="E562" s="3" t="s">
        <v>341</v>
      </c>
      <c r="F562" s="3" t="s">
        <v>1670</v>
      </c>
      <c r="G562" s="3" t="s">
        <v>343</v>
      </c>
      <c r="H562" s="3" t="s">
        <v>1671</v>
      </c>
      <c r="I562" s="3" t="s">
        <v>344</v>
      </c>
      <c r="J562" s="3"/>
      <c r="K562" s="4" t="s">
        <v>491</v>
      </c>
      <c r="L562" s="4">
        <v>0</v>
      </c>
      <c r="M562" s="12" t="s">
        <v>2463</v>
      </c>
      <c r="N562" s="4" t="s">
        <v>483</v>
      </c>
      <c r="O562" s="4" t="s">
        <v>640</v>
      </c>
      <c r="P562" s="4" t="s">
        <v>483</v>
      </c>
      <c r="Q562" s="4" t="s">
        <v>485</v>
      </c>
      <c r="R562" s="4" t="s">
        <v>503</v>
      </c>
      <c r="S562" s="4" t="s">
        <v>496</v>
      </c>
      <c r="T562" s="4" t="s">
        <v>319</v>
      </c>
      <c r="U562" s="4" t="s">
        <v>497</v>
      </c>
      <c r="V562" s="4">
        <v>2</v>
      </c>
      <c r="W562" s="24">
        <v>7999.999999999999</v>
      </c>
      <c r="X562" s="24">
        <v>0</v>
      </c>
      <c r="Y562" s="24">
        <f t="shared" si="24"/>
        <v>0</v>
      </c>
      <c r="Z562" s="4"/>
      <c r="AA562" s="4" t="s">
        <v>1319</v>
      </c>
      <c r="AB562" s="4" t="s">
        <v>2839</v>
      </c>
    </row>
    <row r="563" spans="1:28" ht="109.5" customHeight="1">
      <c r="A563" s="3" t="s">
        <v>2383</v>
      </c>
      <c r="B563" s="3" t="s">
        <v>478</v>
      </c>
      <c r="C563" s="3" t="s">
        <v>479</v>
      </c>
      <c r="D563" s="3" t="s">
        <v>345</v>
      </c>
      <c r="E563" s="3" t="s">
        <v>341</v>
      </c>
      <c r="F563" s="3" t="s">
        <v>340</v>
      </c>
      <c r="G563" s="3" t="s">
        <v>317</v>
      </c>
      <c r="H563" s="3" t="s">
        <v>342</v>
      </c>
      <c r="I563" s="3" t="s">
        <v>346</v>
      </c>
      <c r="J563" s="3"/>
      <c r="K563" s="4" t="s">
        <v>491</v>
      </c>
      <c r="L563" s="4">
        <v>0</v>
      </c>
      <c r="M563" s="12" t="s">
        <v>2463</v>
      </c>
      <c r="N563" s="4" t="s">
        <v>483</v>
      </c>
      <c r="O563" s="4" t="s">
        <v>640</v>
      </c>
      <c r="P563" s="4" t="s">
        <v>483</v>
      </c>
      <c r="Q563" s="4" t="s">
        <v>485</v>
      </c>
      <c r="R563" s="4" t="s">
        <v>503</v>
      </c>
      <c r="S563" s="4" t="s">
        <v>496</v>
      </c>
      <c r="T563" s="4" t="s">
        <v>319</v>
      </c>
      <c r="U563" s="4" t="s">
        <v>497</v>
      </c>
      <c r="V563" s="4">
        <v>4</v>
      </c>
      <c r="W563" s="24">
        <v>18000</v>
      </c>
      <c r="X563" s="24">
        <v>0</v>
      </c>
      <c r="Y563" s="24">
        <f t="shared" si="24"/>
        <v>0</v>
      </c>
      <c r="Z563" s="4"/>
      <c r="AA563" s="4" t="s">
        <v>1319</v>
      </c>
      <c r="AB563" s="4" t="s">
        <v>2839</v>
      </c>
    </row>
    <row r="564" spans="1:28" ht="94.5" customHeight="1">
      <c r="A564" s="3" t="s">
        <v>2384</v>
      </c>
      <c r="B564" s="3" t="s">
        <v>478</v>
      </c>
      <c r="C564" s="3" t="s">
        <v>479</v>
      </c>
      <c r="D564" s="3" t="s">
        <v>347</v>
      </c>
      <c r="E564" s="3" t="s">
        <v>348</v>
      </c>
      <c r="F564" s="3" t="s">
        <v>1839</v>
      </c>
      <c r="G564" s="3" t="s">
        <v>289</v>
      </c>
      <c r="H564" s="3" t="s">
        <v>1661</v>
      </c>
      <c r="I564" s="3" t="s">
        <v>349</v>
      </c>
      <c r="J564" s="3"/>
      <c r="K564" s="4" t="s">
        <v>491</v>
      </c>
      <c r="L564" s="4">
        <v>0</v>
      </c>
      <c r="M564" s="12" t="s">
        <v>2463</v>
      </c>
      <c r="N564" s="4" t="s">
        <v>483</v>
      </c>
      <c r="O564" s="4" t="s">
        <v>640</v>
      </c>
      <c r="P564" s="4" t="s">
        <v>483</v>
      </c>
      <c r="Q564" s="4" t="s">
        <v>485</v>
      </c>
      <c r="R564" s="4" t="s">
        <v>503</v>
      </c>
      <c r="S564" s="4" t="s">
        <v>496</v>
      </c>
      <c r="T564" s="4">
        <v>796</v>
      </c>
      <c r="U564" s="4" t="s">
        <v>493</v>
      </c>
      <c r="V564" s="4">
        <v>1</v>
      </c>
      <c r="W564" s="24">
        <v>23999.999999999996</v>
      </c>
      <c r="X564" s="24">
        <v>0</v>
      </c>
      <c r="Y564" s="24">
        <f t="shared" si="24"/>
        <v>0</v>
      </c>
      <c r="Z564" s="4"/>
      <c r="AA564" s="4" t="s">
        <v>1319</v>
      </c>
      <c r="AB564" s="4">
        <v>7</v>
      </c>
    </row>
    <row r="565" spans="1:28" ht="94.5" customHeight="1">
      <c r="A565" s="3" t="s">
        <v>2792</v>
      </c>
      <c r="B565" s="3" t="s">
        <v>478</v>
      </c>
      <c r="C565" s="3" t="s">
        <v>479</v>
      </c>
      <c r="D565" s="3" t="s">
        <v>347</v>
      </c>
      <c r="E565" s="3" t="s">
        <v>348</v>
      </c>
      <c r="F565" s="3" t="s">
        <v>1839</v>
      </c>
      <c r="G565" s="3" t="s">
        <v>289</v>
      </c>
      <c r="H565" s="3" t="s">
        <v>1661</v>
      </c>
      <c r="I565" s="3" t="s">
        <v>349</v>
      </c>
      <c r="J565" s="3"/>
      <c r="K565" s="4" t="s">
        <v>482</v>
      </c>
      <c r="L565" s="4">
        <v>0</v>
      </c>
      <c r="M565" s="12" t="s">
        <v>2463</v>
      </c>
      <c r="N565" s="4" t="s">
        <v>483</v>
      </c>
      <c r="O565" s="4" t="s">
        <v>640</v>
      </c>
      <c r="P565" s="4" t="s">
        <v>483</v>
      </c>
      <c r="Q565" s="4" t="s">
        <v>485</v>
      </c>
      <c r="R565" s="4" t="s">
        <v>503</v>
      </c>
      <c r="S565" s="4" t="s">
        <v>496</v>
      </c>
      <c r="T565" s="4">
        <v>796</v>
      </c>
      <c r="U565" s="4" t="s">
        <v>493</v>
      </c>
      <c r="V565" s="4">
        <v>1</v>
      </c>
      <c r="W565" s="24">
        <v>23999.999999999996</v>
      </c>
      <c r="X565" s="24">
        <f>V565*W565</f>
        <v>23999.999999999996</v>
      </c>
      <c r="Y565" s="24">
        <f t="shared" si="24"/>
        <v>26880</v>
      </c>
      <c r="Z565" s="4"/>
      <c r="AA565" s="4" t="s">
        <v>1319</v>
      </c>
      <c r="AB565" s="4"/>
    </row>
    <row r="566" spans="1:28" ht="140.25" customHeight="1">
      <c r="A566" s="3" t="s">
        <v>2385</v>
      </c>
      <c r="B566" s="3" t="s">
        <v>478</v>
      </c>
      <c r="C566" s="3" t="s">
        <v>479</v>
      </c>
      <c r="D566" s="3" t="s">
        <v>350</v>
      </c>
      <c r="E566" s="3" t="s">
        <v>351</v>
      </c>
      <c r="F566" s="3" t="s">
        <v>1840</v>
      </c>
      <c r="G566" s="3" t="s">
        <v>343</v>
      </c>
      <c r="H566" s="3" t="s">
        <v>352</v>
      </c>
      <c r="I566" s="3" t="s">
        <v>353</v>
      </c>
      <c r="J566" s="3"/>
      <c r="K566" s="4" t="s">
        <v>491</v>
      </c>
      <c r="L566" s="4">
        <v>0</v>
      </c>
      <c r="M566" s="12" t="s">
        <v>2463</v>
      </c>
      <c r="N566" s="4" t="s">
        <v>483</v>
      </c>
      <c r="O566" s="4" t="s">
        <v>640</v>
      </c>
      <c r="P566" s="4" t="s">
        <v>483</v>
      </c>
      <c r="Q566" s="4" t="s">
        <v>485</v>
      </c>
      <c r="R566" s="4" t="s">
        <v>503</v>
      </c>
      <c r="S566" s="4" t="s">
        <v>496</v>
      </c>
      <c r="T566" s="4">
        <v>796</v>
      </c>
      <c r="U566" s="4" t="s">
        <v>493</v>
      </c>
      <c r="V566" s="4">
        <v>1</v>
      </c>
      <c r="W566" s="24">
        <v>72000</v>
      </c>
      <c r="X566" s="24">
        <v>0</v>
      </c>
      <c r="Y566" s="24">
        <f t="shared" si="24"/>
        <v>0</v>
      </c>
      <c r="Z566" s="4"/>
      <c r="AA566" s="4" t="s">
        <v>1319</v>
      </c>
      <c r="AB566" s="4">
        <v>7</v>
      </c>
    </row>
    <row r="567" spans="1:28" ht="140.25" customHeight="1">
      <c r="A567" s="3" t="s">
        <v>2793</v>
      </c>
      <c r="B567" s="3" t="s">
        <v>478</v>
      </c>
      <c r="C567" s="3" t="s">
        <v>479</v>
      </c>
      <c r="D567" s="3" t="s">
        <v>350</v>
      </c>
      <c r="E567" s="3" t="s">
        <v>351</v>
      </c>
      <c r="F567" s="3" t="s">
        <v>1840</v>
      </c>
      <c r="G567" s="3" t="s">
        <v>343</v>
      </c>
      <c r="H567" s="3" t="s">
        <v>352</v>
      </c>
      <c r="I567" s="3" t="s">
        <v>353</v>
      </c>
      <c r="J567" s="3"/>
      <c r="K567" s="4" t="s">
        <v>482</v>
      </c>
      <c r="L567" s="4">
        <v>0</v>
      </c>
      <c r="M567" s="12" t="s">
        <v>2463</v>
      </c>
      <c r="N567" s="4" t="s">
        <v>483</v>
      </c>
      <c r="O567" s="4" t="s">
        <v>640</v>
      </c>
      <c r="P567" s="4" t="s">
        <v>483</v>
      </c>
      <c r="Q567" s="4" t="s">
        <v>485</v>
      </c>
      <c r="R567" s="4" t="s">
        <v>503</v>
      </c>
      <c r="S567" s="4" t="s">
        <v>496</v>
      </c>
      <c r="T567" s="4">
        <v>796</v>
      </c>
      <c r="U567" s="4" t="s">
        <v>493</v>
      </c>
      <c r="V567" s="4">
        <v>1</v>
      </c>
      <c r="W567" s="24">
        <v>72000</v>
      </c>
      <c r="X567" s="24">
        <f>V567*W567</f>
        <v>72000</v>
      </c>
      <c r="Y567" s="24">
        <f t="shared" si="24"/>
        <v>80640.00000000001</v>
      </c>
      <c r="Z567" s="4"/>
      <c r="AA567" s="4" t="s">
        <v>1319</v>
      </c>
      <c r="AB567" s="4"/>
    </row>
    <row r="568" spans="1:28" ht="102">
      <c r="A568" s="3" t="s">
        <v>2386</v>
      </c>
      <c r="B568" s="3" t="s">
        <v>478</v>
      </c>
      <c r="C568" s="3" t="s">
        <v>479</v>
      </c>
      <c r="D568" s="3" t="s">
        <v>31</v>
      </c>
      <c r="E568" s="3" t="s">
        <v>32</v>
      </c>
      <c r="F568" s="3" t="s">
        <v>1841</v>
      </c>
      <c r="G568" s="3" t="s">
        <v>289</v>
      </c>
      <c r="H568" s="3" t="s">
        <v>0</v>
      </c>
      <c r="I568" s="3" t="s">
        <v>354</v>
      </c>
      <c r="J568" s="3"/>
      <c r="K568" s="4" t="s">
        <v>491</v>
      </c>
      <c r="L568" s="4">
        <v>0</v>
      </c>
      <c r="M568" s="12" t="s">
        <v>2463</v>
      </c>
      <c r="N568" s="4" t="s">
        <v>483</v>
      </c>
      <c r="O568" s="4" t="s">
        <v>494</v>
      </c>
      <c r="P568" s="4" t="s">
        <v>483</v>
      </c>
      <c r="Q568" s="4" t="s">
        <v>485</v>
      </c>
      <c r="R568" s="4" t="s">
        <v>503</v>
      </c>
      <c r="S568" s="4" t="s">
        <v>496</v>
      </c>
      <c r="T568" s="4">
        <v>796</v>
      </c>
      <c r="U568" s="4" t="s">
        <v>493</v>
      </c>
      <c r="V568" s="4">
        <v>2</v>
      </c>
      <c r="W568" s="24">
        <v>7999.999999999999</v>
      </c>
      <c r="X568" s="24">
        <v>0</v>
      </c>
      <c r="Y568" s="24">
        <f t="shared" si="24"/>
        <v>0</v>
      </c>
      <c r="Z568" s="4"/>
      <c r="AA568" s="4" t="s">
        <v>1319</v>
      </c>
      <c r="AB568" s="4">
        <v>7</v>
      </c>
    </row>
    <row r="569" spans="1:28" ht="102">
      <c r="A569" s="3" t="s">
        <v>2794</v>
      </c>
      <c r="B569" s="3" t="s">
        <v>478</v>
      </c>
      <c r="C569" s="3" t="s">
        <v>479</v>
      </c>
      <c r="D569" s="3" t="s">
        <v>31</v>
      </c>
      <c r="E569" s="3" t="s">
        <v>32</v>
      </c>
      <c r="F569" s="3" t="s">
        <v>1841</v>
      </c>
      <c r="G569" s="3" t="s">
        <v>289</v>
      </c>
      <c r="H569" s="3" t="s">
        <v>0</v>
      </c>
      <c r="I569" s="3" t="s">
        <v>354</v>
      </c>
      <c r="J569" s="3"/>
      <c r="K569" s="4" t="s">
        <v>482</v>
      </c>
      <c r="L569" s="4">
        <v>0</v>
      </c>
      <c r="M569" s="12" t="s">
        <v>2463</v>
      </c>
      <c r="N569" s="4" t="s">
        <v>483</v>
      </c>
      <c r="O569" s="4" t="s">
        <v>494</v>
      </c>
      <c r="P569" s="4" t="s">
        <v>483</v>
      </c>
      <c r="Q569" s="4" t="s">
        <v>485</v>
      </c>
      <c r="R569" s="4" t="s">
        <v>503</v>
      </c>
      <c r="S569" s="4" t="s">
        <v>496</v>
      </c>
      <c r="T569" s="4">
        <v>796</v>
      </c>
      <c r="U569" s="4" t="s">
        <v>493</v>
      </c>
      <c r="V569" s="4">
        <v>2</v>
      </c>
      <c r="W569" s="24">
        <v>7999.999999999999</v>
      </c>
      <c r="X569" s="24">
        <f>V569*W569</f>
        <v>15999.999999999998</v>
      </c>
      <c r="Y569" s="24">
        <f t="shared" si="24"/>
        <v>17920</v>
      </c>
      <c r="Z569" s="4"/>
      <c r="AA569" s="4" t="s">
        <v>1319</v>
      </c>
      <c r="AB569" s="4"/>
    </row>
    <row r="570" spans="1:28" ht="102">
      <c r="A570" s="3" t="s">
        <v>2387</v>
      </c>
      <c r="B570" s="3" t="s">
        <v>478</v>
      </c>
      <c r="C570" s="3" t="s">
        <v>479</v>
      </c>
      <c r="D570" s="3" t="s">
        <v>31</v>
      </c>
      <c r="E570" s="3" t="s">
        <v>32</v>
      </c>
      <c r="F570" s="3" t="s">
        <v>1841</v>
      </c>
      <c r="G570" s="3" t="s">
        <v>289</v>
      </c>
      <c r="H570" s="3" t="s">
        <v>0</v>
      </c>
      <c r="I570" s="3" t="s">
        <v>355</v>
      </c>
      <c r="J570" s="3"/>
      <c r="K570" s="4" t="s">
        <v>491</v>
      </c>
      <c r="L570" s="4">
        <v>0</v>
      </c>
      <c r="M570" s="12" t="s">
        <v>2463</v>
      </c>
      <c r="N570" s="4" t="s">
        <v>483</v>
      </c>
      <c r="O570" s="4" t="s">
        <v>494</v>
      </c>
      <c r="P570" s="4" t="s">
        <v>483</v>
      </c>
      <c r="Q570" s="4" t="s">
        <v>485</v>
      </c>
      <c r="R570" s="4" t="s">
        <v>503</v>
      </c>
      <c r="S570" s="4" t="s">
        <v>496</v>
      </c>
      <c r="T570" s="4">
        <v>796</v>
      </c>
      <c r="U570" s="4" t="s">
        <v>493</v>
      </c>
      <c r="V570" s="4">
        <v>2</v>
      </c>
      <c r="W570" s="24">
        <v>20999.999999999996</v>
      </c>
      <c r="X570" s="24">
        <v>0</v>
      </c>
      <c r="Y570" s="24">
        <f t="shared" si="24"/>
        <v>0</v>
      </c>
      <c r="Z570" s="4"/>
      <c r="AA570" s="4" t="s">
        <v>1319</v>
      </c>
      <c r="AB570" s="4" t="s">
        <v>2839</v>
      </c>
    </row>
    <row r="571" spans="1:28" ht="102">
      <c r="A571" s="3" t="s">
        <v>2388</v>
      </c>
      <c r="B571" s="3" t="s">
        <v>478</v>
      </c>
      <c r="C571" s="3" t="s">
        <v>479</v>
      </c>
      <c r="D571" s="3" t="s">
        <v>31</v>
      </c>
      <c r="E571" s="3" t="s">
        <v>32</v>
      </c>
      <c r="F571" s="3" t="s">
        <v>1841</v>
      </c>
      <c r="G571" s="3" t="s">
        <v>289</v>
      </c>
      <c r="H571" s="3" t="s">
        <v>0</v>
      </c>
      <c r="I571" s="3" t="s">
        <v>356</v>
      </c>
      <c r="J571" s="3"/>
      <c r="K571" s="4" t="s">
        <v>491</v>
      </c>
      <c r="L571" s="4">
        <v>0</v>
      </c>
      <c r="M571" s="12" t="s">
        <v>2463</v>
      </c>
      <c r="N571" s="4" t="s">
        <v>483</v>
      </c>
      <c r="O571" s="4" t="s">
        <v>494</v>
      </c>
      <c r="P571" s="4" t="s">
        <v>483</v>
      </c>
      <c r="Q571" s="4" t="s">
        <v>485</v>
      </c>
      <c r="R571" s="4" t="s">
        <v>503</v>
      </c>
      <c r="S571" s="4" t="s">
        <v>496</v>
      </c>
      <c r="T571" s="4">
        <v>796</v>
      </c>
      <c r="U571" s="4" t="s">
        <v>493</v>
      </c>
      <c r="V571" s="4">
        <v>1</v>
      </c>
      <c r="W571" s="24">
        <v>20999.999999999996</v>
      </c>
      <c r="X571" s="24">
        <v>0</v>
      </c>
      <c r="Y571" s="24">
        <f t="shared" si="24"/>
        <v>0</v>
      </c>
      <c r="Z571" s="4"/>
      <c r="AA571" s="4" t="s">
        <v>1319</v>
      </c>
      <c r="AB571" s="4">
        <v>7</v>
      </c>
    </row>
    <row r="572" spans="1:28" ht="102">
      <c r="A572" s="3" t="s">
        <v>2795</v>
      </c>
      <c r="B572" s="3" t="s">
        <v>478</v>
      </c>
      <c r="C572" s="3" t="s">
        <v>479</v>
      </c>
      <c r="D572" s="3" t="s">
        <v>31</v>
      </c>
      <c r="E572" s="3" t="s">
        <v>32</v>
      </c>
      <c r="F572" s="3" t="s">
        <v>1841</v>
      </c>
      <c r="G572" s="3" t="s">
        <v>289</v>
      </c>
      <c r="H572" s="3" t="s">
        <v>0</v>
      </c>
      <c r="I572" s="3" t="s">
        <v>356</v>
      </c>
      <c r="J572" s="3"/>
      <c r="K572" s="4" t="s">
        <v>482</v>
      </c>
      <c r="L572" s="4">
        <v>0</v>
      </c>
      <c r="M572" s="12" t="s">
        <v>2463</v>
      </c>
      <c r="N572" s="4" t="s">
        <v>483</v>
      </c>
      <c r="O572" s="4" t="s">
        <v>494</v>
      </c>
      <c r="P572" s="4" t="s">
        <v>483</v>
      </c>
      <c r="Q572" s="4" t="s">
        <v>485</v>
      </c>
      <c r="R572" s="4" t="s">
        <v>503</v>
      </c>
      <c r="S572" s="4" t="s">
        <v>496</v>
      </c>
      <c r="T572" s="4">
        <v>796</v>
      </c>
      <c r="U572" s="4" t="s">
        <v>493</v>
      </c>
      <c r="V572" s="4">
        <v>1</v>
      </c>
      <c r="W572" s="24">
        <v>20999.999999999996</v>
      </c>
      <c r="X572" s="24">
        <f>V572*W572</f>
        <v>20999.999999999996</v>
      </c>
      <c r="Y572" s="24">
        <f t="shared" si="24"/>
        <v>23519.999999999996</v>
      </c>
      <c r="Z572" s="4"/>
      <c r="AA572" s="4" t="s">
        <v>1319</v>
      </c>
      <c r="AB572" s="4"/>
    </row>
    <row r="573" spans="1:28" ht="102">
      <c r="A573" s="3" t="s">
        <v>2389</v>
      </c>
      <c r="B573" s="3" t="s">
        <v>478</v>
      </c>
      <c r="C573" s="3" t="s">
        <v>479</v>
      </c>
      <c r="D573" s="3" t="s">
        <v>31</v>
      </c>
      <c r="E573" s="3" t="s">
        <v>32</v>
      </c>
      <c r="F573" s="3" t="s">
        <v>1841</v>
      </c>
      <c r="G573" s="3" t="s">
        <v>289</v>
      </c>
      <c r="H573" s="3" t="s">
        <v>0</v>
      </c>
      <c r="I573" s="3" t="s">
        <v>357</v>
      </c>
      <c r="J573" s="3"/>
      <c r="K573" s="4" t="s">
        <v>491</v>
      </c>
      <c r="L573" s="4">
        <v>0</v>
      </c>
      <c r="M573" s="12" t="s">
        <v>2463</v>
      </c>
      <c r="N573" s="4" t="s">
        <v>483</v>
      </c>
      <c r="O573" s="4" t="s">
        <v>494</v>
      </c>
      <c r="P573" s="4" t="s">
        <v>483</v>
      </c>
      <c r="Q573" s="4" t="s">
        <v>485</v>
      </c>
      <c r="R573" s="4" t="s">
        <v>503</v>
      </c>
      <c r="S573" s="4" t="s">
        <v>496</v>
      </c>
      <c r="T573" s="4">
        <v>796</v>
      </c>
      <c r="U573" s="4" t="s">
        <v>493</v>
      </c>
      <c r="V573" s="4">
        <v>1</v>
      </c>
      <c r="W573" s="24">
        <v>37000</v>
      </c>
      <c r="X573" s="24">
        <v>0</v>
      </c>
      <c r="Y573" s="24">
        <f t="shared" si="24"/>
        <v>0</v>
      </c>
      <c r="Z573" s="4"/>
      <c r="AA573" s="4" t="s">
        <v>1319</v>
      </c>
      <c r="AB573" s="4">
        <v>7</v>
      </c>
    </row>
    <row r="574" spans="1:28" ht="102">
      <c r="A574" s="3" t="s">
        <v>2796</v>
      </c>
      <c r="B574" s="3" t="s">
        <v>478</v>
      </c>
      <c r="C574" s="3" t="s">
        <v>479</v>
      </c>
      <c r="D574" s="3" t="s">
        <v>31</v>
      </c>
      <c r="E574" s="3" t="s">
        <v>32</v>
      </c>
      <c r="F574" s="3" t="s">
        <v>1841</v>
      </c>
      <c r="G574" s="3" t="s">
        <v>289</v>
      </c>
      <c r="H574" s="3" t="s">
        <v>0</v>
      </c>
      <c r="I574" s="3" t="s">
        <v>357</v>
      </c>
      <c r="J574" s="3"/>
      <c r="K574" s="4" t="s">
        <v>482</v>
      </c>
      <c r="L574" s="4">
        <v>0</v>
      </c>
      <c r="M574" s="12" t="s">
        <v>2463</v>
      </c>
      <c r="N574" s="4" t="s">
        <v>483</v>
      </c>
      <c r="O574" s="4" t="s">
        <v>494</v>
      </c>
      <c r="P574" s="4" t="s">
        <v>483</v>
      </c>
      <c r="Q574" s="4" t="s">
        <v>485</v>
      </c>
      <c r="R574" s="4" t="s">
        <v>503</v>
      </c>
      <c r="S574" s="4" t="s">
        <v>496</v>
      </c>
      <c r="T574" s="4">
        <v>796</v>
      </c>
      <c r="U574" s="4" t="s">
        <v>493</v>
      </c>
      <c r="V574" s="4">
        <v>1</v>
      </c>
      <c r="W574" s="24">
        <v>37000</v>
      </c>
      <c r="X574" s="24">
        <f>V574*W574</f>
        <v>37000</v>
      </c>
      <c r="Y574" s="24">
        <f t="shared" si="24"/>
        <v>41440.00000000001</v>
      </c>
      <c r="Z574" s="4"/>
      <c r="AA574" s="4" t="s">
        <v>1319</v>
      </c>
      <c r="AB574" s="4"/>
    </row>
    <row r="575" spans="1:28" ht="102">
      <c r="A575" s="3" t="s">
        <v>2390</v>
      </c>
      <c r="B575" s="3" t="s">
        <v>478</v>
      </c>
      <c r="C575" s="3" t="s">
        <v>479</v>
      </c>
      <c r="D575" s="3" t="s">
        <v>358</v>
      </c>
      <c r="E575" s="3" t="s">
        <v>359</v>
      </c>
      <c r="F575" s="3" t="s">
        <v>359</v>
      </c>
      <c r="G575" s="3" t="s">
        <v>360</v>
      </c>
      <c r="H575" s="3" t="s">
        <v>1842</v>
      </c>
      <c r="I575" s="3" t="s">
        <v>361</v>
      </c>
      <c r="J575" s="3"/>
      <c r="K575" s="4" t="s">
        <v>491</v>
      </c>
      <c r="L575" s="4">
        <v>0</v>
      </c>
      <c r="M575" s="12" t="s">
        <v>2463</v>
      </c>
      <c r="N575" s="4" t="s">
        <v>483</v>
      </c>
      <c r="O575" s="4" t="s">
        <v>494</v>
      </c>
      <c r="P575" s="4" t="s">
        <v>483</v>
      </c>
      <c r="Q575" s="4" t="s">
        <v>485</v>
      </c>
      <c r="R575" s="4" t="s">
        <v>503</v>
      </c>
      <c r="S575" s="4" t="s">
        <v>496</v>
      </c>
      <c r="T575" s="4">
        <v>796</v>
      </c>
      <c r="U575" s="4" t="s">
        <v>493</v>
      </c>
      <c r="V575" s="4">
        <v>1</v>
      </c>
      <c r="W575" s="24">
        <v>22000</v>
      </c>
      <c r="X575" s="24">
        <v>0</v>
      </c>
      <c r="Y575" s="24">
        <f t="shared" si="24"/>
        <v>0</v>
      </c>
      <c r="Z575" s="4"/>
      <c r="AA575" s="4" t="s">
        <v>1319</v>
      </c>
      <c r="AB575" s="4">
        <v>7</v>
      </c>
    </row>
    <row r="576" spans="1:28" ht="102">
      <c r="A576" s="3" t="s">
        <v>2797</v>
      </c>
      <c r="B576" s="3" t="s">
        <v>478</v>
      </c>
      <c r="C576" s="3" t="s">
        <v>479</v>
      </c>
      <c r="D576" s="3" t="s">
        <v>358</v>
      </c>
      <c r="E576" s="3" t="s">
        <v>359</v>
      </c>
      <c r="F576" s="3" t="s">
        <v>359</v>
      </c>
      <c r="G576" s="3" t="s">
        <v>360</v>
      </c>
      <c r="H576" s="3" t="s">
        <v>1842</v>
      </c>
      <c r="I576" s="3" t="s">
        <v>361</v>
      </c>
      <c r="J576" s="3"/>
      <c r="K576" s="4" t="s">
        <v>482</v>
      </c>
      <c r="L576" s="4">
        <v>0</v>
      </c>
      <c r="M576" s="12" t="s">
        <v>2463</v>
      </c>
      <c r="N576" s="4" t="s">
        <v>483</v>
      </c>
      <c r="O576" s="4" t="s">
        <v>494</v>
      </c>
      <c r="P576" s="4" t="s">
        <v>483</v>
      </c>
      <c r="Q576" s="4" t="s">
        <v>485</v>
      </c>
      <c r="R576" s="4" t="s">
        <v>503</v>
      </c>
      <c r="S576" s="4" t="s">
        <v>496</v>
      </c>
      <c r="T576" s="4">
        <v>796</v>
      </c>
      <c r="U576" s="4" t="s">
        <v>493</v>
      </c>
      <c r="V576" s="4">
        <v>1</v>
      </c>
      <c r="W576" s="24">
        <v>22000</v>
      </c>
      <c r="X576" s="24">
        <f>V576*W576</f>
        <v>22000</v>
      </c>
      <c r="Y576" s="24">
        <f aca="true" t="shared" si="26" ref="Y576:Y581">X576*1.12</f>
        <v>24640.000000000004</v>
      </c>
      <c r="Z576" s="4"/>
      <c r="AA576" s="4" t="s">
        <v>1319</v>
      </c>
      <c r="AB576" s="4"/>
    </row>
    <row r="577" spans="1:28" ht="102">
      <c r="A577" s="3" t="s">
        <v>2391</v>
      </c>
      <c r="B577" s="3" t="s">
        <v>478</v>
      </c>
      <c r="C577" s="3" t="s">
        <v>479</v>
      </c>
      <c r="D577" s="3" t="s">
        <v>362</v>
      </c>
      <c r="E577" s="3" t="s">
        <v>359</v>
      </c>
      <c r="F577" s="3" t="s">
        <v>359</v>
      </c>
      <c r="G577" s="3" t="s">
        <v>360</v>
      </c>
      <c r="H577" s="3" t="s">
        <v>1842</v>
      </c>
      <c r="I577" s="3" t="s">
        <v>363</v>
      </c>
      <c r="J577" s="3"/>
      <c r="K577" s="4" t="s">
        <v>491</v>
      </c>
      <c r="L577" s="4">
        <v>0</v>
      </c>
      <c r="M577" s="12" t="s">
        <v>2463</v>
      </c>
      <c r="N577" s="4" t="s">
        <v>483</v>
      </c>
      <c r="O577" s="4" t="s">
        <v>494</v>
      </c>
      <c r="P577" s="4" t="s">
        <v>483</v>
      </c>
      <c r="Q577" s="4" t="s">
        <v>485</v>
      </c>
      <c r="R577" s="4" t="s">
        <v>503</v>
      </c>
      <c r="S577" s="4" t="s">
        <v>496</v>
      </c>
      <c r="T577" s="4">
        <v>796</v>
      </c>
      <c r="U577" s="4" t="s">
        <v>493</v>
      </c>
      <c r="V577" s="4">
        <v>1</v>
      </c>
      <c r="W577" s="24">
        <v>18000</v>
      </c>
      <c r="X577" s="24">
        <v>0</v>
      </c>
      <c r="Y577" s="24">
        <f t="shared" si="26"/>
        <v>0</v>
      </c>
      <c r="Z577" s="4"/>
      <c r="AA577" s="4" t="s">
        <v>1319</v>
      </c>
      <c r="AB577" s="4">
        <v>7.11</v>
      </c>
    </row>
    <row r="578" spans="1:28" ht="102">
      <c r="A578" s="3" t="s">
        <v>2799</v>
      </c>
      <c r="B578" s="3" t="s">
        <v>478</v>
      </c>
      <c r="C578" s="3" t="s">
        <v>479</v>
      </c>
      <c r="D578" s="3" t="s">
        <v>362</v>
      </c>
      <c r="E578" s="3" t="s">
        <v>359</v>
      </c>
      <c r="F578" s="3" t="s">
        <v>359</v>
      </c>
      <c r="G578" s="3" t="s">
        <v>360</v>
      </c>
      <c r="H578" s="3" t="s">
        <v>1842</v>
      </c>
      <c r="I578" s="3" t="s">
        <v>363</v>
      </c>
      <c r="J578" s="3"/>
      <c r="K578" s="4" t="s">
        <v>482</v>
      </c>
      <c r="L578" s="4">
        <v>0</v>
      </c>
      <c r="M578" s="12" t="s">
        <v>2463</v>
      </c>
      <c r="N578" s="4" t="s">
        <v>483</v>
      </c>
      <c r="O578" s="3" t="s">
        <v>1445</v>
      </c>
      <c r="P578" s="4" t="s">
        <v>483</v>
      </c>
      <c r="Q578" s="4" t="s">
        <v>485</v>
      </c>
      <c r="R578" s="4" t="s">
        <v>503</v>
      </c>
      <c r="S578" s="4" t="s">
        <v>496</v>
      </c>
      <c r="T578" s="4">
        <v>796</v>
      </c>
      <c r="U578" s="4" t="s">
        <v>493</v>
      </c>
      <c r="V578" s="4">
        <v>1</v>
      </c>
      <c r="W578" s="24">
        <v>18000</v>
      </c>
      <c r="X578" s="24">
        <v>0</v>
      </c>
      <c r="Y578" s="24">
        <f t="shared" si="26"/>
        <v>0</v>
      </c>
      <c r="Z578" s="4"/>
      <c r="AA578" s="4" t="s">
        <v>1319</v>
      </c>
      <c r="AB578" s="4" t="s">
        <v>2881</v>
      </c>
    </row>
    <row r="579" spans="1:28" ht="102">
      <c r="A579" s="3" t="s">
        <v>2938</v>
      </c>
      <c r="B579" s="3" t="s">
        <v>478</v>
      </c>
      <c r="C579" s="3" t="s">
        <v>479</v>
      </c>
      <c r="D579" s="3" t="s">
        <v>362</v>
      </c>
      <c r="E579" s="3" t="s">
        <v>359</v>
      </c>
      <c r="F579" s="3" t="s">
        <v>359</v>
      </c>
      <c r="G579" s="3" t="s">
        <v>360</v>
      </c>
      <c r="H579" s="3" t="s">
        <v>1842</v>
      </c>
      <c r="I579" s="3" t="s">
        <v>363</v>
      </c>
      <c r="J579" s="3"/>
      <c r="K579" s="4" t="s">
        <v>482</v>
      </c>
      <c r="L579" s="4">
        <v>0</v>
      </c>
      <c r="M579" s="12" t="s">
        <v>2463</v>
      </c>
      <c r="N579" s="4" t="s">
        <v>483</v>
      </c>
      <c r="O579" s="3" t="s">
        <v>1445</v>
      </c>
      <c r="P579" s="4" t="s">
        <v>483</v>
      </c>
      <c r="Q579" s="4" t="s">
        <v>485</v>
      </c>
      <c r="R579" s="4" t="s">
        <v>503</v>
      </c>
      <c r="S579" s="4" t="s">
        <v>496</v>
      </c>
      <c r="T579" s="4">
        <v>796</v>
      </c>
      <c r="U579" s="4" t="s">
        <v>493</v>
      </c>
      <c r="V579" s="4">
        <v>1</v>
      </c>
      <c r="W579" s="24">
        <v>20000</v>
      </c>
      <c r="X579" s="24">
        <f>V579*W579</f>
        <v>20000</v>
      </c>
      <c r="Y579" s="24">
        <f t="shared" si="26"/>
        <v>22400.000000000004</v>
      </c>
      <c r="Z579" s="4"/>
      <c r="AA579" s="4" t="s">
        <v>1319</v>
      </c>
      <c r="AB579" s="4"/>
    </row>
    <row r="580" spans="1:28" ht="55.5" customHeight="1">
      <c r="A580" s="3" t="s">
        <v>2392</v>
      </c>
      <c r="B580" s="3" t="s">
        <v>478</v>
      </c>
      <c r="C580" s="3" t="s">
        <v>479</v>
      </c>
      <c r="D580" s="3" t="s">
        <v>831</v>
      </c>
      <c r="E580" s="3" t="s">
        <v>832</v>
      </c>
      <c r="F580" s="3" t="s">
        <v>1843</v>
      </c>
      <c r="G580" s="3" t="s">
        <v>833</v>
      </c>
      <c r="H580" s="3" t="s">
        <v>1844</v>
      </c>
      <c r="I580" s="3" t="s">
        <v>1764</v>
      </c>
      <c r="J580" s="3"/>
      <c r="K580" s="4" t="s">
        <v>491</v>
      </c>
      <c r="L580" s="4">
        <v>0</v>
      </c>
      <c r="M580" s="12" t="s">
        <v>2463</v>
      </c>
      <c r="N580" s="4" t="s">
        <v>483</v>
      </c>
      <c r="O580" s="4" t="s">
        <v>494</v>
      </c>
      <c r="P580" s="4" t="s">
        <v>483</v>
      </c>
      <c r="Q580" s="4" t="s">
        <v>485</v>
      </c>
      <c r="R580" s="4" t="s">
        <v>503</v>
      </c>
      <c r="S580" s="4" t="s">
        <v>496</v>
      </c>
      <c r="T580" s="4" t="s">
        <v>175</v>
      </c>
      <c r="U580" s="4" t="s">
        <v>493</v>
      </c>
      <c r="V580" s="4">
        <v>6</v>
      </c>
      <c r="W580" s="24">
        <v>22990</v>
      </c>
      <c r="X580" s="24">
        <v>0</v>
      </c>
      <c r="Y580" s="24">
        <f t="shared" si="26"/>
        <v>0</v>
      </c>
      <c r="Z580" s="4"/>
      <c r="AA580" s="4" t="s">
        <v>1319</v>
      </c>
      <c r="AB580" s="4">
        <v>7</v>
      </c>
    </row>
    <row r="581" spans="1:28" ht="55.5" customHeight="1">
      <c r="A581" s="3" t="s">
        <v>2798</v>
      </c>
      <c r="B581" s="3" t="s">
        <v>478</v>
      </c>
      <c r="C581" s="3" t="s">
        <v>479</v>
      </c>
      <c r="D581" s="3" t="s">
        <v>831</v>
      </c>
      <c r="E581" s="3" t="s">
        <v>832</v>
      </c>
      <c r="F581" s="3" t="s">
        <v>1843</v>
      </c>
      <c r="G581" s="3" t="s">
        <v>833</v>
      </c>
      <c r="H581" s="3" t="s">
        <v>1844</v>
      </c>
      <c r="I581" s="3" t="s">
        <v>1764</v>
      </c>
      <c r="J581" s="3"/>
      <c r="K581" s="4" t="s">
        <v>482</v>
      </c>
      <c r="L581" s="4">
        <v>0</v>
      </c>
      <c r="M581" s="12" t="s">
        <v>2463</v>
      </c>
      <c r="N581" s="4" t="s">
        <v>483</v>
      </c>
      <c r="O581" s="4" t="s">
        <v>494</v>
      </c>
      <c r="P581" s="4" t="s">
        <v>483</v>
      </c>
      <c r="Q581" s="4" t="s">
        <v>485</v>
      </c>
      <c r="R581" s="4" t="s">
        <v>503</v>
      </c>
      <c r="S581" s="4" t="s">
        <v>496</v>
      </c>
      <c r="T581" s="4" t="s">
        <v>175</v>
      </c>
      <c r="U581" s="4" t="s">
        <v>493</v>
      </c>
      <c r="V581" s="4">
        <v>6</v>
      </c>
      <c r="W581" s="24">
        <v>22990</v>
      </c>
      <c r="X581" s="24">
        <v>0</v>
      </c>
      <c r="Y581" s="24">
        <f t="shared" si="26"/>
        <v>0</v>
      </c>
      <c r="Z581" s="4"/>
      <c r="AA581" s="4" t="s">
        <v>1319</v>
      </c>
      <c r="AB581" s="4" t="s">
        <v>2839</v>
      </c>
    </row>
    <row r="582" spans="1:28" ht="127.5">
      <c r="A582" s="3" t="s">
        <v>2393</v>
      </c>
      <c r="B582" s="3" t="s">
        <v>478</v>
      </c>
      <c r="C582" s="3" t="s">
        <v>479</v>
      </c>
      <c r="D582" s="3" t="s">
        <v>1371</v>
      </c>
      <c r="E582" s="3" t="s">
        <v>1372</v>
      </c>
      <c r="F582" s="3" t="s">
        <v>1845</v>
      </c>
      <c r="G582" s="3" t="s">
        <v>1373</v>
      </c>
      <c r="H582" s="3" t="s">
        <v>1846</v>
      </c>
      <c r="I582" s="3" t="s">
        <v>1374</v>
      </c>
      <c r="J582" s="3"/>
      <c r="K582" s="4" t="s">
        <v>491</v>
      </c>
      <c r="L582" s="4">
        <v>0</v>
      </c>
      <c r="M582" s="12" t="s">
        <v>2463</v>
      </c>
      <c r="N582" s="4" t="s">
        <v>483</v>
      </c>
      <c r="O582" s="4" t="s">
        <v>1475</v>
      </c>
      <c r="P582" s="4" t="s">
        <v>483</v>
      </c>
      <c r="Q582" s="4" t="s">
        <v>485</v>
      </c>
      <c r="R582" s="4" t="s">
        <v>503</v>
      </c>
      <c r="S582" s="4" t="s">
        <v>496</v>
      </c>
      <c r="T582" s="4">
        <v>796</v>
      </c>
      <c r="U582" s="4" t="s">
        <v>493</v>
      </c>
      <c r="V582" s="4">
        <v>31</v>
      </c>
      <c r="W582" s="24">
        <v>4600</v>
      </c>
      <c r="X582" s="24">
        <f>V582*W582</f>
        <v>142600</v>
      </c>
      <c r="Y582" s="24">
        <f t="shared" si="24"/>
        <v>159712.00000000003</v>
      </c>
      <c r="Z582" s="4"/>
      <c r="AA582" s="4" t="s">
        <v>1319</v>
      </c>
      <c r="AB582" s="4"/>
    </row>
    <row r="583" spans="1:28" ht="102">
      <c r="A583" s="3" t="s">
        <v>2394</v>
      </c>
      <c r="B583" s="3" t="s">
        <v>478</v>
      </c>
      <c r="C583" s="3" t="s">
        <v>479</v>
      </c>
      <c r="D583" s="3" t="s">
        <v>1375</v>
      </c>
      <c r="E583" s="3" t="s">
        <v>1376</v>
      </c>
      <c r="F583" s="3" t="s">
        <v>1376</v>
      </c>
      <c r="G583" s="3" t="s">
        <v>1377</v>
      </c>
      <c r="H583" s="3" t="s">
        <v>1672</v>
      </c>
      <c r="I583" s="3" t="s">
        <v>1378</v>
      </c>
      <c r="J583" s="3"/>
      <c r="K583" s="4" t="s">
        <v>491</v>
      </c>
      <c r="L583" s="4">
        <v>0</v>
      </c>
      <c r="M583" s="12" t="s">
        <v>2463</v>
      </c>
      <c r="N583" s="4" t="s">
        <v>483</v>
      </c>
      <c r="O583" s="4" t="s">
        <v>1475</v>
      </c>
      <c r="P583" s="4" t="s">
        <v>483</v>
      </c>
      <c r="Q583" s="4" t="s">
        <v>485</v>
      </c>
      <c r="R583" s="4" t="s">
        <v>503</v>
      </c>
      <c r="S583" s="4" t="s">
        <v>496</v>
      </c>
      <c r="T583" s="4">
        <v>796</v>
      </c>
      <c r="U583" s="4" t="s">
        <v>493</v>
      </c>
      <c r="V583" s="4">
        <v>300</v>
      </c>
      <c r="W583" s="24">
        <v>747</v>
      </c>
      <c r="X583" s="24">
        <f>V583*W583</f>
        <v>224100</v>
      </c>
      <c r="Y583" s="24">
        <f t="shared" si="24"/>
        <v>250992.00000000003</v>
      </c>
      <c r="Z583" s="4"/>
      <c r="AA583" s="4" t="s">
        <v>1319</v>
      </c>
      <c r="AB583" s="4"/>
    </row>
    <row r="584" spans="1:28" ht="109.5" customHeight="1">
      <c r="A584" s="3" t="s">
        <v>2395</v>
      </c>
      <c r="B584" s="3" t="s">
        <v>478</v>
      </c>
      <c r="C584" s="3" t="s">
        <v>479</v>
      </c>
      <c r="D584" s="3" t="s">
        <v>1375</v>
      </c>
      <c r="E584" s="3" t="s">
        <v>1376</v>
      </c>
      <c r="F584" s="3" t="s">
        <v>1376</v>
      </c>
      <c r="G584" s="3" t="s">
        <v>1377</v>
      </c>
      <c r="H584" s="3" t="s">
        <v>1672</v>
      </c>
      <c r="I584" s="3" t="s">
        <v>1379</v>
      </c>
      <c r="J584" s="3"/>
      <c r="K584" s="4" t="s">
        <v>491</v>
      </c>
      <c r="L584" s="4">
        <v>0</v>
      </c>
      <c r="M584" s="12" t="s">
        <v>2463</v>
      </c>
      <c r="N584" s="4" t="s">
        <v>483</v>
      </c>
      <c r="O584" s="4" t="s">
        <v>1475</v>
      </c>
      <c r="P584" s="4" t="s">
        <v>483</v>
      </c>
      <c r="Q584" s="4" t="s">
        <v>485</v>
      </c>
      <c r="R584" s="4" t="s">
        <v>503</v>
      </c>
      <c r="S584" s="4" t="s">
        <v>496</v>
      </c>
      <c r="T584" s="4">
        <v>796</v>
      </c>
      <c r="U584" s="4" t="s">
        <v>493</v>
      </c>
      <c r="V584" s="4">
        <v>400</v>
      </c>
      <c r="W584" s="24">
        <v>1875</v>
      </c>
      <c r="X584" s="24">
        <f>V584*W584</f>
        <v>750000</v>
      </c>
      <c r="Y584" s="24">
        <f t="shared" si="24"/>
        <v>840000.0000000001</v>
      </c>
      <c r="Z584" s="4"/>
      <c r="AA584" s="4" t="s">
        <v>1319</v>
      </c>
      <c r="AB584" s="4"/>
    </row>
    <row r="585" spans="1:28" ht="105.75" customHeight="1">
      <c r="A585" s="3" t="s">
        <v>2396</v>
      </c>
      <c r="B585" s="3" t="s">
        <v>478</v>
      </c>
      <c r="C585" s="3" t="s">
        <v>479</v>
      </c>
      <c r="D585" s="3" t="s">
        <v>653</v>
      </c>
      <c r="E585" s="3" t="s">
        <v>671</v>
      </c>
      <c r="F585" s="3" t="s">
        <v>654</v>
      </c>
      <c r="G585" s="3" t="s">
        <v>656</v>
      </c>
      <c r="H585" s="3" t="s">
        <v>655</v>
      </c>
      <c r="I585" s="3"/>
      <c r="J585" s="3"/>
      <c r="K585" s="4" t="s">
        <v>491</v>
      </c>
      <c r="L585" s="4">
        <v>0</v>
      </c>
      <c r="M585" s="12" t="s">
        <v>2463</v>
      </c>
      <c r="N585" s="4" t="s">
        <v>483</v>
      </c>
      <c r="O585" s="4" t="s">
        <v>1628</v>
      </c>
      <c r="P585" s="4" t="s">
        <v>483</v>
      </c>
      <c r="Q585" s="4" t="s">
        <v>485</v>
      </c>
      <c r="R585" s="4" t="s">
        <v>503</v>
      </c>
      <c r="S585" s="4" t="s">
        <v>496</v>
      </c>
      <c r="T585" s="4">
        <v>112</v>
      </c>
      <c r="U585" s="4" t="s">
        <v>512</v>
      </c>
      <c r="V585" s="4">
        <v>100</v>
      </c>
      <c r="W585" s="24">
        <v>974.9999999999998</v>
      </c>
      <c r="X585" s="24">
        <v>0</v>
      </c>
      <c r="Y585" s="24">
        <f t="shared" si="24"/>
        <v>0</v>
      </c>
      <c r="Z585" s="4"/>
      <c r="AA585" s="4" t="s">
        <v>1319</v>
      </c>
      <c r="AB585" s="4">
        <v>11.14</v>
      </c>
    </row>
    <row r="586" spans="1:28" ht="105.75" customHeight="1">
      <c r="A586" s="3" t="s">
        <v>3881</v>
      </c>
      <c r="B586" s="3" t="s">
        <v>478</v>
      </c>
      <c r="C586" s="3" t="s">
        <v>479</v>
      </c>
      <c r="D586" s="3" t="s">
        <v>653</v>
      </c>
      <c r="E586" s="3" t="s">
        <v>671</v>
      </c>
      <c r="F586" s="3" t="s">
        <v>654</v>
      </c>
      <c r="G586" s="3" t="s">
        <v>656</v>
      </c>
      <c r="H586" s="3" t="s">
        <v>655</v>
      </c>
      <c r="I586" s="3"/>
      <c r="J586" s="3"/>
      <c r="K586" s="4" t="s">
        <v>491</v>
      </c>
      <c r="L586" s="4">
        <v>0</v>
      </c>
      <c r="M586" s="12" t="s">
        <v>2463</v>
      </c>
      <c r="N586" s="4" t="s">
        <v>483</v>
      </c>
      <c r="O586" s="3" t="s">
        <v>1507</v>
      </c>
      <c r="P586" s="4" t="s">
        <v>483</v>
      </c>
      <c r="Q586" s="4" t="s">
        <v>485</v>
      </c>
      <c r="R586" s="4" t="s">
        <v>2476</v>
      </c>
      <c r="S586" s="4" t="s">
        <v>496</v>
      </c>
      <c r="T586" s="4">
        <v>112</v>
      </c>
      <c r="U586" s="4" t="s">
        <v>512</v>
      </c>
      <c r="V586" s="4">
        <v>100</v>
      </c>
      <c r="W586" s="24">
        <v>974.9999999999998</v>
      </c>
      <c r="X586" s="24">
        <v>0</v>
      </c>
      <c r="Y586" s="24">
        <f t="shared" si="24"/>
        <v>0</v>
      </c>
      <c r="Z586" s="4"/>
      <c r="AA586" s="4" t="s">
        <v>1319</v>
      </c>
      <c r="AB586" s="4">
        <v>15.22</v>
      </c>
    </row>
    <row r="587" spans="1:28" ht="105.75" customHeight="1">
      <c r="A587" s="3" t="s">
        <v>4071</v>
      </c>
      <c r="B587" s="3" t="s">
        <v>478</v>
      </c>
      <c r="C587" s="3" t="s">
        <v>479</v>
      </c>
      <c r="D587" s="3" t="s">
        <v>653</v>
      </c>
      <c r="E587" s="3" t="s">
        <v>671</v>
      </c>
      <c r="F587" s="3" t="s">
        <v>654</v>
      </c>
      <c r="G587" s="3" t="s">
        <v>656</v>
      </c>
      <c r="H587" s="3" t="s">
        <v>655</v>
      </c>
      <c r="I587" s="3"/>
      <c r="J587" s="3"/>
      <c r="K587" s="4" t="s">
        <v>491</v>
      </c>
      <c r="L587" s="4">
        <v>0</v>
      </c>
      <c r="M587" s="12" t="s">
        <v>2463</v>
      </c>
      <c r="N587" s="4" t="s">
        <v>483</v>
      </c>
      <c r="O587" s="3" t="s">
        <v>1507</v>
      </c>
      <c r="P587" s="4" t="s">
        <v>483</v>
      </c>
      <c r="Q587" s="4" t="s">
        <v>485</v>
      </c>
      <c r="R587" s="4" t="s">
        <v>2476</v>
      </c>
      <c r="S587" s="4" t="s">
        <v>2541</v>
      </c>
      <c r="T587" s="4">
        <v>112</v>
      </c>
      <c r="U587" s="4" t="s">
        <v>512</v>
      </c>
      <c r="V587" s="4">
        <v>100</v>
      </c>
      <c r="W587" s="24">
        <v>974.9999999999998</v>
      </c>
      <c r="X587" s="24">
        <f>V587*W587</f>
        <v>97499.99999999997</v>
      </c>
      <c r="Y587" s="24">
        <f>X587*1.12</f>
        <v>109199.99999999997</v>
      </c>
      <c r="Z587" s="4" t="s">
        <v>489</v>
      </c>
      <c r="AA587" s="4" t="s">
        <v>1319</v>
      </c>
      <c r="AB587" s="4"/>
    </row>
    <row r="588" spans="1:28" ht="87.75" customHeight="1">
      <c r="A588" s="3" t="s">
        <v>2397</v>
      </c>
      <c r="B588" s="3" t="s">
        <v>478</v>
      </c>
      <c r="C588" s="3" t="s">
        <v>479</v>
      </c>
      <c r="D588" s="3" t="s">
        <v>657</v>
      </c>
      <c r="E588" s="3" t="s">
        <v>671</v>
      </c>
      <c r="F588" s="3" t="s">
        <v>654</v>
      </c>
      <c r="G588" s="3" t="s">
        <v>659</v>
      </c>
      <c r="H588" s="3" t="s">
        <v>658</v>
      </c>
      <c r="I588" s="3"/>
      <c r="J588" s="3"/>
      <c r="K588" s="4" t="s">
        <v>491</v>
      </c>
      <c r="L588" s="4">
        <v>0</v>
      </c>
      <c r="M588" s="12" t="s">
        <v>2463</v>
      </c>
      <c r="N588" s="4" t="s">
        <v>483</v>
      </c>
      <c r="O588" s="4" t="s">
        <v>1628</v>
      </c>
      <c r="P588" s="4" t="s">
        <v>483</v>
      </c>
      <c r="Q588" s="4" t="s">
        <v>485</v>
      </c>
      <c r="R588" s="4" t="s">
        <v>503</v>
      </c>
      <c r="S588" s="4" t="s">
        <v>496</v>
      </c>
      <c r="T588" s="4">
        <v>112</v>
      </c>
      <c r="U588" s="4" t="s">
        <v>512</v>
      </c>
      <c r="V588" s="4">
        <v>150</v>
      </c>
      <c r="W588" s="24">
        <v>974.9999999999999</v>
      </c>
      <c r="X588" s="24">
        <v>0</v>
      </c>
      <c r="Y588" s="24">
        <f t="shared" si="24"/>
        <v>0</v>
      </c>
      <c r="Z588" s="4"/>
      <c r="AA588" s="4" t="s">
        <v>1319</v>
      </c>
      <c r="AB588" s="4" t="s">
        <v>2839</v>
      </c>
    </row>
    <row r="589" spans="1:28" ht="129" customHeight="1">
      <c r="A589" s="3" t="s">
        <v>2398</v>
      </c>
      <c r="B589" s="3" t="s">
        <v>478</v>
      </c>
      <c r="C589" s="3" t="s">
        <v>479</v>
      </c>
      <c r="D589" s="3" t="s">
        <v>660</v>
      </c>
      <c r="E589" s="3" t="s">
        <v>671</v>
      </c>
      <c r="F589" s="3" t="s">
        <v>654</v>
      </c>
      <c r="G589" s="3" t="s">
        <v>662</v>
      </c>
      <c r="H589" s="3" t="s">
        <v>661</v>
      </c>
      <c r="I589" s="3" t="s">
        <v>663</v>
      </c>
      <c r="J589" s="3"/>
      <c r="K589" s="4" t="s">
        <v>491</v>
      </c>
      <c r="L589" s="4">
        <v>0</v>
      </c>
      <c r="M589" s="12" t="s">
        <v>2463</v>
      </c>
      <c r="N589" s="4" t="s">
        <v>483</v>
      </c>
      <c r="O589" s="4" t="s">
        <v>1628</v>
      </c>
      <c r="P589" s="4" t="s">
        <v>483</v>
      </c>
      <c r="Q589" s="4" t="s">
        <v>485</v>
      </c>
      <c r="R589" s="4" t="s">
        <v>503</v>
      </c>
      <c r="S589" s="4" t="s">
        <v>496</v>
      </c>
      <c r="T589" s="4">
        <v>112</v>
      </c>
      <c r="U589" s="4" t="s">
        <v>512</v>
      </c>
      <c r="V589" s="4">
        <v>1500</v>
      </c>
      <c r="W589" s="24">
        <v>300</v>
      </c>
      <c r="X589" s="24">
        <v>0</v>
      </c>
      <c r="Y589" s="24">
        <f t="shared" si="24"/>
        <v>0</v>
      </c>
      <c r="Z589" s="4"/>
      <c r="AA589" s="4" t="s">
        <v>1319</v>
      </c>
      <c r="AB589" s="4">
        <v>11.14</v>
      </c>
    </row>
    <row r="590" spans="1:28" ht="117" customHeight="1">
      <c r="A590" s="3" t="s">
        <v>3882</v>
      </c>
      <c r="B590" s="3" t="s">
        <v>478</v>
      </c>
      <c r="C590" s="3" t="s">
        <v>479</v>
      </c>
      <c r="D590" s="3" t="s">
        <v>660</v>
      </c>
      <c r="E590" s="3" t="s">
        <v>671</v>
      </c>
      <c r="F590" s="3" t="s">
        <v>654</v>
      </c>
      <c r="G590" s="3" t="s">
        <v>662</v>
      </c>
      <c r="H590" s="3" t="s">
        <v>661</v>
      </c>
      <c r="I590" s="3" t="s">
        <v>663</v>
      </c>
      <c r="J590" s="3"/>
      <c r="K590" s="4" t="s">
        <v>491</v>
      </c>
      <c r="L590" s="4">
        <v>0</v>
      </c>
      <c r="M590" s="12" t="s">
        <v>2463</v>
      </c>
      <c r="N590" s="4" t="s">
        <v>483</v>
      </c>
      <c r="O590" s="3" t="s">
        <v>1507</v>
      </c>
      <c r="P590" s="4" t="s">
        <v>483</v>
      </c>
      <c r="Q590" s="4" t="s">
        <v>485</v>
      </c>
      <c r="R590" s="4" t="s">
        <v>2476</v>
      </c>
      <c r="S590" s="4" t="s">
        <v>496</v>
      </c>
      <c r="T590" s="4">
        <v>112</v>
      </c>
      <c r="U590" s="4" t="s">
        <v>512</v>
      </c>
      <c r="V590" s="4">
        <v>1500</v>
      </c>
      <c r="W590" s="24">
        <v>300</v>
      </c>
      <c r="X590" s="24">
        <v>0</v>
      </c>
      <c r="Y590" s="24">
        <f t="shared" si="24"/>
        <v>0</v>
      </c>
      <c r="Z590" s="4"/>
      <c r="AA590" s="4" t="s">
        <v>1319</v>
      </c>
      <c r="AB590" s="4">
        <v>15.22</v>
      </c>
    </row>
    <row r="591" spans="1:28" ht="117" customHeight="1">
      <c r="A591" s="3" t="s">
        <v>4072</v>
      </c>
      <c r="B591" s="3" t="s">
        <v>478</v>
      </c>
      <c r="C591" s="3" t="s">
        <v>479</v>
      </c>
      <c r="D591" s="3" t="s">
        <v>660</v>
      </c>
      <c r="E591" s="3" t="s">
        <v>671</v>
      </c>
      <c r="F591" s="3" t="s">
        <v>654</v>
      </c>
      <c r="G591" s="3" t="s">
        <v>662</v>
      </c>
      <c r="H591" s="3" t="s">
        <v>661</v>
      </c>
      <c r="I591" s="3" t="s">
        <v>663</v>
      </c>
      <c r="J591" s="3"/>
      <c r="K591" s="4" t="s">
        <v>491</v>
      </c>
      <c r="L591" s="4">
        <v>0</v>
      </c>
      <c r="M591" s="12" t="s">
        <v>2463</v>
      </c>
      <c r="N591" s="4" t="s">
        <v>483</v>
      </c>
      <c r="O591" s="3" t="s">
        <v>1507</v>
      </c>
      <c r="P591" s="4" t="s">
        <v>483</v>
      </c>
      <c r="Q591" s="4" t="s">
        <v>485</v>
      </c>
      <c r="R591" s="4" t="s">
        <v>2476</v>
      </c>
      <c r="S591" s="4" t="s">
        <v>2541</v>
      </c>
      <c r="T591" s="4">
        <v>112</v>
      </c>
      <c r="U591" s="4" t="s">
        <v>512</v>
      </c>
      <c r="V591" s="4">
        <v>1500</v>
      </c>
      <c r="W591" s="24">
        <v>300</v>
      </c>
      <c r="X591" s="24">
        <f>V591*W591</f>
        <v>450000</v>
      </c>
      <c r="Y591" s="24">
        <f>X591*1.12</f>
        <v>504000.00000000006</v>
      </c>
      <c r="Z591" s="4" t="s">
        <v>489</v>
      </c>
      <c r="AA591" s="4" t="s">
        <v>1319</v>
      </c>
      <c r="AB591" s="4"/>
    </row>
    <row r="592" spans="1:28" ht="129" customHeight="1">
      <c r="A592" s="3" t="s">
        <v>2399</v>
      </c>
      <c r="B592" s="3" t="s">
        <v>478</v>
      </c>
      <c r="C592" s="3" t="s">
        <v>479</v>
      </c>
      <c r="D592" s="3" t="s">
        <v>664</v>
      </c>
      <c r="E592" s="3" t="s">
        <v>669</v>
      </c>
      <c r="F592" s="3" t="s">
        <v>665</v>
      </c>
      <c r="G592" s="3" t="s">
        <v>667</v>
      </c>
      <c r="H592" s="3" t="s">
        <v>666</v>
      </c>
      <c r="I592" s="3" t="s">
        <v>668</v>
      </c>
      <c r="J592" s="3"/>
      <c r="K592" s="4" t="s">
        <v>491</v>
      </c>
      <c r="L592" s="4">
        <v>0</v>
      </c>
      <c r="M592" s="12" t="s">
        <v>2463</v>
      </c>
      <c r="N592" s="4" t="s">
        <v>483</v>
      </c>
      <c r="O592" s="4" t="s">
        <v>1628</v>
      </c>
      <c r="P592" s="4" t="s">
        <v>483</v>
      </c>
      <c r="Q592" s="4" t="s">
        <v>485</v>
      </c>
      <c r="R592" s="4" t="s">
        <v>503</v>
      </c>
      <c r="S592" s="4" t="s">
        <v>496</v>
      </c>
      <c r="T592" s="4">
        <v>112</v>
      </c>
      <c r="U592" s="4" t="s">
        <v>512</v>
      </c>
      <c r="V592" s="4">
        <v>1000</v>
      </c>
      <c r="W592" s="24">
        <v>399.99999999999994</v>
      </c>
      <c r="X592" s="24">
        <v>0</v>
      </c>
      <c r="Y592" s="24">
        <f t="shared" si="24"/>
        <v>0</v>
      </c>
      <c r="Z592" s="4"/>
      <c r="AA592" s="4" t="s">
        <v>1319</v>
      </c>
      <c r="AB592" s="4">
        <v>11.14</v>
      </c>
    </row>
    <row r="593" spans="1:28" ht="158.25" customHeight="1">
      <c r="A593" s="3" t="s">
        <v>3883</v>
      </c>
      <c r="B593" s="3" t="s">
        <v>478</v>
      </c>
      <c r="C593" s="3" t="s">
        <v>479</v>
      </c>
      <c r="D593" s="3" t="s">
        <v>664</v>
      </c>
      <c r="E593" s="3" t="s">
        <v>669</v>
      </c>
      <c r="F593" s="3" t="s">
        <v>665</v>
      </c>
      <c r="G593" s="3" t="s">
        <v>667</v>
      </c>
      <c r="H593" s="3" t="s">
        <v>666</v>
      </c>
      <c r="I593" s="3" t="s">
        <v>668</v>
      </c>
      <c r="J593" s="3"/>
      <c r="K593" s="4" t="s">
        <v>491</v>
      </c>
      <c r="L593" s="4">
        <v>0</v>
      </c>
      <c r="M593" s="12" t="s">
        <v>2463</v>
      </c>
      <c r="N593" s="4" t="s">
        <v>483</v>
      </c>
      <c r="O593" s="3" t="s">
        <v>1507</v>
      </c>
      <c r="P593" s="4" t="s">
        <v>483</v>
      </c>
      <c r="Q593" s="4" t="s">
        <v>485</v>
      </c>
      <c r="R593" s="4" t="s">
        <v>2476</v>
      </c>
      <c r="S593" s="4" t="s">
        <v>496</v>
      </c>
      <c r="T593" s="4">
        <v>112</v>
      </c>
      <c r="U593" s="4" t="s">
        <v>512</v>
      </c>
      <c r="V593" s="4">
        <v>1000</v>
      </c>
      <c r="W593" s="24">
        <v>399.99999999999994</v>
      </c>
      <c r="X593" s="24">
        <v>0</v>
      </c>
      <c r="Y593" s="24">
        <f t="shared" si="24"/>
        <v>0</v>
      </c>
      <c r="Z593" s="4"/>
      <c r="AA593" s="4" t="s">
        <v>1319</v>
      </c>
      <c r="AB593" s="4">
        <v>15.22</v>
      </c>
    </row>
    <row r="594" spans="1:28" ht="158.25" customHeight="1">
      <c r="A594" s="3" t="s">
        <v>4073</v>
      </c>
      <c r="B594" s="3" t="s">
        <v>478</v>
      </c>
      <c r="C594" s="3" t="s">
        <v>479</v>
      </c>
      <c r="D594" s="3" t="s">
        <v>664</v>
      </c>
      <c r="E594" s="3" t="s">
        <v>669</v>
      </c>
      <c r="F594" s="3" t="s">
        <v>665</v>
      </c>
      <c r="G594" s="3" t="s">
        <v>667</v>
      </c>
      <c r="H594" s="3" t="s">
        <v>666</v>
      </c>
      <c r="I594" s="3" t="s">
        <v>668</v>
      </c>
      <c r="J594" s="3"/>
      <c r="K594" s="4" t="s">
        <v>491</v>
      </c>
      <c r="L594" s="4">
        <v>0</v>
      </c>
      <c r="M594" s="12" t="s">
        <v>2463</v>
      </c>
      <c r="N594" s="4" t="s">
        <v>483</v>
      </c>
      <c r="O594" s="3" t="s">
        <v>1507</v>
      </c>
      <c r="P594" s="4" t="s">
        <v>483</v>
      </c>
      <c r="Q594" s="4" t="s">
        <v>485</v>
      </c>
      <c r="R594" s="4" t="s">
        <v>2476</v>
      </c>
      <c r="S594" s="4" t="s">
        <v>2541</v>
      </c>
      <c r="T594" s="4">
        <v>112</v>
      </c>
      <c r="U594" s="4" t="s">
        <v>512</v>
      </c>
      <c r="V594" s="4">
        <v>1000</v>
      </c>
      <c r="W594" s="24">
        <v>399.99999999999994</v>
      </c>
      <c r="X594" s="24">
        <f>V594*W594</f>
        <v>399999.99999999994</v>
      </c>
      <c r="Y594" s="24">
        <f>X594*1.12</f>
        <v>448000</v>
      </c>
      <c r="Z594" s="4" t="s">
        <v>489</v>
      </c>
      <c r="AA594" s="4" t="s">
        <v>1319</v>
      </c>
      <c r="AB594" s="4"/>
    </row>
    <row r="595" spans="1:28" ht="134.25" customHeight="1">
      <c r="A595" s="3" t="s">
        <v>2400</v>
      </c>
      <c r="B595" s="3" t="s">
        <v>478</v>
      </c>
      <c r="C595" s="3" t="s">
        <v>479</v>
      </c>
      <c r="D595" s="3" t="s">
        <v>670</v>
      </c>
      <c r="E595" s="3" t="s">
        <v>671</v>
      </c>
      <c r="F595" s="3" t="s">
        <v>654</v>
      </c>
      <c r="G595" s="3" t="s">
        <v>673</v>
      </c>
      <c r="H595" s="3" t="s">
        <v>672</v>
      </c>
      <c r="I595" s="3"/>
      <c r="J595" s="3"/>
      <c r="K595" s="4" t="s">
        <v>491</v>
      </c>
      <c r="L595" s="4">
        <v>0</v>
      </c>
      <c r="M595" s="12" t="s">
        <v>2463</v>
      </c>
      <c r="N595" s="4" t="s">
        <v>483</v>
      </c>
      <c r="O595" s="4" t="s">
        <v>1628</v>
      </c>
      <c r="P595" s="4" t="s">
        <v>483</v>
      </c>
      <c r="Q595" s="4" t="s">
        <v>485</v>
      </c>
      <c r="R595" s="4" t="s">
        <v>503</v>
      </c>
      <c r="S595" s="4" t="s">
        <v>496</v>
      </c>
      <c r="T595" s="4">
        <v>112</v>
      </c>
      <c r="U595" s="4" t="s">
        <v>512</v>
      </c>
      <c r="V595" s="4">
        <v>600</v>
      </c>
      <c r="W595" s="24">
        <v>749.9999999999999</v>
      </c>
      <c r="X595" s="24">
        <v>0</v>
      </c>
      <c r="Y595" s="24">
        <f t="shared" si="24"/>
        <v>0</v>
      </c>
      <c r="Z595" s="4"/>
      <c r="AA595" s="4" t="s">
        <v>1319</v>
      </c>
      <c r="AB595" s="4">
        <v>11.14</v>
      </c>
    </row>
    <row r="596" spans="1:28" ht="134.25" customHeight="1">
      <c r="A596" s="3" t="s">
        <v>3884</v>
      </c>
      <c r="B596" s="3" t="s">
        <v>478</v>
      </c>
      <c r="C596" s="3" t="s">
        <v>479</v>
      </c>
      <c r="D596" s="3" t="s">
        <v>670</v>
      </c>
      <c r="E596" s="3" t="s">
        <v>671</v>
      </c>
      <c r="F596" s="3" t="s">
        <v>654</v>
      </c>
      <c r="G596" s="3" t="s">
        <v>673</v>
      </c>
      <c r="H596" s="3" t="s">
        <v>672</v>
      </c>
      <c r="I596" s="3"/>
      <c r="J596" s="3"/>
      <c r="K596" s="4" t="s">
        <v>491</v>
      </c>
      <c r="L596" s="4">
        <v>0</v>
      </c>
      <c r="M596" s="12" t="s">
        <v>2463</v>
      </c>
      <c r="N596" s="4" t="s">
        <v>483</v>
      </c>
      <c r="O596" s="3" t="s">
        <v>1507</v>
      </c>
      <c r="P596" s="4" t="s">
        <v>483</v>
      </c>
      <c r="Q596" s="4" t="s">
        <v>485</v>
      </c>
      <c r="R596" s="4" t="s">
        <v>2476</v>
      </c>
      <c r="S596" s="4" t="s">
        <v>496</v>
      </c>
      <c r="T596" s="4">
        <v>112</v>
      </c>
      <c r="U596" s="4" t="s">
        <v>512</v>
      </c>
      <c r="V596" s="4">
        <v>600</v>
      </c>
      <c r="W596" s="24">
        <v>749.9999999999999</v>
      </c>
      <c r="X596" s="24">
        <v>0</v>
      </c>
      <c r="Y596" s="24">
        <f t="shared" si="24"/>
        <v>0</v>
      </c>
      <c r="Z596" s="4"/>
      <c r="AA596" s="4" t="s">
        <v>1319</v>
      </c>
      <c r="AB596" s="4">
        <v>15.22</v>
      </c>
    </row>
    <row r="597" spans="1:28" ht="134.25" customHeight="1">
      <c r="A597" s="3" t="s">
        <v>4074</v>
      </c>
      <c r="B597" s="3" t="s">
        <v>478</v>
      </c>
      <c r="C597" s="3" t="s">
        <v>479</v>
      </c>
      <c r="D597" s="3" t="s">
        <v>670</v>
      </c>
      <c r="E597" s="3" t="s">
        <v>671</v>
      </c>
      <c r="F597" s="3" t="s">
        <v>654</v>
      </c>
      <c r="G597" s="3" t="s">
        <v>673</v>
      </c>
      <c r="H597" s="3" t="s">
        <v>672</v>
      </c>
      <c r="I597" s="3"/>
      <c r="J597" s="3"/>
      <c r="K597" s="4" t="s">
        <v>491</v>
      </c>
      <c r="L597" s="4">
        <v>0</v>
      </c>
      <c r="M597" s="12" t="s">
        <v>2463</v>
      </c>
      <c r="N597" s="4" t="s">
        <v>483</v>
      </c>
      <c r="O597" s="3" t="s">
        <v>1507</v>
      </c>
      <c r="P597" s="4" t="s">
        <v>483</v>
      </c>
      <c r="Q597" s="4" t="s">
        <v>485</v>
      </c>
      <c r="R597" s="4" t="s">
        <v>2476</v>
      </c>
      <c r="S597" s="4" t="s">
        <v>2541</v>
      </c>
      <c r="T597" s="4">
        <v>112</v>
      </c>
      <c r="U597" s="4" t="s">
        <v>512</v>
      </c>
      <c r="V597" s="4">
        <v>600</v>
      </c>
      <c r="W597" s="24">
        <v>749.9999999999999</v>
      </c>
      <c r="X597" s="24">
        <f>V597*W597</f>
        <v>449999.99999999994</v>
      </c>
      <c r="Y597" s="24">
        <f>X597*1.12</f>
        <v>504000</v>
      </c>
      <c r="Z597" s="4" t="s">
        <v>489</v>
      </c>
      <c r="AA597" s="4" t="s">
        <v>1319</v>
      </c>
      <c r="AB597" s="4"/>
    </row>
    <row r="598" spans="1:28" ht="134.25" customHeight="1">
      <c r="A598" s="3" t="s">
        <v>2401</v>
      </c>
      <c r="B598" s="3" t="s">
        <v>478</v>
      </c>
      <c r="C598" s="3" t="s">
        <v>479</v>
      </c>
      <c r="D598" s="3" t="s">
        <v>674</v>
      </c>
      <c r="E598" s="3" t="s">
        <v>671</v>
      </c>
      <c r="F598" s="3" t="s">
        <v>654</v>
      </c>
      <c r="G598" s="3" t="s">
        <v>676</v>
      </c>
      <c r="H598" s="3" t="s">
        <v>675</v>
      </c>
      <c r="I598" s="3" t="s">
        <v>677</v>
      </c>
      <c r="J598" s="3"/>
      <c r="K598" s="4" t="s">
        <v>491</v>
      </c>
      <c r="L598" s="4">
        <v>0</v>
      </c>
      <c r="M598" s="12" t="s">
        <v>2463</v>
      </c>
      <c r="N598" s="4" t="s">
        <v>483</v>
      </c>
      <c r="O598" s="4" t="s">
        <v>1628</v>
      </c>
      <c r="P598" s="4" t="s">
        <v>483</v>
      </c>
      <c r="Q598" s="4" t="s">
        <v>485</v>
      </c>
      <c r="R598" s="4" t="s">
        <v>503</v>
      </c>
      <c r="S598" s="4" t="s">
        <v>496</v>
      </c>
      <c r="T598" s="4">
        <v>112</v>
      </c>
      <c r="U598" s="4" t="s">
        <v>512</v>
      </c>
      <c r="V598" s="4">
        <v>500</v>
      </c>
      <c r="W598" s="24">
        <v>340</v>
      </c>
      <c r="X598" s="24">
        <v>0</v>
      </c>
      <c r="Y598" s="24">
        <f t="shared" si="24"/>
        <v>0</v>
      </c>
      <c r="Z598" s="4"/>
      <c r="AA598" s="4" t="s">
        <v>1319</v>
      </c>
      <c r="AB598" s="4">
        <v>11.14</v>
      </c>
    </row>
    <row r="599" spans="1:28" ht="134.25" customHeight="1">
      <c r="A599" s="3" t="s">
        <v>3885</v>
      </c>
      <c r="B599" s="3" t="s">
        <v>478</v>
      </c>
      <c r="C599" s="3" t="s">
        <v>479</v>
      </c>
      <c r="D599" s="3" t="s">
        <v>674</v>
      </c>
      <c r="E599" s="3" t="s">
        <v>671</v>
      </c>
      <c r="F599" s="3" t="s">
        <v>654</v>
      </c>
      <c r="G599" s="3" t="s">
        <v>676</v>
      </c>
      <c r="H599" s="3" t="s">
        <v>675</v>
      </c>
      <c r="I599" s="3" t="s">
        <v>677</v>
      </c>
      <c r="J599" s="3"/>
      <c r="K599" s="4" t="s">
        <v>491</v>
      </c>
      <c r="L599" s="4">
        <v>0</v>
      </c>
      <c r="M599" s="12" t="s">
        <v>2463</v>
      </c>
      <c r="N599" s="4" t="s">
        <v>483</v>
      </c>
      <c r="O599" s="3" t="s">
        <v>1507</v>
      </c>
      <c r="P599" s="4" t="s">
        <v>483</v>
      </c>
      <c r="Q599" s="4" t="s">
        <v>485</v>
      </c>
      <c r="R599" s="4" t="s">
        <v>2476</v>
      </c>
      <c r="S599" s="4" t="s">
        <v>496</v>
      </c>
      <c r="T599" s="4">
        <v>112</v>
      </c>
      <c r="U599" s="4" t="s">
        <v>512</v>
      </c>
      <c r="V599" s="4">
        <v>500</v>
      </c>
      <c r="W599" s="24">
        <v>340</v>
      </c>
      <c r="X599" s="24">
        <v>0</v>
      </c>
      <c r="Y599" s="24">
        <f t="shared" si="24"/>
        <v>0</v>
      </c>
      <c r="Z599" s="4"/>
      <c r="AA599" s="4" t="s">
        <v>1319</v>
      </c>
      <c r="AB599" s="4">
        <v>15.22</v>
      </c>
    </row>
    <row r="600" spans="1:28" ht="134.25" customHeight="1">
      <c r="A600" s="3" t="s">
        <v>4075</v>
      </c>
      <c r="B600" s="3" t="s">
        <v>478</v>
      </c>
      <c r="C600" s="3" t="s">
        <v>479</v>
      </c>
      <c r="D600" s="3" t="s">
        <v>674</v>
      </c>
      <c r="E600" s="3" t="s">
        <v>671</v>
      </c>
      <c r="F600" s="3" t="s">
        <v>654</v>
      </c>
      <c r="G600" s="3" t="s">
        <v>676</v>
      </c>
      <c r="H600" s="3" t="s">
        <v>675</v>
      </c>
      <c r="I600" s="3" t="s">
        <v>677</v>
      </c>
      <c r="J600" s="3"/>
      <c r="K600" s="4" t="s">
        <v>491</v>
      </c>
      <c r="L600" s="4">
        <v>0</v>
      </c>
      <c r="M600" s="12" t="s">
        <v>2463</v>
      </c>
      <c r="N600" s="4" t="s">
        <v>483</v>
      </c>
      <c r="O600" s="3" t="s">
        <v>1507</v>
      </c>
      <c r="P600" s="4" t="s">
        <v>483</v>
      </c>
      <c r="Q600" s="4" t="s">
        <v>485</v>
      </c>
      <c r="R600" s="4" t="s">
        <v>2476</v>
      </c>
      <c r="S600" s="4" t="s">
        <v>2541</v>
      </c>
      <c r="T600" s="4">
        <v>112</v>
      </c>
      <c r="U600" s="4" t="s">
        <v>512</v>
      </c>
      <c r="V600" s="4">
        <v>500</v>
      </c>
      <c r="W600" s="24">
        <v>340</v>
      </c>
      <c r="X600" s="24">
        <f>V600*W600</f>
        <v>170000</v>
      </c>
      <c r="Y600" s="24">
        <f>X600*1.12</f>
        <v>190400.00000000003</v>
      </c>
      <c r="Z600" s="4" t="s">
        <v>489</v>
      </c>
      <c r="AA600" s="4" t="s">
        <v>1319</v>
      </c>
      <c r="AB600" s="4"/>
    </row>
    <row r="601" spans="1:28" ht="134.25" customHeight="1">
      <c r="A601" s="3" t="s">
        <v>2402</v>
      </c>
      <c r="B601" s="3" t="s">
        <v>478</v>
      </c>
      <c r="C601" s="3" t="s">
        <v>479</v>
      </c>
      <c r="D601" s="3" t="s">
        <v>678</v>
      </c>
      <c r="E601" s="3" t="s">
        <v>671</v>
      </c>
      <c r="F601" s="3" t="s">
        <v>654</v>
      </c>
      <c r="G601" s="3" t="s">
        <v>680</v>
      </c>
      <c r="H601" s="3" t="s">
        <v>679</v>
      </c>
      <c r="I601" s="3"/>
      <c r="J601" s="3"/>
      <c r="K601" s="4" t="s">
        <v>491</v>
      </c>
      <c r="L601" s="4">
        <v>0</v>
      </c>
      <c r="M601" s="12" t="s">
        <v>2463</v>
      </c>
      <c r="N601" s="4" t="s">
        <v>483</v>
      </c>
      <c r="O601" s="4" t="s">
        <v>1628</v>
      </c>
      <c r="P601" s="4" t="s">
        <v>483</v>
      </c>
      <c r="Q601" s="4" t="s">
        <v>485</v>
      </c>
      <c r="R601" s="4" t="s">
        <v>503</v>
      </c>
      <c r="S601" s="4" t="s">
        <v>496</v>
      </c>
      <c r="T601" s="4">
        <v>112</v>
      </c>
      <c r="U601" s="4" t="s">
        <v>512</v>
      </c>
      <c r="V601" s="4">
        <v>1500</v>
      </c>
      <c r="W601" s="24">
        <v>300</v>
      </c>
      <c r="X601" s="24">
        <v>0</v>
      </c>
      <c r="Y601" s="24">
        <f t="shared" si="24"/>
        <v>0</v>
      </c>
      <c r="Z601" s="4"/>
      <c r="AA601" s="4" t="s">
        <v>1319</v>
      </c>
      <c r="AB601" s="4">
        <v>11.14</v>
      </c>
    </row>
    <row r="602" spans="1:28" ht="115.5" customHeight="1">
      <c r="A602" s="3" t="s">
        <v>3886</v>
      </c>
      <c r="B602" s="3" t="s">
        <v>478</v>
      </c>
      <c r="C602" s="3" t="s">
        <v>479</v>
      </c>
      <c r="D602" s="3" t="s">
        <v>678</v>
      </c>
      <c r="E602" s="3" t="s">
        <v>671</v>
      </c>
      <c r="F602" s="3" t="s">
        <v>654</v>
      </c>
      <c r="G602" s="3" t="s">
        <v>680</v>
      </c>
      <c r="H602" s="3" t="s">
        <v>679</v>
      </c>
      <c r="I602" s="3"/>
      <c r="J602" s="3"/>
      <c r="K602" s="4" t="s">
        <v>491</v>
      </c>
      <c r="L602" s="4">
        <v>0</v>
      </c>
      <c r="M602" s="12" t="s">
        <v>2463</v>
      </c>
      <c r="N602" s="4" t="s">
        <v>483</v>
      </c>
      <c r="O602" s="3" t="s">
        <v>1507</v>
      </c>
      <c r="P602" s="4" t="s">
        <v>483</v>
      </c>
      <c r="Q602" s="4" t="s">
        <v>485</v>
      </c>
      <c r="R602" s="4" t="s">
        <v>2476</v>
      </c>
      <c r="S602" s="4" t="s">
        <v>496</v>
      </c>
      <c r="T602" s="4">
        <v>112</v>
      </c>
      <c r="U602" s="4" t="s">
        <v>512</v>
      </c>
      <c r="V602" s="4">
        <v>1500</v>
      </c>
      <c r="W602" s="24">
        <v>300</v>
      </c>
      <c r="X602" s="24">
        <v>0</v>
      </c>
      <c r="Y602" s="24">
        <f>X602*1.12</f>
        <v>0</v>
      </c>
      <c r="Z602" s="4"/>
      <c r="AA602" s="4" t="s">
        <v>1319</v>
      </c>
      <c r="AB602" s="4">
        <v>15.22</v>
      </c>
    </row>
    <row r="603" spans="1:28" ht="115.5" customHeight="1">
      <c r="A603" s="3" t="s">
        <v>4076</v>
      </c>
      <c r="B603" s="3" t="s">
        <v>478</v>
      </c>
      <c r="C603" s="3" t="s">
        <v>479</v>
      </c>
      <c r="D603" s="3" t="s">
        <v>678</v>
      </c>
      <c r="E603" s="3" t="s">
        <v>671</v>
      </c>
      <c r="F603" s="3" t="s">
        <v>654</v>
      </c>
      <c r="G603" s="3" t="s">
        <v>680</v>
      </c>
      <c r="H603" s="3" t="s">
        <v>679</v>
      </c>
      <c r="I603" s="3"/>
      <c r="J603" s="3"/>
      <c r="K603" s="4" t="s">
        <v>491</v>
      </c>
      <c r="L603" s="4">
        <v>0</v>
      </c>
      <c r="M603" s="12" t="s">
        <v>2463</v>
      </c>
      <c r="N603" s="4" t="s">
        <v>483</v>
      </c>
      <c r="O603" s="3" t="s">
        <v>1507</v>
      </c>
      <c r="P603" s="4" t="s">
        <v>483</v>
      </c>
      <c r="Q603" s="4" t="s">
        <v>485</v>
      </c>
      <c r="R603" s="4" t="s">
        <v>2476</v>
      </c>
      <c r="S603" s="4" t="s">
        <v>2541</v>
      </c>
      <c r="T603" s="4">
        <v>112</v>
      </c>
      <c r="U603" s="4" t="s">
        <v>512</v>
      </c>
      <c r="V603" s="4">
        <v>1500</v>
      </c>
      <c r="W603" s="24">
        <v>300</v>
      </c>
      <c r="X603" s="24">
        <f>V603*W603</f>
        <v>450000</v>
      </c>
      <c r="Y603" s="24">
        <f>X603*1.12</f>
        <v>504000.00000000006</v>
      </c>
      <c r="Z603" s="4" t="s">
        <v>489</v>
      </c>
      <c r="AA603" s="4" t="s">
        <v>1319</v>
      </c>
      <c r="AB603" s="4"/>
    </row>
    <row r="604" spans="1:28" ht="81" customHeight="1">
      <c r="A604" s="3" t="s">
        <v>2403</v>
      </c>
      <c r="B604" s="3" t="s">
        <v>478</v>
      </c>
      <c r="C604" s="3" t="s">
        <v>479</v>
      </c>
      <c r="D604" s="3" t="s">
        <v>688</v>
      </c>
      <c r="E604" s="3" t="s">
        <v>687</v>
      </c>
      <c r="F604" s="3" t="s">
        <v>686</v>
      </c>
      <c r="G604" s="3" t="s">
        <v>690</v>
      </c>
      <c r="H604" s="3" t="s">
        <v>689</v>
      </c>
      <c r="I604" s="3"/>
      <c r="J604" s="3"/>
      <c r="K604" s="4" t="s">
        <v>491</v>
      </c>
      <c r="L604" s="4">
        <v>0</v>
      </c>
      <c r="M604" s="12" t="s">
        <v>2463</v>
      </c>
      <c r="N604" s="4" t="s">
        <v>483</v>
      </c>
      <c r="O604" s="4" t="s">
        <v>1628</v>
      </c>
      <c r="P604" s="4" t="s">
        <v>483</v>
      </c>
      <c r="Q604" s="4" t="s">
        <v>485</v>
      </c>
      <c r="R604" s="4" t="s">
        <v>503</v>
      </c>
      <c r="S604" s="4" t="s">
        <v>496</v>
      </c>
      <c r="T604" s="4">
        <v>112</v>
      </c>
      <c r="U604" s="4" t="s">
        <v>512</v>
      </c>
      <c r="V604" s="4">
        <v>100</v>
      </c>
      <c r="W604" s="24">
        <v>449.99999999999994</v>
      </c>
      <c r="X604" s="24">
        <v>0</v>
      </c>
      <c r="Y604" s="24">
        <f aca="true" t="shared" si="27" ref="Y604:Y617">X604*1.12</f>
        <v>0</v>
      </c>
      <c r="Z604" s="4"/>
      <c r="AA604" s="4" t="s">
        <v>1319</v>
      </c>
      <c r="AB604" s="4">
        <v>11.14</v>
      </c>
    </row>
    <row r="605" spans="1:28" ht="81" customHeight="1">
      <c r="A605" s="3" t="s">
        <v>3887</v>
      </c>
      <c r="B605" s="3" t="s">
        <v>478</v>
      </c>
      <c r="C605" s="3" t="s">
        <v>479</v>
      </c>
      <c r="D605" s="3" t="s">
        <v>688</v>
      </c>
      <c r="E605" s="3" t="s">
        <v>687</v>
      </c>
      <c r="F605" s="3" t="s">
        <v>686</v>
      </c>
      <c r="G605" s="3" t="s">
        <v>690</v>
      </c>
      <c r="H605" s="3" t="s">
        <v>689</v>
      </c>
      <c r="I605" s="3"/>
      <c r="J605" s="3"/>
      <c r="K605" s="4" t="s">
        <v>491</v>
      </c>
      <c r="L605" s="4">
        <v>0</v>
      </c>
      <c r="M605" s="12" t="s">
        <v>2463</v>
      </c>
      <c r="N605" s="4" t="s">
        <v>483</v>
      </c>
      <c r="O605" s="3" t="s">
        <v>1507</v>
      </c>
      <c r="P605" s="4" t="s">
        <v>483</v>
      </c>
      <c r="Q605" s="4" t="s">
        <v>485</v>
      </c>
      <c r="R605" s="4" t="s">
        <v>2476</v>
      </c>
      <c r="S605" s="4" t="s">
        <v>496</v>
      </c>
      <c r="T605" s="4">
        <v>112</v>
      </c>
      <c r="U605" s="4" t="s">
        <v>512</v>
      </c>
      <c r="V605" s="4">
        <v>100</v>
      </c>
      <c r="W605" s="24">
        <v>449.99999999999994</v>
      </c>
      <c r="X605" s="24">
        <v>0</v>
      </c>
      <c r="Y605" s="24">
        <f t="shared" si="27"/>
        <v>0</v>
      </c>
      <c r="Z605" s="4"/>
      <c r="AA605" s="4" t="s">
        <v>1319</v>
      </c>
      <c r="AB605" s="4">
        <v>15.22</v>
      </c>
    </row>
    <row r="606" spans="1:28" ht="81" customHeight="1">
      <c r="A606" s="3" t="s">
        <v>4077</v>
      </c>
      <c r="B606" s="3" t="s">
        <v>478</v>
      </c>
      <c r="C606" s="3" t="s">
        <v>479</v>
      </c>
      <c r="D606" s="3" t="s">
        <v>688</v>
      </c>
      <c r="E606" s="3" t="s">
        <v>687</v>
      </c>
      <c r="F606" s="3" t="s">
        <v>686</v>
      </c>
      <c r="G606" s="3" t="s">
        <v>690</v>
      </c>
      <c r="H606" s="3" t="s">
        <v>689</v>
      </c>
      <c r="I606" s="3"/>
      <c r="J606" s="3"/>
      <c r="K606" s="4" t="s">
        <v>491</v>
      </c>
      <c r="L606" s="4">
        <v>0</v>
      </c>
      <c r="M606" s="12" t="s">
        <v>2463</v>
      </c>
      <c r="N606" s="4" t="s">
        <v>483</v>
      </c>
      <c r="O606" s="3" t="s">
        <v>1507</v>
      </c>
      <c r="P606" s="4" t="s">
        <v>483</v>
      </c>
      <c r="Q606" s="4" t="s">
        <v>485</v>
      </c>
      <c r="R606" s="4" t="s">
        <v>2476</v>
      </c>
      <c r="S606" s="4" t="s">
        <v>2541</v>
      </c>
      <c r="T606" s="4">
        <v>112</v>
      </c>
      <c r="U606" s="4" t="s">
        <v>512</v>
      </c>
      <c r="V606" s="4">
        <v>100</v>
      </c>
      <c r="W606" s="24">
        <v>449.99999999999994</v>
      </c>
      <c r="X606" s="24">
        <f>V606*W606</f>
        <v>44999.99999999999</v>
      </c>
      <c r="Y606" s="24">
        <f>X606*1.12</f>
        <v>50400</v>
      </c>
      <c r="Z606" s="4" t="s">
        <v>489</v>
      </c>
      <c r="AA606" s="4" t="s">
        <v>1319</v>
      </c>
      <c r="AB606" s="4"/>
    </row>
    <row r="607" spans="1:28" ht="114.75">
      <c r="A607" s="3" t="s">
        <v>2404</v>
      </c>
      <c r="B607" s="3" t="s">
        <v>478</v>
      </c>
      <c r="C607" s="3" t="s">
        <v>479</v>
      </c>
      <c r="D607" s="3" t="s">
        <v>653</v>
      </c>
      <c r="E607" s="3" t="s">
        <v>671</v>
      </c>
      <c r="F607" s="3" t="s">
        <v>654</v>
      </c>
      <c r="G607" s="3" t="s">
        <v>656</v>
      </c>
      <c r="H607" s="3" t="s">
        <v>655</v>
      </c>
      <c r="I607" s="3"/>
      <c r="J607" s="3"/>
      <c r="K607" s="4" t="s">
        <v>491</v>
      </c>
      <c r="L607" s="4">
        <v>0</v>
      </c>
      <c r="M607" s="12" t="s">
        <v>2463</v>
      </c>
      <c r="N607" s="4" t="s">
        <v>483</v>
      </c>
      <c r="O607" s="4" t="s">
        <v>1628</v>
      </c>
      <c r="P607" s="4" t="s">
        <v>483</v>
      </c>
      <c r="Q607" s="4" t="s">
        <v>485</v>
      </c>
      <c r="R607" s="4" t="s">
        <v>503</v>
      </c>
      <c r="S607" s="4" t="s">
        <v>496</v>
      </c>
      <c r="T607" s="4">
        <v>112</v>
      </c>
      <c r="U607" s="4" t="s">
        <v>512</v>
      </c>
      <c r="V607" s="4">
        <v>100</v>
      </c>
      <c r="W607" s="24">
        <v>1000</v>
      </c>
      <c r="X607" s="24">
        <v>0</v>
      </c>
      <c r="Y607" s="24">
        <f t="shared" si="27"/>
        <v>0</v>
      </c>
      <c r="Z607" s="4"/>
      <c r="AA607" s="4" t="s">
        <v>1319</v>
      </c>
      <c r="AB607" s="4">
        <v>11.14</v>
      </c>
    </row>
    <row r="608" spans="1:28" ht="114.75">
      <c r="A608" s="3" t="s">
        <v>3888</v>
      </c>
      <c r="B608" s="3" t="s">
        <v>478</v>
      </c>
      <c r="C608" s="3" t="s">
        <v>479</v>
      </c>
      <c r="D608" s="3" t="s">
        <v>653</v>
      </c>
      <c r="E608" s="3" t="s">
        <v>671</v>
      </c>
      <c r="F608" s="3" t="s">
        <v>654</v>
      </c>
      <c r="G608" s="3" t="s">
        <v>656</v>
      </c>
      <c r="H608" s="3" t="s">
        <v>655</v>
      </c>
      <c r="I608" s="3"/>
      <c r="J608" s="3"/>
      <c r="K608" s="4" t="s">
        <v>491</v>
      </c>
      <c r="L608" s="4">
        <v>0</v>
      </c>
      <c r="M608" s="12" t="s">
        <v>2463</v>
      </c>
      <c r="N608" s="4" t="s">
        <v>483</v>
      </c>
      <c r="O608" s="3" t="s">
        <v>1507</v>
      </c>
      <c r="P608" s="4" t="s">
        <v>483</v>
      </c>
      <c r="Q608" s="4" t="s">
        <v>485</v>
      </c>
      <c r="R608" s="4" t="s">
        <v>2476</v>
      </c>
      <c r="S608" s="4" t="s">
        <v>496</v>
      </c>
      <c r="T608" s="4">
        <v>112</v>
      </c>
      <c r="U608" s="4" t="s">
        <v>512</v>
      </c>
      <c r="V608" s="4">
        <v>100</v>
      </c>
      <c r="W608" s="24">
        <v>1000</v>
      </c>
      <c r="X608" s="24">
        <v>0</v>
      </c>
      <c r="Y608" s="24">
        <f t="shared" si="27"/>
        <v>0</v>
      </c>
      <c r="Z608" s="4"/>
      <c r="AA608" s="4" t="s">
        <v>1319</v>
      </c>
      <c r="AB608" s="4">
        <v>15.22</v>
      </c>
    </row>
    <row r="609" spans="1:28" ht="114.75">
      <c r="A609" s="3" t="s">
        <v>4078</v>
      </c>
      <c r="B609" s="3" t="s">
        <v>478</v>
      </c>
      <c r="C609" s="3" t="s">
        <v>479</v>
      </c>
      <c r="D609" s="3" t="s">
        <v>653</v>
      </c>
      <c r="E609" s="3" t="s">
        <v>671</v>
      </c>
      <c r="F609" s="3" t="s">
        <v>654</v>
      </c>
      <c r="G609" s="3" t="s">
        <v>656</v>
      </c>
      <c r="H609" s="3" t="s">
        <v>655</v>
      </c>
      <c r="I609" s="3"/>
      <c r="J609" s="3"/>
      <c r="K609" s="4" t="s">
        <v>491</v>
      </c>
      <c r="L609" s="4">
        <v>0</v>
      </c>
      <c r="M609" s="12" t="s">
        <v>2463</v>
      </c>
      <c r="N609" s="4" t="s">
        <v>483</v>
      </c>
      <c r="O609" s="3" t="s">
        <v>1507</v>
      </c>
      <c r="P609" s="4" t="s">
        <v>483</v>
      </c>
      <c r="Q609" s="4" t="s">
        <v>485</v>
      </c>
      <c r="R609" s="4" t="s">
        <v>2476</v>
      </c>
      <c r="S609" s="4" t="s">
        <v>2541</v>
      </c>
      <c r="T609" s="4">
        <v>112</v>
      </c>
      <c r="U609" s="4" t="s">
        <v>512</v>
      </c>
      <c r="V609" s="4">
        <v>100</v>
      </c>
      <c r="W609" s="24">
        <v>1000</v>
      </c>
      <c r="X609" s="24">
        <f>V609*W609</f>
        <v>100000</v>
      </c>
      <c r="Y609" s="24">
        <f>X609*1.12</f>
        <v>112000.00000000001</v>
      </c>
      <c r="Z609" s="4" t="s">
        <v>489</v>
      </c>
      <c r="AA609" s="4" t="s">
        <v>1319</v>
      </c>
      <c r="AB609" s="4"/>
    </row>
    <row r="610" spans="1:28" ht="114" customHeight="1">
      <c r="A610" s="3" t="s">
        <v>2405</v>
      </c>
      <c r="B610" s="3" t="s">
        <v>478</v>
      </c>
      <c r="C610" s="3" t="s">
        <v>479</v>
      </c>
      <c r="D610" s="3" t="s">
        <v>681</v>
      </c>
      <c r="E610" s="3" t="s">
        <v>682</v>
      </c>
      <c r="F610" s="3" t="s">
        <v>682</v>
      </c>
      <c r="G610" s="3" t="s">
        <v>684</v>
      </c>
      <c r="H610" s="3" t="s">
        <v>683</v>
      </c>
      <c r="I610" s="3" t="s">
        <v>685</v>
      </c>
      <c r="J610" s="3"/>
      <c r="K610" s="4" t="s">
        <v>491</v>
      </c>
      <c r="L610" s="4">
        <v>0</v>
      </c>
      <c r="M610" s="12" t="s">
        <v>2463</v>
      </c>
      <c r="N610" s="4" t="s">
        <v>483</v>
      </c>
      <c r="O610" s="4" t="s">
        <v>1628</v>
      </c>
      <c r="P610" s="4" t="s">
        <v>483</v>
      </c>
      <c r="Q610" s="4" t="s">
        <v>485</v>
      </c>
      <c r="R610" s="4" t="s">
        <v>503</v>
      </c>
      <c r="S610" s="4" t="s">
        <v>496</v>
      </c>
      <c r="T610" s="4">
        <v>166</v>
      </c>
      <c r="U610" s="4" t="s">
        <v>502</v>
      </c>
      <c r="V610" s="4">
        <v>100</v>
      </c>
      <c r="W610" s="24">
        <v>269.99999999999994</v>
      </c>
      <c r="X610" s="24">
        <v>0</v>
      </c>
      <c r="Y610" s="24">
        <f t="shared" si="27"/>
        <v>0</v>
      </c>
      <c r="Z610" s="4"/>
      <c r="AA610" s="4" t="s">
        <v>1319</v>
      </c>
      <c r="AB610" s="4">
        <v>11.14</v>
      </c>
    </row>
    <row r="611" spans="1:28" ht="153.75" customHeight="1">
      <c r="A611" s="3" t="s">
        <v>3889</v>
      </c>
      <c r="B611" s="3" t="s">
        <v>478</v>
      </c>
      <c r="C611" s="3" t="s">
        <v>479</v>
      </c>
      <c r="D611" s="3" t="s">
        <v>681</v>
      </c>
      <c r="E611" s="3" t="s">
        <v>682</v>
      </c>
      <c r="F611" s="3" t="s">
        <v>682</v>
      </c>
      <c r="G611" s="3" t="s">
        <v>684</v>
      </c>
      <c r="H611" s="3" t="s">
        <v>683</v>
      </c>
      <c r="I611" s="3" t="s">
        <v>685</v>
      </c>
      <c r="J611" s="3"/>
      <c r="K611" s="4" t="s">
        <v>491</v>
      </c>
      <c r="L611" s="4">
        <v>0</v>
      </c>
      <c r="M611" s="12" t="s">
        <v>2463</v>
      </c>
      <c r="N611" s="4" t="s">
        <v>483</v>
      </c>
      <c r="O611" s="3" t="s">
        <v>1507</v>
      </c>
      <c r="P611" s="4" t="s">
        <v>483</v>
      </c>
      <c r="Q611" s="4" t="s">
        <v>485</v>
      </c>
      <c r="R611" s="4" t="s">
        <v>2476</v>
      </c>
      <c r="S611" s="4" t="s">
        <v>496</v>
      </c>
      <c r="T611" s="4">
        <v>166</v>
      </c>
      <c r="U611" s="4" t="s">
        <v>502</v>
      </c>
      <c r="V611" s="4">
        <v>100</v>
      </c>
      <c r="W611" s="24">
        <v>269.99999999999994</v>
      </c>
      <c r="X611" s="24">
        <v>0</v>
      </c>
      <c r="Y611" s="24">
        <f t="shared" si="27"/>
        <v>0</v>
      </c>
      <c r="Z611" s="4"/>
      <c r="AA611" s="4" t="s">
        <v>1319</v>
      </c>
      <c r="AB611" s="4">
        <v>15.22</v>
      </c>
    </row>
    <row r="612" spans="1:28" ht="153.75" customHeight="1">
      <c r="A612" s="3" t="s">
        <v>4079</v>
      </c>
      <c r="B612" s="3" t="s">
        <v>478</v>
      </c>
      <c r="C612" s="3" t="s">
        <v>479</v>
      </c>
      <c r="D612" s="3" t="s">
        <v>681</v>
      </c>
      <c r="E612" s="3" t="s">
        <v>682</v>
      </c>
      <c r="F612" s="3" t="s">
        <v>682</v>
      </c>
      <c r="G612" s="3" t="s">
        <v>684</v>
      </c>
      <c r="H612" s="3" t="s">
        <v>683</v>
      </c>
      <c r="I612" s="3" t="s">
        <v>685</v>
      </c>
      <c r="J612" s="3"/>
      <c r="K612" s="4" t="s">
        <v>491</v>
      </c>
      <c r="L612" s="4">
        <v>0</v>
      </c>
      <c r="M612" s="12" t="s">
        <v>2463</v>
      </c>
      <c r="N612" s="4" t="s">
        <v>483</v>
      </c>
      <c r="O612" s="3" t="s">
        <v>1507</v>
      </c>
      <c r="P612" s="4" t="s">
        <v>483</v>
      </c>
      <c r="Q612" s="4" t="s">
        <v>485</v>
      </c>
      <c r="R612" s="4" t="s">
        <v>2476</v>
      </c>
      <c r="S612" s="4" t="s">
        <v>2541</v>
      </c>
      <c r="T612" s="4">
        <v>166</v>
      </c>
      <c r="U612" s="4" t="s">
        <v>502</v>
      </c>
      <c r="V612" s="4">
        <v>100</v>
      </c>
      <c r="W612" s="24">
        <v>269.99999999999994</v>
      </c>
      <c r="X612" s="24">
        <f>V612*W612</f>
        <v>26999.999999999993</v>
      </c>
      <c r="Y612" s="24">
        <f>X612*1.12</f>
        <v>30239.999999999996</v>
      </c>
      <c r="Z612" s="4" t="s">
        <v>489</v>
      </c>
      <c r="AA612" s="4" t="s">
        <v>1319</v>
      </c>
      <c r="AB612" s="4"/>
    </row>
    <row r="613" spans="1:28" ht="127.5">
      <c r="A613" s="3" t="s">
        <v>2406</v>
      </c>
      <c r="B613" s="3" t="s">
        <v>478</v>
      </c>
      <c r="C613" s="3" t="s">
        <v>479</v>
      </c>
      <c r="D613" s="3" t="s">
        <v>694</v>
      </c>
      <c r="E613" s="3" t="s">
        <v>695</v>
      </c>
      <c r="F613" s="3" t="s">
        <v>3260</v>
      </c>
      <c r="G613" s="3" t="s">
        <v>696</v>
      </c>
      <c r="H613" s="3" t="s">
        <v>3261</v>
      </c>
      <c r="I613" s="3"/>
      <c r="J613" s="3"/>
      <c r="K613" s="4" t="s">
        <v>491</v>
      </c>
      <c r="L613" s="4">
        <v>0</v>
      </c>
      <c r="M613" s="12" t="s">
        <v>2463</v>
      </c>
      <c r="N613" s="4" t="s">
        <v>483</v>
      </c>
      <c r="O613" s="4" t="s">
        <v>1628</v>
      </c>
      <c r="P613" s="4" t="s">
        <v>483</v>
      </c>
      <c r="Q613" s="4" t="s">
        <v>485</v>
      </c>
      <c r="R613" s="4" t="s">
        <v>503</v>
      </c>
      <c r="S613" s="4" t="s">
        <v>496</v>
      </c>
      <c r="T613" s="4">
        <v>112</v>
      </c>
      <c r="U613" s="4" t="s">
        <v>512</v>
      </c>
      <c r="V613" s="4">
        <v>1000</v>
      </c>
      <c r="W613" s="24">
        <v>190</v>
      </c>
      <c r="X613" s="24">
        <v>0</v>
      </c>
      <c r="Y613" s="24">
        <f t="shared" si="27"/>
        <v>0</v>
      </c>
      <c r="Z613" s="4"/>
      <c r="AA613" s="4" t="s">
        <v>1319</v>
      </c>
      <c r="AB613" s="4">
        <v>11.14</v>
      </c>
    </row>
    <row r="614" spans="1:28" ht="127.5">
      <c r="A614" s="3" t="s">
        <v>3890</v>
      </c>
      <c r="B614" s="3" t="s">
        <v>478</v>
      </c>
      <c r="C614" s="3" t="s">
        <v>479</v>
      </c>
      <c r="D614" s="3" t="s">
        <v>694</v>
      </c>
      <c r="E614" s="3" t="s">
        <v>695</v>
      </c>
      <c r="F614" s="3" t="s">
        <v>3260</v>
      </c>
      <c r="G614" s="3" t="s">
        <v>696</v>
      </c>
      <c r="H614" s="3" t="s">
        <v>3261</v>
      </c>
      <c r="I614" s="3"/>
      <c r="J614" s="3"/>
      <c r="K614" s="4" t="s">
        <v>491</v>
      </c>
      <c r="L614" s="4">
        <v>0</v>
      </c>
      <c r="M614" s="12" t="s">
        <v>2463</v>
      </c>
      <c r="N614" s="4" t="s">
        <v>483</v>
      </c>
      <c r="O614" s="3" t="s">
        <v>1507</v>
      </c>
      <c r="P614" s="4" t="s">
        <v>483</v>
      </c>
      <c r="Q614" s="4" t="s">
        <v>485</v>
      </c>
      <c r="R614" s="4" t="s">
        <v>2476</v>
      </c>
      <c r="S614" s="4" t="s">
        <v>496</v>
      </c>
      <c r="T614" s="4">
        <v>112</v>
      </c>
      <c r="U614" s="4" t="s">
        <v>512</v>
      </c>
      <c r="V614" s="4">
        <v>1000</v>
      </c>
      <c r="W614" s="24">
        <v>190</v>
      </c>
      <c r="X614" s="24">
        <v>0</v>
      </c>
      <c r="Y614" s="24">
        <f t="shared" si="27"/>
        <v>0</v>
      </c>
      <c r="Z614" s="4"/>
      <c r="AA614" s="4" t="s">
        <v>1319</v>
      </c>
      <c r="AB614" s="4">
        <v>15.22</v>
      </c>
    </row>
    <row r="615" spans="1:28" ht="127.5">
      <c r="A615" s="3" t="s">
        <v>4080</v>
      </c>
      <c r="B615" s="3" t="s">
        <v>478</v>
      </c>
      <c r="C615" s="3" t="s">
        <v>479</v>
      </c>
      <c r="D615" s="3" t="s">
        <v>694</v>
      </c>
      <c r="E615" s="3" t="s">
        <v>695</v>
      </c>
      <c r="F615" s="3" t="s">
        <v>3260</v>
      </c>
      <c r="G615" s="3" t="s">
        <v>696</v>
      </c>
      <c r="H615" s="3" t="s">
        <v>3261</v>
      </c>
      <c r="I615" s="3"/>
      <c r="J615" s="3"/>
      <c r="K615" s="4" t="s">
        <v>491</v>
      </c>
      <c r="L615" s="4">
        <v>0</v>
      </c>
      <c r="M615" s="12" t="s">
        <v>2463</v>
      </c>
      <c r="N615" s="4" t="s">
        <v>483</v>
      </c>
      <c r="O615" s="3" t="s">
        <v>1507</v>
      </c>
      <c r="P615" s="4" t="s">
        <v>483</v>
      </c>
      <c r="Q615" s="4" t="s">
        <v>485</v>
      </c>
      <c r="R615" s="4" t="s">
        <v>2476</v>
      </c>
      <c r="S615" s="4" t="s">
        <v>2541</v>
      </c>
      <c r="T615" s="4">
        <v>112</v>
      </c>
      <c r="U615" s="4" t="s">
        <v>512</v>
      </c>
      <c r="V615" s="4">
        <v>1000</v>
      </c>
      <c r="W615" s="24">
        <v>190</v>
      </c>
      <c r="X615" s="24">
        <f>V615*W615</f>
        <v>190000</v>
      </c>
      <c r="Y615" s="24">
        <f>X615*1.12</f>
        <v>212800.00000000003</v>
      </c>
      <c r="Z615" s="4" t="s">
        <v>489</v>
      </c>
      <c r="AA615" s="4" t="s">
        <v>1319</v>
      </c>
      <c r="AB615" s="4"/>
    </row>
    <row r="616" spans="1:29" s="75" customFormat="1" ht="102">
      <c r="A616" s="3" t="s">
        <v>2407</v>
      </c>
      <c r="B616" s="3" t="s">
        <v>478</v>
      </c>
      <c r="C616" s="3" t="s">
        <v>479</v>
      </c>
      <c r="D616" s="3" t="s">
        <v>717</v>
      </c>
      <c r="E616" s="3" t="s">
        <v>718</v>
      </c>
      <c r="F616" s="3" t="s">
        <v>1847</v>
      </c>
      <c r="G616" s="3" t="s">
        <v>719</v>
      </c>
      <c r="H616" s="3" t="s">
        <v>1848</v>
      </c>
      <c r="I616" s="3"/>
      <c r="J616" s="3"/>
      <c r="K616" s="4" t="s">
        <v>491</v>
      </c>
      <c r="L616" s="4">
        <v>0</v>
      </c>
      <c r="M616" s="12" t="s">
        <v>2463</v>
      </c>
      <c r="N616" s="4" t="s">
        <v>483</v>
      </c>
      <c r="O616" s="4" t="s">
        <v>1628</v>
      </c>
      <c r="P616" s="4" t="s">
        <v>483</v>
      </c>
      <c r="Q616" s="4" t="s">
        <v>485</v>
      </c>
      <c r="R616" s="4" t="s">
        <v>503</v>
      </c>
      <c r="S616" s="4" t="s">
        <v>496</v>
      </c>
      <c r="T616" s="4">
        <v>112</v>
      </c>
      <c r="U616" s="4" t="s">
        <v>512</v>
      </c>
      <c r="V616" s="4">
        <v>50</v>
      </c>
      <c r="W616" s="24">
        <v>535</v>
      </c>
      <c r="X616" s="24">
        <v>0</v>
      </c>
      <c r="Y616" s="24">
        <f t="shared" si="27"/>
        <v>0</v>
      </c>
      <c r="Z616" s="4"/>
      <c r="AA616" s="4" t="s">
        <v>1319</v>
      </c>
      <c r="AB616" s="4">
        <v>11.14</v>
      </c>
      <c r="AC616" s="111"/>
    </row>
    <row r="617" spans="1:29" s="75" customFormat="1" ht="102">
      <c r="A617" s="3" t="s">
        <v>3891</v>
      </c>
      <c r="B617" s="3" t="s">
        <v>478</v>
      </c>
      <c r="C617" s="3" t="s">
        <v>479</v>
      </c>
      <c r="D617" s="3" t="s">
        <v>717</v>
      </c>
      <c r="E617" s="3" t="s">
        <v>718</v>
      </c>
      <c r="F617" s="3" t="s">
        <v>1847</v>
      </c>
      <c r="G617" s="3" t="s">
        <v>719</v>
      </c>
      <c r="H617" s="3" t="s">
        <v>1848</v>
      </c>
      <c r="I617" s="3"/>
      <c r="J617" s="3"/>
      <c r="K617" s="4" t="s">
        <v>491</v>
      </c>
      <c r="L617" s="4">
        <v>0</v>
      </c>
      <c r="M617" s="12" t="s">
        <v>2463</v>
      </c>
      <c r="N617" s="4" t="s">
        <v>483</v>
      </c>
      <c r="O617" s="3" t="s">
        <v>1507</v>
      </c>
      <c r="P617" s="4" t="s">
        <v>483</v>
      </c>
      <c r="Q617" s="4" t="s">
        <v>485</v>
      </c>
      <c r="R617" s="4" t="s">
        <v>2476</v>
      </c>
      <c r="S617" s="4" t="s">
        <v>496</v>
      </c>
      <c r="T617" s="4">
        <v>112</v>
      </c>
      <c r="U617" s="4" t="s">
        <v>512</v>
      </c>
      <c r="V617" s="4">
        <v>50</v>
      </c>
      <c r="W617" s="24">
        <v>535</v>
      </c>
      <c r="X617" s="24">
        <v>0</v>
      </c>
      <c r="Y617" s="24">
        <f t="shared" si="27"/>
        <v>0</v>
      </c>
      <c r="Z617" s="4"/>
      <c r="AA617" s="4" t="s">
        <v>1319</v>
      </c>
      <c r="AB617" s="4">
        <v>15.22</v>
      </c>
      <c r="AC617" s="111"/>
    </row>
    <row r="618" spans="1:29" s="75" customFormat="1" ht="102">
      <c r="A618" s="3" t="s">
        <v>4081</v>
      </c>
      <c r="B618" s="3" t="s">
        <v>478</v>
      </c>
      <c r="C618" s="3" t="s">
        <v>479</v>
      </c>
      <c r="D618" s="3" t="s">
        <v>717</v>
      </c>
      <c r="E618" s="3" t="s">
        <v>718</v>
      </c>
      <c r="F618" s="3" t="s">
        <v>1847</v>
      </c>
      <c r="G618" s="3" t="s">
        <v>719</v>
      </c>
      <c r="H618" s="3" t="s">
        <v>1848</v>
      </c>
      <c r="I618" s="3"/>
      <c r="J618" s="3"/>
      <c r="K618" s="4" t="s">
        <v>491</v>
      </c>
      <c r="L618" s="4">
        <v>0</v>
      </c>
      <c r="M618" s="12" t="s">
        <v>2463</v>
      </c>
      <c r="N618" s="4" t="s">
        <v>483</v>
      </c>
      <c r="O618" s="3" t="s">
        <v>1507</v>
      </c>
      <c r="P618" s="4" t="s">
        <v>483</v>
      </c>
      <c r="Q618" s="4" t="s">
        <v>485</v>
      </c>
      <c r="R618" s="4" t="s">
        <v>2476</v>
      </c>
      <c r="S618" s="4" t="s">
        <v>2541</v>
      </c>
      <c r="T618" s="4">
        <v>112</v>
      </c>
      <c r="U618" s="4" t="s">
        <v>512</v>
      </c>
      <c r="V618" s="4">
        <v>50</v>
      </c>
      <c r="W618" s="24">
        <v>535</v>
      </c>
      <c r="X618" s="24">
        <f>V618*W618</f>
        <v>26750</v>
      </c>
      <c r="Y618" s="24">
        <f>X618*1.12</f>
        <v>29960.000000000004</v>
      </c>
      <c r="Z618" s="4" t="s">
        <v>489</v>
      </c>
      <c r="AA618" s="4" t="s">
        <v>1319</v>
      </c>
      <c r="AB618" s="4"/>
      <c r="AC618" s="111"/>
    </row>
    <row r="619" spans="1:30" s="75" customFormat="1" ht="133.5" customHeight="1">
      <c r="A619" s="3" t="s">
        <v>2408</v>
      </c>
      <c r="B619" s="3" t="s">
        <v>478</v>
      </c>
      <c r="C619" s="3" t="s">
        <v>479</v>
      </c>
      <c r="D619" s="3" t="s">
        <v>802</v>
      </c>
      <c r="E619" s="3" t="s">
        <v>709</v>
      </c>
      <c r="F619" s="3" t="s">
        <v>709</v>
      </c>
      <c r="G619" s="3" t="s">
        <v>803</v>
      </c>
      <c r="H619" s="3" t="s">
        <v>1849</v>
      </c>
      <c r="I619" s="3"/>
      <c r="J619" s="3"/>
      <c r="K619" s="4" t="s">
        <v>491</v>
      </c>
      <c r="L619" s="4">
        <v>0</v>
      </c>
      <c r="M619" s="12" t="s">
        <v>2463</v>
      </c>
      <c r="N619" s="4" t="s">
        <v>483</v>
      </c>
      <c r="O619" s="4" t="s">
        <v>1418</v>
      </c>
      <c r="P619" s="4" t="s">
        <v>483</v>
      </c>
      <c r="Q619" s="4" t="s">
        <v>485</v>
      </c>
      <c r="R619" s="4" t="s">
        <v>503</v>
      </c>
      <c r="S619" s="4" t="s">
        <v>496</v>
      </c>
      <c r="T619" s="4">
        <v>796</v>
      </c>
      <c r="U619" s="4" t="s">
        <v>493</v>
      </c>
      <c r="V619" s="4">
        <v>10</v>
      </c>
      <c r="W619" s="24">
        <v>62000</v>
      </c>
      <c r="X619" s="24">
        <v>0</v>
      </c>
      <c r="Y619" s="24">
        <f aca="true" t="shared" si="28" ref="Y619:Y642">X619*1.12</f>
        <v>0</v>
      </c>
      <c r="Z619" s="4"/>
      <c r="AA619" s="4" t="s">
        <v>1319</v>
      </c>
      <c r="AB619" s="4" t="s">
        <v>2570</v>
      </c>
      <c r="AC619" s="111"/>
      <c r="AD619" s="181"/>
    </row>
    <row r="620" spans="1:30" s="75" customFormat="1" ht="133.5" customHeight="1">
      <c r="A620" s="3" t="s">
        <v>3619</v>
      </c>
      <c r="B620" s="3" t="s">
        <v>478</v>
      </c>
      <c r="C620" s="3" t="s">
        <v>479</v>
      </c>
      <c r="D620" s="3" t="s">
        <v>802</v>
      </c>
      <c r="E620" s="3" t="s">
        <v>709</v>
      </c>
      <c r="F620" s="3" t="s">
        <v>709</v>
      </c>
      <c r="G620" s="3" t="s">
        <v>803</v>
      </c>
      <c r="H620" s="3" t="s">
        <v>1849</v>
      </c>
      <c r="I620" s="3"/>
      <c r="J620" s="3"/>
      <c r="K620" s="4" t="s">
        <v>491</v>
      </c>
      <c r="L620" s="4">
        <v>0</v>
      </c>
      <c r="M620" s="12" t="s">
        <v>2463</v>
      </c>
      <c r="N620" s="4" t="s">
        <v>483</v>
      </c>
      <c r="O620" s="4" t="s">
        <v>1418</v>
      </c>
      <c r="P620" s="4" t="s">
        <v>483</v>
      </c>
      <c r="Q620" s="4" t="s">
        <v>485</v>
      </c>
      <c r="R620" s="4" t="s">
        <v>503</v>
      </c>
      <c r="S620" s="4" t="s">
        <v>496</v>
      </c>
      <c r="T620" s="4">
        <v>796</v>
      </c>
      <c r="U620" s="4" t="s">
        <v>493</v>
      </c>
      <c r="V620" s="4">
        <v>7</v>
      </c>
      <c r="W620" s="24">
        <v>62000</v>
      </c>
      <c r="X620" s="24">
        <f>V620*W620</f>
        <v>434000</v>
      </c>
      <c r="Y620" s="24">
        <f t="shared" si="28"/>
        <v>486080.00000000006</v>
      </c>
      <c r="Z620" s="4"/>
      <c r="AA620" s="4" t="s">
        <v>1319</v>
      </c>
      <c r="AB620" s="4"/>
      <c r="AC620" s="111"/>
      <c r="AD620" s="181"/>
    </row>
    <row r="621" spans="1:29" s="75" customFormat="1" ht="255">
      <c r="A621" s="3" t="s">
        <v>2409</v>
      </c>
      <c r="B621" s="3" t="s">
        <v>478</v>
      </c>
      <c r="C621" s="3" t="s">
        <v>479</v>
      </c>
      <c r="D621" s="3" t="s">
        <v>703</v>
      </c>
      <c r="E621" s="3" t="s">
        <v>702</v>
      </c>
      <c r="F621" s="3" t="s">
        <v>704</v>
      </c>
      <c r="G621" s="3" t="s">
        <v>706</v>
      </c>
      <c r="H621" s="3" t="s">
        <v>705</v>
      </c>
      <c r="I621" s="3" t="s">
        <v>707</v>
      </c>
      <c r="J621" s="3"/>
      <c r="K621" s="4" t="s">
        <v>491</v>
      </c>
      <c r="L621" s="4">
        <v>0</v>
      </c>
      <c r="M621" s="12" t="s">
        <v>2463</v>
      </c>
      <c r="N621" s="4" t="s">
        <v>483</v>
      </c>
      <c r="O621" s="4" t="s">
        <v>1418</v>
      </c>
      <c r="P621" s="4" t="s">
        <v>483</v>
      </c>
      <c r="Q621" s="4" t="s">
        <v>485</v>
      </c>
      <c r="R621" s="4" t="s">
        <v>503</v>
      </c>
      <c r="S621" s="4" t="s">
        <v>496</v>
      </c>
      <c r="T621" s="4">
        <v>796</v>
      </c>
      <c r="U621" s="4" t="s">
        <v>493</v>
      </c>
      <c r="V621" s="4">
        <v>4</v>
      </c>
      <c r="W621" s="24">
        <v>6000</v>
      </c>
      <c r="X621" s="24">
        <f aca="true" t="shared" si="29" ref="X621:X631">V621*W621</f>
        <v>24000</v>
      </c>
      <c r="Y621" s="24">
        <f t="shared" si="28"/>
        <v>26880.000000000004</v>
      </c>
      <c r="Z621" s="4"/>
      <c r="AA621" s="4" t="s">
        <v>1319</v>
      </c>
      <c r="AB621" s="4"/>
      <c r="AC621" s="111"/>
    </row>
    <row r="622" spans="1:29" s="75" customFormat="1" ht="191.25">
      <c r="A622" s="3" t="s">
        <v>2410</v>
      </c>
      <c r="B622" s="3" t="s">
        <v>478</v>
      </c>
      <c r="C622" s="3" t="s">
        <v>479</v>
      </c>
      <c r="D622" s="3" t="s">
        <v>708</v>
      </c>
      <c r="E622" s="3" t="s">
        <v>709</v>
      </c>
      <c r="F622" s="3" t="s">
        <v>702</v>
      </c>
      <c r="G622" s="3" t="s">
        <v>711</v>
      </c>
      <c r="H622" s="3" t="s">
        <v>710</v>
      </c>
      <c r="I622" s="3"/>
      <c r="J622" s="3"/>
      <c r="K622" s="4" t="s">
        <v>491</v>
      </c>
      <c r="L622" s="4">
        <v>0</v>
      </c>
      <c r="M622" s="12" t="s">
        <v>2463</v>
      </c>
      <c r="N622" s="4" t="s">
        <v>483</v>
      </c>
      <c r="O622" s="4" t="s">
        <v>1418</v>
      </c>
      <c r="P622" s="4" t="s">
        <v>483</v>
      </c>
      <c r="Q622" s="4" t="s">
        <v>485</v>
      </c>
      <c r="R622" s="4" t="s">
        <v>503</v>
      </c>
      <c r="S622" s="4" t="s">
        <v>496</v>
      </c>
      <c r="T622" s="4">
        <v>796</v>
      </c>
      <c r="U622" s="4" t="s">
        <v>493</v>
      </c>
      <c r="V622" s="4">
        <v>12</v>
      </c>
      <c r="W622" s="24">
        <v>26199.999999999996</v>
      </c>
      <c r="X622" s="24">
        <f t="shared" si="29"/>
        <v>314399.99999999994</v>
      </c>
      <c r="Y622" s="24">
        <f t="shared" si="28"/>
        <v>352127.99999999994</v>
      </c>
      <c r="Z622" s="4"/>
      <c r="AA622" s="4" t="s">
        <v>1319</v>
      </c>
      <c r="AB622" s="4"/>
      <c r="AC622" s="111"/>
    </row>
    <row r="623" spans="1:30" s="75" customFormat="1" ht="106.5" customHeight="1">
      <c r="A623" s="3" t="s">
        <v>2411</v>
      </c>
      <c r="B623" s="3" t="s">
        <v>478</v>
      </c>
      <c r="C623" s="3" t="s">
        <v>479</v>
      </c>
      <c r="D623" s="3" t="s">
        <v>712</v>
      </c>
      <c r="E623" s="3" t="s">
        <v>702</v>
      </c>
      <c r="F623" s="3" t="s">
        <v>702</v>
      </c>
      <c r="G623" s="3" t="s">
        <v>241</v>
      </c>
      <c r="H623" s="3" t="s">
        <v>240</v>
      </c>
      <c r="I623" s="3"/>
      <c r="J623" s="3"/>
      <c r="K623" s="4" t="s">
        <v>491</v>
      </c>
      <c r="L623" s="4">
        <v>0</v>
      </c>
      <c r="M623" s="12" t="s">
        <v>2463</v>
      </c>
      <c r="N623" s="4" t="s">
        <v>483</v>
      </c>
      <c r="O623" s="4" t="s">
        <v>1418</v>
      </c>
      <c r="P623" s="4" t="s">
        <v>483</v>
      </c>
      <c r="Q623" s="4" t="s">
        <v>485</v>
      </c>
      <c r="R623" s="4" t="s">
        <v>503</v>
      </c>
      <c r="S623" s="4" t="s">
        <v>496</v>
      </c>
      <c r="T623" s="4">
        <v>796</v>
      </c>
      <c r="U623" s="4" t="s">
        <v>493</v>
      </c>
      <c r="V623" s="4">
        <v>16</v>
      </c>
      <c r="W623" s="24">
        <v>13999.999999999998</v>
      </c>
      <c r="X623" s="24">
        <v>0</v>
      </c>
      <c r="Y623" s="24">
        <f t="shared" si="28"/>
        <v>0</v>
      </c>
      <c r="Z623" s="4"/>
      <c r="AA623" s="4" t="s">
        <v>1319</v>
      </c>
      <c r="AB623" s="4" t="s">
        <v>2570</v>
      </c>
      <c r="AC623" s="111"/>
      <c r="AD623" s="181"/>
    </row>
    <row r="624" spans="1:30" s="75" customFormat="1" ht="106.5" customHeight="1">
      <c r="A624" s="3" t="s">
        <v>3616</v>
      </c>
      <c r="B624" s="3" t="s">
        <v>478</v>
      </c>
      <c r="C624" s="3" t="s">
        <v>479</v>
      </c>
      <c r="D624" s="3" t="s">
        <v>712</v>
      </c>
      <c r="E624" s="3" t="s">
        <v>702</v>
      </c>
      <c r="F624" s="3" t="s">
        <v>702</v>
      </c>
      <c r="G624" s="3" t="s">
        <v>241</v>
      </c>
      <c r="H624" s="3" t="s">
        <v>240</v>
      </c>
      <c r="I624" s="3"/>
      <c r="J624" s="3"/>
      <c r="K624" s="4" t="s">
        <v>491</v>
      </c>
      <c r="L624" s="4">
        <v>0</v>
      </c>
      <c r="M624" s="12" t="s">
        <v>2463</v>
      </c>
      <c r="N624" s="4" t="s">
        <v>483</v>
      </c>
      <c r="O624" s="4" t="s">
        <v>1418</v>
      </c>
      <c r="P624" s="4" t="s">
        <v>483</v>
      </c>
      <c r="Q624" s="4" t="s">
        <v>485</v>
      </c>
      <c r="R624" s="4" t="s">
        <v>503</v>
      </c>
      <c r="S624" s="4" t="s">
        <v>496</v>
      </c>
      <c r="T624" s="4">
        <v>796</v>
      </c>
      <c r="U624" s="4" t="s">
        <v>493</v>
      </c>
      <c r="V624" s="4">
        <v>14</v>
      </c>
      <c r="W624" s="24">
        <v>13999.999999999998</v>
      </c>
      <c r="X624" s="24">
        <f>V624*W624</f>
        <v>195999.99999999997</v>
      </c>
      <c r="Y624" s="24">
        <f t="shared" si="28"/>
        <v>219520</v>
      </c>
      <c r="Z624" s="4"/>
      <c r="AA624" s="4" t="s">
        <v>1319</v>
      </c>
      <c r="AB624" s="4"/>
      <c r="AC624" s="111"/>
      <c r="AD624" s="181"/>
    </row>
    <row r="625" spans="1:29" s="75" customFormat="1" ht="280.5">
      <c r="A625" s="3" t="s">
        <v>2412</v>
      </c>
      <c r="B625" s="3" t="s">
        <v>478</v>
      </c>
      <c r="C625" s="3" t="s">
        <v>479</v>
      </c>
      <c r="D625" s="3" t="s">
        <v>242</v>
      </c>
      <c r="E625" s="3" t="s">
        <v>709</v>
      </c>
      <c r="F625" s="3" t="s">
        <v>243</v>
      </c>
      <c r="G625" s="3" t="s">
        <v>25</v>
      </c>
      <c r="H625" s="3" t="s">
        <v>244</v>
      </c>
      <c r="I625" s="3"/>
      <c r="J625" s="3"/>
      <c r="K625" s="4" t="s">
        <v>491</v>
      </c>
      <c r="L625" s="4">
        <v>0</v>
      </c>
      <c r="M625" s="12" t="s">
        <v>2463</v>
      </c>
      <c r="N625" s="4" t="s">
        <v>483</v>
      </c>
      <c r="O625" s="4" t="s">
        <v>1418</v>
      </c>
      <c r="P625" s="4" t="s">
        <v>483</v>
      </c>
      <c r="Q625" s="4" t="s">
        <v>485</v>
      </c>
      <c r="R625" s="4" t="s">
        <v>503</v>
      </c>
      <c r="S625" s="4" t="s">
        <v>496</v>
      </c>
      <c r="T625" s="4">
        <v>796</v>
      </c>
      <c r="U625" s="4" t="s">
        <v>493</v>
      </c>
      <c r="V625" s="4">
        <v>6</v>
      </c>
      <c r="W625" s="24">
        <v>45000</v>
      </c>
      <c r="X625" s="24">
        <f t="shared" si="29"/>
        <v>270000</v>
      </c>
      <c r="Y625" s="24">
        <f t="shared" si="28"/>
        <v>302400</v>
      </c>
      <c r="Z625" s="4"/>
      <c r="AA625" s="4" t="s">
        <v>1319</v>
      </c>
      <c r="AB625" s="4"/>
      <c r="AC625" s="111"/>
    </row>
    <row r="626" spans="1:30" s="75" customFormat="1" ht="111" customHeight="1">
      <c r="A626" s="3" t="s">
        <v>2413</v>
      </c>
      <c r="B626" s="3" t="s">
        <v>478</v>
      </c>
      <c r="C626" s="3" t="s">
        <v>479</v>
      </c>
      <c r="D626" s="3" t="s">
        <v>245</v>
      </c>
      <c r="E626" s="3" t="s">
        <v>709</v>
      </c>
      <c r="F626" s="3" t="s">
        <v>243</v>
      </c>
      <c r="G626" s="3" t="s">
        <v>247</v>
      </c>
      <c r="H626" s="3" t="s">
        <v>246</v>
      </c>
      <c r="I626" s="3"/>
      <c r="J626" s="3"/>
      <c r="K626" s="4" t="s">
        <v>491</v>
      </c>
      <c r="L626" s="4">
        <v>0</v>
      </c>
      <c r="M626" s="12" t="s">
        <v>2463</v>
      </c>
      <c r="N626" s="4" t="s">
        <v>483</v>
      </c>
      <c r="O626" s="4" t="s">
        <v>1418</v>
      </c>
      <c r="P626" s="4" t="s">
        <v>483</v>
      </c>
      <c r="Q626" s="4" t="s">
        <v>485</v>
      </c>
      <c r="R626" s="4" t="s">
        <v>503</v>
      </c>
      <c r="S626" s="4" t="s">
        <v>496</v>
      </c>
      <c r="T626" s="4">
        <v>796</v>
      </c>
      <c r="U626" s="4" t="s">
        <v>493</v>
      </c>
      <c r="V626" s="4">
        <v>24</v>
      </c>
      <c r="W626" s="24">
        <v>53499.99999999999</v>
      </c>
      <c r="X626" s="24">
        <v>0</v>
      </c>
      <c r="Y626" s="24">
        <f t="shared" si="28"/>
        <v>0</v>
      </c>
      <c r="Z626" s="4"/>
      <c r="AA626" s="4" t="s">
        <v>1319</v>
      </c>
      <c r="AB626" s="4" t="s">
        <v>2570</v>
      </c>
      <c r="AC626" s="111"/>
      <c r="AD626" s="181"/>
    </row>
    <row r="627" spans="1:30" s="75" customFormat="1" ht="111" customHeight="1">
      <c r="A627" s="3" t="s">
        <v>3617</v>
      </c>
      <c r="B627" s="3" t="s">
        <v>478</v>
      </c>
      <c r="C627" s="3" t="s">
        <v>479</v>
      </c>
      <c r="D627" s="3" t="s">
        <v>245</v>
      </c>
      <c r="E627" s="3" t="s">
        <v>709</v>
      </c>
      <c r="F627" s="3" t="s">
        <v>243</v>
      </c>
      <c r="G627" s="3" t="s">
        <v>247</v>
      </c>
      <c r="H627" s="3" t="s">
        <v>246</v>
      </c>
      <c r="I627" s="3"/>
      <c r="J627" s="3"/>
      <c r="K627" s="4" t="s">
        <v>491</v>
      </c>
      <c r="L627" s="4">
        <v>0</v>
      </c>
      <c r="M627" s="12" t="s">
        <v>2463</v>
      </c>
      <c r="N627" s="4" t="s">
        <v>483</v>
      </c>
      <c r="O627" s="4" t="s">
        <v>1418</v>
      </c>
      <c r="P627" s="4" t="s">
        <v>483</v>
      </c>
      <c r="Q627" s="4" t="s">
        <v>485</v>
      </c>
      <c r="R627" s="4" t="s">
        <v>503</v>
      </c>
      <c r="S627" s="4" t="s">
        <v>496</v>
      </c>
      <c r="T627" s="4">
        <v>796</v>
      </c>
      <c r="U627" s="4" t="s">
        <v>493</v>
      </c>
      <c r="V627" s="4">
        <v>20</v>
      </c>
      <c r="W627" s="24">
        <v>53499.99999999999</v>
      </c>
      <c r="X627" s="24">
        <f>V627*W627</f>
        <v>1069999.9999999998</v>
      </c>
      <c r="Y627" s="24">
        <f t="shared" si="28"/>
        <v>1198399.9999999998</v>
      </c>
      <c r="Z627" s="4"/>
      <c r="AA627" s="4" t="s">
        <v>1319</v>
      </c>
      <c r="AB627" s="4"/>
      <c r="AC627" s="111"/>
      <c r="AD627" s="181"/>
    </row>
    <row r="628" spans="1:30" s="75" customFormat="1" ht="82.5" customHeight="1">
      <c r="A628" s="3" t="s">
        <v>2414</v>
      </c>
      <c r="B628" s="3" t="s">
        <v>478</v>
      </c>
      <c r="C628" s="3" t="s">
        <v>479</v>
      </c>
      <c r="D628" s="3" t="s">
        <v>720</v>
      </c>
      <c r="E628" s="3" t="s">
        <v>709</v>
      </c>
      <c r="F628" s="3" t="s">
        <v>722</v>
      </c>
      <c r="G628" s="3" t="s">
        <v>721</v>
      </c>
      <c r="H628" s="3" t="s">
        <v>1850</v>
      </c>
      <c r="I628" s="3"/>
      <c r="J628" s="3"/>
      <c r="K628" s="4" t="s">
        <v>491</v>
      </c>
      <c r="L628" s="4">
        <v>0</v>
      </c>
      <c r="M628" s="12" t="s">
        <v>2463</v>
      </c>
      <c r="N628" s="4" t="s">
        <v>483</v>
      </c>
      <c r="O628" s="4" t="s">
        <v>1418</v>
      </c>
      <c r="P628" s="4" t="s">
        <v>483</v>
      </c>
      <c r="Q628" s="4" t="s">
        <v>485</v>
      </c>
      <c r="R628" s="4" t="s">
        <v>503</v>
      </c>
      <c r="S628" s="4" t="s">
        <v>496</v>
      </c>
      <c r="T628" s="4">
        <v>796</v>
      </c>
      <c r="U628" s="4" t="s">
        <v>493</v>
      </c>
      <c r="V628" s="4">
        <v>8</v>
      </c>
      <c r="W628" s="24">
        <v>100000</v>
      </c>
      <c r="X628" s="24">
        <v>0</v>
      </c>
      <c r="Y628" s="24">
        <f t="shared" si="28"/>
        <v>0</v>
      </c>
      <c r="Z628" s="4"/>
      <c r="AA628" s="4" t="s">
        <v>1319</v>
      </c>
      <c r="AB628" s="4" t="s">
        <v>2570</v>
      </c>
      <c r="AC628" s="111"/>
      <c r="AD628" s="181"/>
    </row>
    <row r="629" spans="1:30" s="75" customFormat="1" ht="92.25" customHeight="1">
      <c r="A629" s="3" t="s">
        <v>3618</v>
      </c>
      <c r="B629" s="3" t="s">
        <v>478</v>
      </c>
      <c r="C629" s="3" t="s">
        <v>479</v>
      </c>
      <c r="D629" s="3" t="s">
        <v>720</v>
      </c>
      <c r="E629" s="3" t="s">
        <v>709</v>
      </c>
      <c r="F629" s="3" t="s">
        <v>722</v>
      </c>
      <c r="G629" s="3" t="s">
        <v>721</v>
      </c>
      <c r="H629" s="3" t="s">
        <v>1850</v>
      </c>
      <c r="I629" s="3"/>
      <c r="J629" s="3"/>
      <c r="K629" s="4" t="s">
        <v>491</v>
      </c>
      <c r="L629" s="4">
        <v>0</v>
      </c>
      <c r="M629" s="12" t="s">
        <v>2463</v>
      </c>
      <c r="N629" s="4" t="s">
        <v>483</v>
      </c>
      <c r="O629" s="4" t="s">
        <v>1418</v>
      </c>
      <c r="P629" s="4" t="s">
        <v>483</v>
      </c>
      <c r="Q629" s="4" t="s">
        <v>485</v>
      </c>
      <c r="R629" s="4" t="s">
        <v>503</v>
      </c>
      <c r="S629" s="4" t="s">
        <v>496</v>
      </c>
      <c r="T629" s="4">
        <v>796</v>
      </c>
      <c r="U629" s="4" t="s">
        <v>493</v>
      </c>
      <c r="V629" s="4">
        <v>5</v>
      </c>
      <c r="W629" s="24">
        <v>100000</v>
      </c>
      <c r="X629" s="24">
        <f>V629*W629</f>
        <v>500000</v>
      </c>
      <c r="Y629" s="24">
        <f t="shared" si="28"/>
        <v>560000</v>
      </c>
      <c r="Z629" s="4"/>
      <c r="AA629" s="4" t="s">
        <v>1319</v>
      </c>
      <c r="AB629" s="4"/>
      <c r="AC629" s="111"/>
      <c r="AD629" s="181"/>
    </row>
    <row r="630" spans="1:29" s="75" customFormat="1" ht="216.75">
      <c r="A630" s="3" t="s">
        <v>2415</v>
      </c>
      <c r="B630" s="3" t="s">
        <v>478</v>
      </c>
      <c r="C630" s="3" t="s">
        <v>479</v>
      </c>
      <c r="D630" s="3" t="s">
        <v>806</v>
      </c>
      <c r="E630" s="3" t="s">
        <v>702</v>
      </c>
      <c r="F630" s="3" t="s">
        <v>722</v>
      </c>
      <c r="G630" s="3" t="s">
        <v>807</v>
      </c>
      <c r="H630" s="3" t="s">
        <v>1851</v>
      </c>
      <c r="I630" s="3"/>
      <c r="J630" s="3"/>
      <c r="K630" s="4" t="s">
        <v>491</v>
      </c>
      <c r="L630" s="4">
        <v>0</v>
      </c>
      <c r="M630" s="12" t="s">
        <v>2463</v>
      </c>
      <c r="N630" s="4" t="s">
        <v>483</v>
      </c>
      <c r="O630" s="4" t="s">
        <v>1418</v>
      </c>
      <c r="P630" s="4" t="s">
        <v>483</v>
      </c>
      <c r="Q630" s="4" t="s">
        <v>485</v>
      </c>
      <c r="R630" s="4" t="s">
        <v>503</v>
      </c>
      <c r="S630" s="4" t="s">
        <v>496</v>
      </c>
      <c r="T630" s="4">
        <v>796</v>
      </c>
      <c r="U630" s="4" t="s">
        <v>493</v>
      </c>
      <c r="V630" s="4">
        <v>8</v>
      </c>
      <c r="W630" s="24">
        <v>15000</v>
      </c>
      <c r="X630" s="24">
        <f t="shared" si="29"/>
        <v>120000</v>
      </c>
      <c r="Y630" s="24">
        <f t="shared" si="28"/>
        <v>134400</v>
      </c>
      <c r="Z630" s="4"/>
      <c r="AA630" s="4" t="s">
        <v>1319</v>
      </c>
      <c r="AB630" s="4"/>
      <c r="AC630" s="111"/>
    </row>
    <row r="631" spans="1:29" s="75" customFormat="1" ht="216.75">
      <c r="A631" s="3" t="s">
        <v>2416</v>
      </c>
      <c r="B631" s="3" t="s">
        <v>478</v>
      </c>
      <c r="C631" s="3" t="s">
        <v>479</v>
      </c>
      <c r="D631" s="3" t="s">
        <v>804</v>
      </c>
      <c r="E631" s="3" t="s">
        <v>702</v>
      </c>
      <c r="F631" s="3" t="s">
        <v>722</v>
      </c>
      <c r="G631" s="3" t="s">
        <v>805</v>
      </c>
      <c r="H631" s="3" t="s">
        <v>1852</v>
      </c>
      <c r="I631" s="3"/>
      <c r="J631" s="3"/>
      <c r="K631" s="4" t="s">
        <v>491</v>
      </c>
      <c r="L631" s="4">
        <v>0</v>
      </c>
      <c r="M631" s="12" t="s">
        <v>2463</v>
      </c>
      <c r="N631" s="4" t="s">
        <v>483</v>
      </c>
      <c r="O631" s="4" t="s">
        <v>1418</v>
      </c>
      <c r="P631" s="4" t="s">
        <v>483</v>
      </c>
      <c r="Q631" s="4" t="s">
        <v>485</v>
      </c>
      <c r="R631" s="4" t="s">
        <v>503</v>
      </c>
      <c r="S631" s="4" t="s">
        <v>496</v>
      </c>
      <c r="T631" s="4">
        <v>796</v>
      </c>
      <c r="U631" s="4" t="s">
        <v>493</v>
      </c>
      <c r="V631" s="4">
        <v>8</v>
      </c>
      <c r="W631" s="24">
        <v>25000</v>
      </c>
      <c r="X631" s="24">
        <f t="shared" si="29"/>
        <v>200000</v>
      </c>
      <c r="Y631" s="24">
        <f t="shared" si="28"/>
        <v>224000.00000000003</v>
      </c>
      <c r="Z631" s="4"/>
      <c r="AA631" s="4" t="s">
        <v>1319</v>
      </c>
      <c r="AB631" s="4"/>
      <c r="AC631" s="111"/>
    </row>
    <row r="632" spans="1:29" s="75" customFormat="1" ht="65.25" customHeight="1">
      <c r="A632" s="3" t="s">
        <v>2417</v>
      </c>
      <c r="B632" s="3" t="s">
        <v>478</v>
      </c>
      <c r="C632" s="3" t="s">
        <v>479</v>
      </c>
      <c r="D632" s="3" t="s">
        <v>1747</v>
      </c>
      <c r="E632" s="3" t="s">
        <v>636</v>
      </c>
      <c r="F632" s="3" t="s">
        <v>636</v>
      </c>
      <c r="G632" s="3" t="s">
        <v>1748</v>
      </c>
      <c r="H632" s="3" t="s">
        <v>1749</v>
      </c>
      <c r="I632" s="3" t="s">
        <v>1750</v>
      </c>
      <c r="J632" s="3"/>
      <c r="K632" s="4" t="s">
        <v>491</v>
      </c>
      <c r="L632" s="4">
        <v>0</v>
      </c>
      <c r="M632" s="12" t="s">
        <v>2463</v>
      </c>
      <c r="N632" s="4" t="s">
        <v>483</v>
      </c>
      <c r="O632" s="4" t="s">
        <v>494</v>
      </c>
      <c r="P632" s="4" t="s">
        <v>483</v>
      </c>
      <c r="Q632" s="4" t="s">
        <v>485</v>
      </c>
      <c r="R632" s="4" t="s">
        <v>503</v>
      </c>
      <c r="S632" s="4" t="s">
        <v>496</v>
      </c>
      <c r="T632" s="4" t="s">
        <v>1751</v>
      </c>
      <c r="U632" s="4" t="s">
        <v>1752</v>
      </c>
      <c r="V632" s="4">
        <v>35</v>
      </c>
      <c r="W632" s="24">
        <v>1800</v>
      </c>
      <c r="X632" s="24">
        <v>0</v>
      </c>
      <c r="Y632" s="24">
        <f t="shared" si="28"/>
        <v>0</v>
      </c>
      <c r="Z632" s="4"/>
      <c r="AA632" s="4" t="s">
        <v>1319</v>
      </c>
      <c r="AB632" s="4">
        <v>6.11</v>
      </c>
      <c r="AC632" s="111"/>
    </row>
    <row r="633" spans="1:29" s="75" customFormat="1" ht="57" customHeight="1">
      <c r="A633" s="3" t="s">
        <v>3065</v>
      </c>
      <c r="B633" s="3" t="s">
        <v>478</v>
      </c>
      <c r="C633" s="3" t="s">
        <v>479</v>
      </c>
      <c r="D633" s="3" t="s">
        <v>1747</v>
      </c>
      <c r="E633" s="3" t="s">
        <v>636</v>
      </c>
      <c r="F633" s="3" t="s">
        <v>636</v>
      </c>
      <c r="G633" s="3" t="s">
        <v>1748</v>
      </c>
      <c r="H633" s="3" t="s">
        <v>1749</v>
      </c>
      <c r="I633" s="3" t="s">
        <v>3168</v>
      </c>
      <c r="J633" s="3"/>
      <c r="K633" s="4" t="s">
        <v>491</v>
      </c>
      <c r="L633" s="4">
        <v>0</v>
      </c>
      <c r="M633" s="12" t="s">
        <v>2463</v>
      </c>
      <c r="N633" s="4" t="s">
        <v>483</v>
      </c>
      <c r="O633" s="4" t="s">
        <v>1476</v>
      </c>
      <c r="P633" s="4" t="s">
        <v>483</v>
      </c>
      <c r="Q633" s="4" t="s">
        <v>485</v>
      </c>
      <c r="R633" s="4" t="s">
        <v>503</v>
      </c>
      <c r="S633" s="4" t="s">
        <v>496</v>
      </c>
      <c r="T633" s="4" t="s">
        <v>1751</v>
      </c>
      <c r="U633" s="4" t="s">
        <v>1752</v>
      </c>
      <c r="V633" s="4">
        <v>35</v>
      </c>
      <c r="W633" s="24">
        <v>1800</v>
      </c>
      <c r="X633" s="24">
        <f>V633*W633</f>
        <v>63000</v>
      </c>
      <c r="Y633" s="24">
        <f t="shared" si="28"/>
        <v>70560</v>
      </c>
      <c r="Z633" s="4"/>
      <c r="AA633" s="4" t="s">
        <v>1319</v>
      </c>
      <c r="AB633" s="4"/>
      <c r="AC633" s="111"/>
    </row>
    <row r="634" spans="1:29" s="75" customFormat="1" ht="78.75" customHeight="1">
      <c r="A634" s="3" t="s">
        <v>2418</v>
      </c>
      <c r="B634" s="4" t="s">
        <v>478</v>
      </c>
      <c r="C634" s="4" t="s">
        <v>479</v>
      </c>
      <c r="D634" s="4" t="s">
        <v>1753</v>
      </c>
      <c r="E634" s="4" t="s">
        <v>636</v>
      </c>
      <c r="F634" s="4" t="s">
        <v>636</v>
      </c>
      <c r="G634" s="4" t="s">
        <v>1754</v>
      </c>
      <c r="H634" s="4" t="s">
        <v>1755</v>
      </c>
      <c r="I634" s="4" t="s">
        <v>1750</v>
      </c>
      <c r="J634" s="4"/>
      <c r="K634" s="4" t="s">
        <v>491</v>
      </c>
      <c r="L634" s="4">
        <v>0</v>
      </c>
      <c r="M634" s="12" t="s">
        <v>2463</v>
      </c>
      <c r="N634" s="4" t="s">
        <v>483</v>
      </c>
      <c r="O634" s="4" t="s">
        <v>494</v>
      </c>
      <c r="P634" s="4" t="s">
        <v>483</v>
      </c>
      <c r="Q634" s="4" t="s">
        <v>485</v>
      </c>
      <c r="R634" s="4" t="s">
        <v>503</v>
      </c>
      <c r="S634" s="4" t="s">
        <v>496</v>
      </c>
      <c r="T634" s="4" t="s">
        <v>1751</v>
      </c>
      <c r="U634" s="4" t="s">
        <v>1752</v>
      </c>
      <c r="V634" s="4">
        <v>60</v>
      </c>
      <c r="W634" s="24">
        <v>1700</v>
      </c>
      <c r="X634" s="24">
        <v>0</v>
      </c>
      <c r="Y634" s="24">
        <f t="shared" si="28"/>
        <v>0</v>
      </c>
      <c r="Z634" s="4"/>
      <c r="AA634" s="4" t="s">
        <v>1319</v>
      </c>
      <c r="AB634" s="4">
        <v>6.11</v>
      </c>
      <c r="AC634" s="111"/>
    </row>
    <row r="635" spans="1:29" s="75" customFormat="1" ht="66" customHeight="1">
      <c r="A635" s="3" t="s">
        <v>3066</v>
      </c>
      <c r="B635" s="4" t="s">
        <v>478</v>
      </c>
      <c r="C635" s="4" t="s">
        <v>479</v>
      </c>
      <c r="D635" s="4" t="s">
        <v>1753</v>
      </c>
      <c r="E635" s="4" t="s">
        <v>636</v>
      </c>
      <c r="F635" s="4" t="s">
        <v>636</v>
      </c>
      <c r="G635" s="4" t="s">
        <v>1754</v>
      </c>
      <c r="H635" s="4" t="s">
        <v>1755</v>
      </c>
      <c r="I635" s="4" t="s">
        <v>3168</v>
      </c>
      <c r="J635" s="4"/>
      <c r="K635" s="4" t="s">
        <v>491</v>
      </c>
      <c r="L635" s="4">
        <v>0</v>
      </c>
      <c r="M635" s="12" t="s">
        <v>2463</v>
      </c>
      <c r="N635" s="4" t="s">
        <v>483</v>
      </c>
      <c r="O635" s="4" t="s">
        <v>1476</v>
      </c>
      <c r="P635" s="4" t="s">
        <v>483</v>
      </c>
      <c r="Q635" s="4" t="s">
        <v>485</v>
      </c>
      <c r="R635" s="4" t="s">
        <v>503</v>
      </c>
      <c r="S635" s="4" t="s">
        <v>496</v>
      </c>
      <c r="T635" s="4" t="s">
        <v>1751</v>
      </c>
      <c r="U635" s="4" t="s">
        <v>1752</v>
      </c>
      <c r="V635" s="4">
        <v>60</v>
      </c>
      <c r="W635" s="24">
        <v>1700</v>
      </c>
      <c r="X635" s="24">
        <f>V635*W635</f>
        <v>102000</v>
      </c>
      <c r="Y635" s="24">
        <f t="shared" si="28"/>
        <v>114240.00000000001</v>
      </c>
      <c r="Z635" s="4"/>
      <c r="AA635" s="4" t="s">
        <v>1319</v>
      </c>
      <c r="AB635" s="4"/>
      <c r="AC635" s="111"/>
    </row>
    <row r="636" spans="1:28" ht="66" customHeight="1">
      <c r="A636" s="3" t="s">
        <v>2419</v>
      </c>
      <c r="B636" s="4" t="s">
        <v>478</v>
      </c>
      <c r="C636" s="4" t="s">
        <v>479</v>
      </c>
      <c r="D636" s="4" t="s">
        <v>1756</v>
      </c>
      <c r="E636" s="4" t="s">
        <v>636</v>
      </c>
      <c r="F636" s="4" t="s">
        <v>636</v>
      </c>
      <c r="G636" s="4" t="s">
        <v>1757</v>
      </c>
      <c r="H636" s="4" t="s">
        <v>1758</v>
      </c>
      <c r="I636" s="4" t="s">
        <v>1750</v>
      </c>
      <c r="J636" s="4"/>
      <c r="K636" s="4" t="s">
        <v>491</v>
      </c>
      <c r="L636" s="4">
        <v>0</v>
      </c>
      <c r="M636" s="12" t="s">
        <v>2463</v>
      </c>
      <c r="N636" s="4" t="s">
        <v>483</v>
      </c>
      <c r="O636" s="4" t="s">
        <v>494</v>
      </c>
      <c r="P636" s="4" t="s">
        <v>483</v>
      </c>
      <c r="Q636" s="4" t="s">
        <v>485</v>
      </c>
      <c r="R636" s="4" t="s">
        <v>503</v>
      </c>
      <c r="S636" s="4" t="s">
        <v>496</v>
      </c>
      <c r="T636" s="4" t="s">
        <v>1751</v>
      </c>
      <c r="U636" s="4" t="s">
        <v>1752</v>
      </c>
      <c r="V636" s="4">
        <v>20</v>
      </c>
      <c r="W636" s="24">
        <v>1800</v>
      </c>
      <c r="X636" s="24">
        <v>0</v>
      </c>
      <c r="Y636" s="24">
        <f t="shared" si="28"/>
        <v>0</v>
      </c>
      <c r="Z636" s="4"/>
      <c r="AA636" s="4" t="s">
        <v>1319</v>
      </c>
      <c r="AB636" s="4">
        <v>6.11</v>
      </c>
    </row>
    <row r="637" spans="1:28" ht="59.25" customHeight="1">
      <c r="A637" s="3" t="s">
        <v>3067</v>
      </c>
      <c r="B637" s="4" t="s">
        <v>478</v>
      </c>
      <c r="C637" s="4" t="s">
        <v>479</v>
      </c>
      <c r="D637" s="4" t="s">
        <v>1756</v>
      </c>
      <c r="E637" s="4" t="s">
        <v>636</v>
      </c>
      <c r="F637" s="4" t="s">
        <v>636</v>
      </c>
      <c r="G637" s="4" t="s">
        <v>1757</v>
      </c>
      <c r="H637" s="4" t="s">
        <v>1758</v>
      </c>
      <c r="I637" s="4" t="s">
        <v>3169</v>
      </c>
      <c r="J637" s="4"/>
      <c r="K637" s="4" t="s">
        <v>491</v>
      </c>
      <c r="L637" s="4">
        <v>0</v>
      </c>
      <c r="M637" s="12" t="s">
        <v>2463</v>
      </c>
      <c r="N637" s="4" t="s">
        <v>483</v>
      </c>
      <c r="O637" s="4" t="s">
        <v>1476</v>
      </c>
      <c r="P637" s="4" t="s">
        <v>483</v>
      </c>
      <c r="Q637" s="4" t="s">
        <v>485</v>
      </c>
      <c r="R637" s="4" t="s">
        <v>503</v>
      </c>
      <c r="S637" s="4" t="s">
        <v>496</v>
      </c>
      <c r="T637" s="4" t="s">
        <v>1751</v>
      </c>
      <c r="U637" s="4" t="s">
        <v>1752</v>
      </c>
      <c r="V637" s="4">
        <v>20</v>
      </c>
      <c r="W637" s="24">
        <v>1800</v>
      </c>
      <c r="X637" s="24">
        <f>V637*W637</f>
        <v>36000</v>
      </c>
      <c r="Y637" s="24">
        <f t="shared" si="28"/>
        <v>40320.00000000001</v>
      </c>
      <c r="Z637" s="4"/>
      <c r="AA637" s="4" t="s">
        <v>1319</v>
      </c>
      <c r="AB637" s="4"/>
    </row>
    <row r="638" spans="1:28" ht="67.5" customHeight="1">
      <c r="A638" s="3" t="s">
        <v>2420</v>
      </c>
      <c r="B638" s="4" t="s">
        <v>478</v>
      </c>
      <c r="C638" s="4" t="s">
        <v>479</v>
      </c>
      <c r="D638" s="4" t="s">
        <v>1759</v>
      </c>
      <c r="E638" s="4" t="s">
        <v>636</v>
      </c>
      <c r="F638" s="4" t="s">
        <v>636</v>
      </c>
      <c r="G638" s="4" t="s">
        <v>1760</v>
      </c>
      <c r="H638" s="4" t="s">
        <v>1761</v>
      </c>
      <c r="I638" s="4" t="s">
        <v>1762</v>
      </c>
      <c r="J638" s="4"/>
      <c r="K638" s="4" t="s">
        <v>491</v>
      </c>
      <c r="L638" s="4">
        <v>0</v>
      </c>
      <c r="M638" s="12" t="s">
        <v>2463</v>
      </c>
      <c r="N638" s="4" t="s">
        <v>483</v>
      </c>
      <c r="O638" s="4" t="s">
        <v>494</v>
      </c>
      <c r="P638" s="4" t="s">
        <v>483</v>
      </c>
      <c r="Q638" s="4" t="s">
        <v>485</v>
      </c>
      <c r="R638" s="4" t="s">
        <v>503</v>
      </c>
      <c r="S638" s="4" t="s">
        <v>496</v>
      </c>
      <c r="T638" s="4" t="s">
        <v>1751</v>
      </c>
      <c r="U638" s="4" t="s">
        <v>1752</v>
      </c>
      <c r="V638" s="4">
        <v>55</v>
      </c>
      <c r="W638" s="24">
        <v>1700</v>
      </c>
      <c r="X638" s="24">
        <v>0</v>
      </c>
      <c r="Y638" s="24">
        <f t="shared" si="28"/>
        <v>0</v>
      </c>
      <c r="Z638" s="4"/>
      <c r="AA638" s="4" t="s">
        <v>1319</v>
      </c>
      <c r="AB638" s="4">
        <v>6.11</v>
      </c>
    </row>
    <row r="639" spans="1:28" ht="77.25" customHeight="1">
      <c r="A639" s="3" t="s">
        <v>3063</v>
      </c>
      <c r="B639" s="4" t="s">
        <v>478</v>
      </c>
      <c r="C639" s="4" t="s">
        <v>479</v>
      </c>
      <c r="D639" s="4" t="s">
        <v>1759</v>
      </c>
      <c r="E639" s="4" t="s">
        <v>636</v>
      </c>
      <c r="F639" s="4" t="s">
        <v>636</v>
      </c>
      <c r="G639" s="4" t="s">
        <v>1760</v>
      </c>
      <c r="H639" s="4" t="s">
        <v>1761</v>
      </c>
      <c r="I639" s="4" t="s">
        <v>3170</v>
      </c>
      <c r="J639" s="4"/>
      <c r="K639" s="4" t="s">
        <v>491</v>
      </c>
      <c r="L639" s="4">
        <v>0</v>
      </c>
      <c r="M639" s="12" t="s">
        <v>2463</v>
      </c>
      <c r="N639" s="4" t="s">
        <v>483</v>
      </c>
      <c r="O639" s="4" t="s">
        <v>1476</v>
      </c>
      <c r="P639" s="4" t="s">
        <v>483</v>
      </c>
      <c r="Q639" s="4" t="s">
        <v>485</v>
      </c>
      <c r="R639" s="4" t="s">
        <v>503</v>
      </c>
      <c r="S639" s="4" t="s">
        <v>496</v>
      </c>
      <c r="T639" s="4" t="s">
        <v>1751</v>
      </c>
      <c r="U639" s="4" t="s">
        <v>1752</v>
      </c>
      <c r="V639" s="4">
        <v>55</v>
      </c>
      <c r="W639" s="24">
        <v>1700</v>
      </c>
      <c r="X639" s="24">
        <f>V639*W639</f>
        <v>93500</v>
      </c>
      <c r="Y639" s="24">
        <f t="shared" si="28"/>
        <v>104720.00000000001</v>
      </c>
      <c r="Z639" s="4"/>
      <c r="AA639" s="4" t="s">
        <v>1319</v>
      </c>
      <c r="AB639" s="4"/>
    </row>
    <row r="640" spans="1:28" ht="96.75" customHeight="1">
      <c r="A640" s="3" t="s">
        <v>2421</v>
      </c>
      <c r="B640" s="4" t="s">
        <v>478</v>
      </c>
      <c r="C640" s="4" t="s">
        <v>479</v>
      </c>
      <c r="D640" s="4" t="s">
        <v>1793</v>
      </c>
      <c r="E640" s="4" t="s">
        <v>1765</v>
      </c>
      <c r="F640" s="4" t="s">
        <v>1766</v>
      </c>
      <c r="G640" s="4" t="s">
        <v>1768</v>
      </c>
      <c r="H640" s="4" t="s">
        <v>1767</v>
      </c>
      <c r="I640" s="4" t="s">
        <v>1794</v>
      </c>
      <c r="J640" s="4"/>
      <c r="K640" s="4" t="s">
        <v>491</v>
      </c>
      <c r="L640" s="4">
        <v>0</v>
      </c>
      <c r="M640" s="12" t="s">
        <v>2463</v>
      </c>
      <c r="N640" s="4" t="s">
        <v>483</v>
      </c>
      <c r="O640" s="4" t="s">
        <v>494</v>
      </c>
      <c r="P640" s="4" t="s">
        <v>483</v>
      </c>
      <c r="Q640" s="4" t="s">
        <v>485</v>
      </c>
      <c r="R640" s="4" t="s">
        <v>503</v>
      </c>
      <c r="S640" s="4" t="s">
        <v>496</v>
      </c>
      <c r="T640" s="4">
        <v>112</v>
      </c>
      <c r="U640" s="4" t="s">
        <v>229</v>
      </c>
      <c r="V640" s="4">
        <v>10</v>
      </c>
      <c r="W640" s="24">
        <v>500</v>
      </c>
      <c r="X640" s="24">
        <v>0</v>
      </c>
      <c r="Y640" s="24">
        <f t="shared" si="28"/>
        <v>0</v>
      </c>
      <c r="Z640" s="4"/>
      <c r="AA640" s="4" t="s">
        <v>1319</v>
      </c>
      <c r="AB640" s="4">
        <v>11</v>
      </c>
    </row>
    <row r="641" spans="1:28" ht="96.75" customHeight="1">
      <c r="A641" s="3" t="s">
        <v>3064</v>
      </c>
      <c r="B641" s="4" t="s">
        <v>478</v>
      </c>
      <c r="C641" s="4" t="s">
        <v>479</v>
      </c>
      <c r="D641" s="4" t="s">
        <v>1793</v>
      </c>
      <c r="E641" s="4" t="s">
        <v>1765</v>
      </c>
      <c r="F641" s="4" t="s">
        <v>1766</v>
      </c>
      <c r="G641" s="4" t="s">
        <v>1768</v>
      </c>
      <c r="H641" s="4" t="s">
        <v>1767</v>
      </c>
      <c r="I641" s="4" t="s">
        <v>1794</v>
      </c>
      <c r="J641" s="4"/>
      <c r="K641" s="4" t="s">
        <v>491</v>
      </c>
      <c r="L641" s="4">
        <v>0</v>
      </c>
      <c r="M641" s="12" t="s">
        <v>2463</v>
      </c>
      <c r="N641" s="4" t="s">
        <v>483</v>
      </c>
      <c r="O641" s="4" t="s">
        <v>1476</v>
      </c>
      <c r="P641" s="4" t="s">
        <v>483</v>
      </c>
      <c r="Q641" s="4" t="s">
        <v>485</v>
      </c>
      <c r="R641" s="4" t="s">
        <v>503</v>
      </c>
      <c r="S641" s="4" t="s">
        <v>496</v>
      </c>
      <c r="T641" s="4">
        <v>112</v>
      </c>
      <c r="U641" s="4" t="s">
        <v>229</v>
      </c>
      <c r="V641" s="4">
        <v>10</v>
      </c>
      <c r="W641" s="24">
        <v>500</v>
      </c>
      <c r="X641" s="24">
        <v>0</v>
      </c>
      <c r="Y641" s="24">
        <f t="shared" si="28"/>
        <v>0</v>
      </c>
      <c r="Z641" s="4"/>
      <c r="AA641" s="4" t="s">
        <v>1319</v>
      </c>
      <c r="AB641" s="4" t="s">
        <v>3354</v>
      </c>
    </row>
    <row r="642" spans="1:28" ht="96.75" customHeight="1">
      <c r="A642" s="3" t="s">
        <v>3352</v>
      </c>
      <c r="B642" s="4" t="s">
        <v>478</v>
      </c>
      <c r="C642" s="4" t="s">
        <v>479</v>
      </c>
      <c r="D642" s="4" t="s">
        <v>3353</v>
      </c>
      <c r="E642" s="4" t="s">
        <v>1765</v>
      </c>
      <c r="F642" s="4" t="s">
        <v>1766</v>
      </c>
      <c r="G642" s="4" t="s">
        <v>1768</v>
      </c>
      <c r="H642" s="4" t="s">
        <v>1767</v>
      </c>
      <c r="I642" s="4"/>
      <c r="J642" s="4"/>
      <c r="K642" s="4" t="s">
        <v>491</v>
      </c>
      <c r="L642" s="4">
        <v>0</v>
      </c>
      <c r="M642" s="12" t="s">
        <v>2463</v>
      </c>
      <c r="N642" s="4" t="s">
        <v>483</v>
      </c>
      <c r="O642" s="4" t="s">
        <v>1476</v>
      </c>
      <c r="P642" s="4" t="s">
        <v>483</v>
      </c>
      <c r="Q642" s="4" t="s">
        <v>485</v>
      </c>
      <c r="R642" s="4" t="s">
        <v>503</v>
      </c>
      <c r="S642" s="4" t="s">
        <v>496</v>
      </c>
      <c r="T642" s="4">
        <v>112</v>
      </c>
      <c r="U642" s="4" t="s">
        <v>502</v>
      </c>
      <c r="V642" s="4">
        <v>13.6</v>
      </c>
      <c r="W642" s="24">
        <v>4375</v>
      </c>
      <c r="X642" s="24">
        <f>V642*W642</f>
        <v>59500</v>
      </c>
      <c r="Y642" s="24">
        <f t="shared" si="28"/>
        <v>66640</v>
      </c>
      <c r="Z642" s="4"/>
      <c r="AA642" s="4" t="s">
        <v>1319</v>
      </c>
      <c r="AB642" s="4"/>
    </row>
    <row r="643" spans="1:28" ht="93" customHeight="1">
      <c r="A643" s="3" t="s">
        <v>2422</v>
      </c>
      <c r="B643" s="4" t="s">
        <v>1341</v>
      </c>
      <c r="C643" s="4" t="s">
        <v>479</v>
      </c>
      <c r="D643" s="15" t="s">
        <v>645</v>
      </c>
      <c r="E643" s="3" t="s">
        <v>1342</v>
      </c>
      <c r="F643" s="3" t="s">
        <v>2114</v>
      </c>
      <c r="G643" s="15" t="s">
        <v>646</v>
      </c>
      <c r="H643" s="15" t="s">
        <v>2115</v>
      </c>
      <c r="I643" s="3" t="s">
        <v>1343</v>
      </c>
      <c r="J643" s="3"/>
      <c r="K643" s="12" t="s">
        <v>491</v>
      </c>
      <c r="L643" s="3">
        <v>50</v>
      </c>
      <c r="M643" s="12" t="s">
        <v>2463</v>
      </c>
      <c r="N643" s="12" t="s">
        <v>1344</v>
      </c>
      <c r="O643" s="12" t="s">
        <v>501</v>
      </c>
      <c r="P643" s="12" t="s">
        <v>1344</v>
      </c>
      <c r="Q643" s="4" t="s">
        <v>485</v>
      </c>
      <c r="R643" s="12" t="s">
        <v>1345</v>
      </c>
      <c r="S643" s="4" t="s">
        <v>2543</v>
      </c>
      <c r="T643" s="12" t="s">
        <v>175</v>
      </c>
      <c r="U643" s="12" t="s">
        <v>1347</v>
      </c>
      <c r="V643" s="3">
        <v>2650</v>
      </c>
      <c r="W643" s="53">
        <v>63</v>
      </c>
      <c r="X643" s="47">
        <v>0</v>
      </c>
      <c r="Y643" s="26">
        <f aca="true" t="shared" si="30" ref="Y643:Y651">X643*1.12</f>
        <v>0</v>
      </c>
      <c r="Z643" s="5" t="s">
        <v>489</v>
      </c>
      <c r="AA643" s="5" t="s">
        <v>1319</v>
      </c>
      <c r="AB643" s="3" t="s">
        <v>2611</v>
      </c>
    </row>
    <row r="644" spans="1:28" ht="93" customHeight="1">
      <c r="A644" s="3" t="s">
        <v>2624</v>
      </c>
      <c r="B644" s="4" t="s">
        <v>1341</v>
      </c>
      <c r="C644" s="4" t="s">
        <v>479</v>
      </c>
      <c r="D644" s="15" t="s">
        <v>645</v>
      </c>
      <c r="E644" s="3" t="s">
        <v>1342</v>
      </c>
      <c r="F644" s="3" t="s">
        <v>2114</v>
      </c>
      <c r="G644" s="15" t="s">
        <v>646</v>
      </c>
      <c r="H644" s="15" t="s">
        <v>2115</v>
      </c>
      <c r="I644" s="3" t="s">
        <v>2625</v>
      </c>
      <c r="J644" s="3"/>
      <c r="K644" s="12" t="s">
        <v>491</v>
      </c>
      <c r="L644" s="3">
        <v>50</v>
      </c>
      <c r="M644" s="12" t="s">
        <v>2463</v>
      </c>
      <c r="N644" s="12" t="s">
        <v>1344</v>
      </c>
      <c r="O644" s="4" t="s">
        <v>1475</v>
      </c>
      <c r="P644" s="12" t="s">
        <v>1344</v>
      </c>
      <c r="Q644" s="4" t="s">
        <v>485</v>
      </c>
      <c r="R644" s="12" t="s">
        <v>1345</v>
      </c>
      <c r="S644" s="4" t="s">
        <v>2543</v>
      </c>
      <c r="T644" s="12" t="s">
        <v>175</v>
      </c>
      <c r="U644" s="12" t="s">
        <v>1347</v>
      </c>
      <c r="V644" s="3">
        <v>2650</v>
      </c>
      <c r="W644" s="53">
        <v>63</v>
      </c>
      <c r="X644" s="47">
        <f>V644*W644</f>
        <v>166950</v>
      </c>
      <c r="Y644" s="26">
        <f t="shared" si="30"/>
        <v>186984.00000000003</v>
      </c>
      <c r="Z644" s="5" t="s">
        <v>489</v>
      </c>
      <c r="AA644" s="5" t="s">
        <v>1319</v>
      </c>
      <c r="AB644" s="3"/>
    </row>
    <row r="645" spans="1:28" ht="93" customHeight="1">
      <c r="A645" s="3" t="s">
        <v>2423</v>
      </c>
      <c r="B645" s="4" t="s">
        <v>1341</v>
      </c>
      <c r="C645" s="4" t="s">
        <v>479</v>
      </c>
      <c r="D645" s="10" t="s">
        <v>1908</v>
      </c>
      <c r="E645" s="10" t="s">
        <v>1440</v>
      </c>
      <c r="F645" s="10" t="s">
        <v>1441</v>
      </c>
      <c r="G645" s="4" t="s">
        <v>1442</v>
      </c>
      <c r="H645" s="10" t="s">
        <v>1909</v>
      </c>
      <c r="I645" s="3" t="s">
        <v>1348</v>
      </c>
      <c r="J645" s="3"/>
      <c r="K645" s="12" t="s">
        <v>491</v>
      </c>
      <c r="L645" s="3">
        <v>72</v>
      </c>
      <c r="M645" s="12" t="s">
        <v>2463</v>
      </c>
      <c r="N645" s="12" t="s">
        <v>1344</v>
      </c>
      <c r="O645" s="12" t="s">
        <v>501</v>
      </c>
      <c r="P645" s="12" t="s">
        <v>1344</v>
      </c>
      <c r="Q645" s="4" t="s">
        <v>485</v>
      </c>
      <c r="R645" s="12" t="s">
        <v>1746</v>
      </c>
      <c r="S645" s="4" t="s">
        <v>2543</v>
      </c>
      <c r="T645" s="4">
        <v>112</v>
      </c>
      <c r="U645" s="3" t="s">
        <v>229</v>
      </c>
      <c r="V645" s="3">
        <v>20000</v>
      </c>
      <c r="W645" s="53">
        <v>180</v>
      </c>
      <c r="X645" s="47">
        <v>0</v>
      </c>
      <c r="Y645" s="26">
        <f t="shared" si="30"/>
        <v>0</v>
      </c>
      <c r="Z645" s="5" t="s">
        <v>489</v>
      </c>
      <c r="AA645" s="5" t="s">
        <v>1319</v>
      </c>
      <c r="AB645" s="3" t="s">
        <v>2743</v>
      </c>
    </row>
    <row r="646" spans="1:28" ht="185.25" customHeight="1">
      <c r="A646" s="3" t="s">
        <v>2626</v>
      </c>
      <c r="B646" s="4" t="s">
        <v>1341</v>
      </c>
      <c r="C646" s="4" t="s">
        <v>479</v>
      </c>
      <c r="D646" s="10" t="s">
        <v>2740</v>
      </c>
      <c r="E646" s="10" t="s">
        <v>1440</v>
      </c>
      <c r="F646" s="10" t="s">
        <v>1441</v>
      </c>
      <c r="G646" s="4" t="s">
        <v>2742</v>
      </c>
      <c r="H646" s="4" t="s">
        <v>2741</v>
      </c>
      <c r="I646" s="3" t="s">
        <v>2739</v>
      </c>
      <c r="J646" s="3"/>
      <c r="K646" s="12" t="s">
        <v>491</v>
      </c>
      <c r="L646" s="3">
        <v>72</v>
      </c>
      <c r="M646" s="12" t="s">
        <v>2463</v>
      </c>
      <c r="N646" s="12" t="s">
        <v>1344</v>
      </c>
      <c r="O646" s="12" t="s">
        <v>1475</v>
      </c>
      <c r="P646" s="12" t="s">
        <v>1344</v>
      </c>
      <c r="Q646" s="4" t="s">
        <v>485</v>
      </c>
      <c r="R646" s="12" t="s">
        <v>1746</v>
      </c>
      <c r="S646" s="4" t="s">
        <v>2543</v>
      </c>
      <c r="T646" s="4">
        <v>112</v>
      </c>
      <c r="U646" s="3" t="s">
        <v>229</v>
      </c>
      <c r="V646" s="3">
        <v>20000</v>
      </c>
      <c r="W646" s="53">
        <v>180</v>
      </c>
      <c r="X646" s="47">
        <v>0</v>
      </c>
      <c r="Y646" s="26">
        <f t="shared" si="30"/>
        <v>0</v>
      </c>
      <c r="Z646" s="5" t="s">
        <v>489</v>
      </c>
      <c r="AA646" s="5" t="s">
        <v>1319</v>
      </c>
      <c r="AB646" s="3" t="s">
        <v>2921</v>
      </c>
    </row>
    <row r="647" spans="1:28" ht="185.25" customHeight="1">
      <c r="A647" s="3" t="s">
        <v>2856</v>
      </c>
      <c r="B647" s="4" t="s">
        <v>1341</v>
      </c>
      <c r="C647" s="4" t="s">
        <v>479</v>
      </c>
      <c r="D647" s="10" t="s">
        <v>2740</v>
      </c>
      <c r="E647" s="10" t="s">
        <v>1440</v>
      </c>
      <c r="F647" s="10" t="s">
        <v>1441</v>
      </c>
      <c r="G647" s="4" t="s">
        <v>2742</v>
      </c>
      <c r="H647" s="4" t="s">
        <v>2741</v>
      </c>
      <c r="I647" s="3" t="s">
        <v>2739</v>
      </c>
      <c r="J647" s="3"/>
      <c r="K647" s="12" t="s">
        <v>491</v>
      </c>
      <c r="L647" s="3">
        <v>72</v>
      </c>
      <c r="M647" s="12" t="s">
        <v>2463</v>
      </c>
      <c r="N647" s="12" t="s">
        <v>1344</v>
      </c>
      <c r="O647" s="12" t="s">
        <v>1445</v>
      </c>
      <c r="P647" s="12" t="s">
        <v>1344</v>
      </c>
      <c r="Q647" s="4" t="s">
        <v>485</v>
      </c>
      <c r="R647" s="12" t="s">
        <v>1746</v>
      </c>
      <c r="S647" s="12" t="s">
        <v>1346</v>
      </c>
      <c r="T647" s="4">
        <v>112</v>
      </c>
      <c r="U647" s="3" t="s">
        <v>229</v>
      </c>
      <c r="V647" s="3">
        <v>20000</v>
      </c>
      <c r="W647" s="53">
        <v>180</v>
      </c>
      <c r="X647" s="47">
        <f>V647*W647</f>
        <v>3600000</v>
      </c>
      <c r="Y647" s="26">
        <f t="shared" si="30"/>
        <v>4032000.0000000005</v>
      </c>
      <c r="Z647" s="5"/>
      <c r="AA647" s="5" t="s">
        <v>1319</v>
      </c>
      <c r="AB647" s="3"/>
    </row>
    <row r="648" spans="1:28" ht="102">
      <c r="A648" s="3" t="s">
        <v>2424</v>
      </c>
      <c r="B648" s="4" t="s">
        <v>1341</v>
      </c>
      <c r="C648" s="4" t="s">
        <v>479</v>
      </c>
      <c r="D648" s="3" t="s">
        <v>781</v>
      </c>
      <c r="E648" s="3" t="s">
        <v>249</v>
      </c>
      <c r="F648" s="3" t="s">
        <v>1435</v>
      </c>
      <c r="G648" s="3" t="s">
        <v>782</v>
      </c>
      <c r="H648" s="3" t="s">
        <v>1854</v>
      </c>
      <c r="I648" s="3"/>
      <c r="J648" s="3"/>
      <c r="K648" s="12" t="s">
        <v>491</v>
      </c>
      <c r="L648" s="12" t="s">
        <v>57</v>
      </c>
      <c r="M648" s="12" t="s">
        <v>2463</v>
      </c>
      <c r="N648" s="12" t="s">
        <v>1344</v>
      </c>
      <c r="O648" s="12" t="s">
        <v>545</v>
      </c>
      <c r="P648" s="12" t="s">
        <v>1344</v>
      </c>
      <c r="Q648" s="4" t="s">
        <v>485</v>
      </c>
      <c r="R648" s="12" t="s">
        <v>1345</v>
      </c>
      <c r="S648" s="12" t="s">
        <v>1346</v>
      </c>
      <c r="T648" s="12">
        <v>715</v>
      </c>
      <c r="U648" s="4" t="s">
        <v>248</v>
      </c>
      <c r="V648" s="3">
        <v>700</v>
      </c>
      <c r="W648" s="41">
        <v>550</v>
      </c>
      <c r="X648" s="47">
        <v>0</v>
      </c>
      <c r="Y648" s="26">
        <f t="shared" si="30"/>
        <v>0</v>
      </c>
      <c r="Z648" s="5"/>
      <c r="AA648" s="5" t="s">
        <v>1319</v>
      </c>
      <c r="AB648" s="3">
        <v>11</v>
      </c>
    </row>
    <row r="649" spans="1:28" ht="102">
      <c r="A649" s="3" t="s">
        <v>2851</v>
      </c>
      <c r="B649" s="4" t="s">
        <v>1341</v>
      </c>
      <c r="C649" s="4" t="s">
        <v>479</v>
      </c>
      <c r="D649" s="3" t="s">
        <v>781</v>
      </c>
      <c r="E649" s="3" t="s">
        <v>249</v>
      </c>
      <c r="F649" s="3" t="s">
        <v>1435</v>
      </c>
      <c r="G649" s="3" t="s">
        <v>782</v>
      </c>
      <c r="H649" s="3" t="s">
        <v>1854</v>
      </c>
      <c r="I649" s="3"/>
      <c r="J649" s="3"/>
      <c r="K649" s="12" t="s">
        <v>491</v>
      </c>
      <c r="L649" s="12" t="s">
        <v>57</v>
      </c>
      <c r="M649" s="12" t="s">
        <v>2463</v>
      </c>
      <c r="N649" s="12" t="s">
        <v>1344</v>
      </c>
      <c r="O649" s="3" t="s">
        <v>1333</v>
      </c>
      <c r="P649" s="12" t="s">
        <v>1344</v>
      </c>
      <c r="Q649" s="4" t="s">
        <v>485</v>
      </c>
      <c r="R649" s="12" t="s">
        <v>1345</v>
      </c>
      <c r="S649" s="12" t="s">
        <v>1346</v>
      </c>
      <c r="T649" s="12">
        <v>715</v>
      </c>
      <c r="U649" s="4" t="s">
        <v>248</v>
      </c>
      <c r="V649" s="3">
        <v>700</v>
      </c>
      <c r="W649" s="41">
        <v>550</v>
      </c>
      <c r="X649" s="47">
        <v>0</v>
      </c>
      <c r="Y649" s="26">
        <f t="shared" si="30"/>
        <v>0</v>
      </c>
      <c r="Z649" s="5"/>
      <c r="AA649" s="5" t="s">
        <v>1319</v>
      </c>
      <c r="AB649" s="3" t="s">
        <v>2839</v>
      </c>
    </row>
    <row r="650" spans="1:28" ht="150.75" customHeight="1">
      <c r="A650" s="3" t="s">
        <v>2425</v>
      </c>
      <c r="B650" s="4" t="s">
        <v>1341</v>
      </c>
      <c r="C650" s="4" t="s">
        <v>479</v>
      </c>
      <c r="D650" s="3" t="s">
        <v>1349</v>
      </c>
      <c r="E650" s="3" t="s">
        <v>1910</v>
      </c>
      <c r="F650" s="3" t="s">
        <v>1911</v>
      </c>
      <c r="G650" s="3" t="s">
        <v>1912</v>
      </c>
      <c r="H650" s="3" t="s">
        <v>1913</v>
      </c>
      <c r="I650" s="3" t="s">
        <v>1936</v>
      </c>
      <c r="J650" s="3"/>
      <c r="K650" s="12" t="s">
        <v>491</v>
      </c>
      <c r="L650" s="12" t="s">
        <v>836</v>
      </c>
      <c r="M650" s="12" t="s">
        <v>2463</v>
      </c>
      <c r="N650" s="12" t="s">
        <v>1344</v>
      </c>
      <c r="O650" s="3" t="s">
        <v>576</v>
      </c>
      <c r="P650" s="12" t="s">
        <v>1344</v>
      </c>
      <c r="Q650" s="4" t="s">
        <v>485</v>
      </c>
      <c r="R650" s="12" t="s">
        <v>1345</v>
      </c>
      <c r="S650" s="12" t="s">
        <v>1346</v>
      </c>
      <c r="T650" s="12">
        <v>715</v>
      </c>
      <c r="U650" s="4" t="s">
        <v>248</v>
      </c>
      <c r="V650" s="3">
        <v>800</v>
      </c>
      <c r="W650" s="41">
        <v>390</v>
      </c>
      <c r="X650" s="47">
        <v>0</v>
      </c>
      <c r="Y650" s="26">
        <f t="shared" si="30"/>
        <v>0</v>
      </c>
      <c r="Z650" s="5"/>
      <c r="AA650" s="5" t="s">
        <v>1319</v>
      </c>
      <c r="AB650" s="3" t="s">
        <v>4099</v>
      </c>
    </row>
    <row r="651" spans="1:28" ht="156.75" customHeight="1">
      <c r="A651" s="3" t="s">
        <v>4082</v>
      </c>
      <c r="B651" s="4" t="s">
        <v>1341</v>
      </c>
      <c r="C651" s="4" t="s">
        <v>479</v>
      </c>
      <c r="D651" s="3" t="s">
        <v>1349</v>
      </c>
      <c r="E651" s="3" t="s">
        <v>1910</v>
      </c>
      <c r="F651" s="3" t="s">
        <v>1911</v>
      </c>
      <c r="G651" s="3" t="s">
        <v>1912</v>
      </c>
      <c r="H651" s="3" t="s">
        <v>1913</v>
      </c>
      <c r="I651" s="3" t="s">
        <v>4100</v>
      </c>
      <c r="J651" s="3"/>
      <c r="K651" s="12" t="s">
        <v>491</v>
      </c>
      <c r="L651" s="12" t="s">
        <v>4096</v>
      </c>
      <c r="M651" s="12" t="s">
        <v>2463</v>
      </c>
      <c r="N651" s="12" t="s">
        <v>1344</v>
      </c>
      <c r="O651" s="3" t="s">
        <v>400</v>
      </c>
      <c r="P651" s="12" t="s">
        <v>1344</v>
      </c>
      <c r="Q651" s="4" t="s">
        <v>485</v>
      </c>
      <c r="R651" s="4" t="s">
        <v>503</v>
      </c>
      <c r="S651" s="4" t="s">
        <v>2541</v>
      </c>
      <c r="T651" s="12">
        <v>715</v>
      </c>
      <c r="U651" s="4" t="s">
        <v>248</v>
      </c>
      <c r="V651" s="3">
        <v>800</v>
      </c>
      <c r="W651" s="41">
        <v>390</v>
      </c>
      <c r="X651" s="47">
        <f>V651*W651</f>
        <v>312000</v>
      </c>
      <c r="Y651" s="26">
        <f t="shared" si="30"/>
        <v>349440.00000000006</v>
      </c>
      <c r="Z651" s="5" t="s">
        <v>2540</v>
      </c>
      <c r="AA651" s="5" t="s">
        <v>1319</v>
      </c>
      <c r="AB651" s="3"/>
    </row>
    <row r="652" spans="1:28" ht="126" customHeight="1">
      <c r="A652" s="3" t="s">
        <v>2426</v>
      </c>
      <c r="B652" s="4" t="s">
        <v>1341</v>
      </c>
      <c r="C652" s="4" t="s">
        <v>479</v>
      </c>
      <c r="D652" s="3" t="s">
        <v>1914</v>
      </c>
      <c r="E652" s="3" t="s">
        <v>64</v>
      </c>
      <c r="F652" s="3" t="s">
        <v>1915</v>
      </c>
      <c r="G652" s="3" t="s">
        <v>1916</v>
      </c>
      <c r="H652" s="3"/>
      <c r="I652" s="3" t="s">
        <v>1917</v>
      </c>
      <c r="J652" s="3"/>
      <c r="K652" s="12" t="s">
        <v>491</v>
      </c>
      <c r="L652" s="12" t="s">
        <v>57</v>
      </c>
      <c r="M652" s="12" t="s">
        <v>2463</v>
      </c>
      <c r="N652" s="12" t="s">
        <v>1344</v>
      </c>
      <c r="O652" s="12" t="s">
        <v>640</v>
      </c>
      <c r="P652" s="12" t="s">
        <v>1344</v>
      </c>
      <c r="Q652" s="4" t="s">
        <v>485</v>
      </c>
      <c r="R652" s="12" t="s">
        <v>1345</v>
      </c>
      <c r="S652" s="12" t="s">
        <v>1346</v>
      </c>
      <c r="T652" s="12">
        <v>715</v>
      </c>
      <c r="U652" s="4" t="s">
        <v>248</v>
      </c>
      <c r="V652" s="3">
        <v>800</v>
      </c>
      <c r="W652" s="41">
        <v>100</v>
      </c>
      <c r="X652" s="47">
        <v>0</v>
      </c>
      <c r="Y652" s="26">
        <f aca="true" t="shared" si="31" ref="Y652:Y679">X652*1.12</f>
        <v>0</v>
      </c>
      <c r="Z652" s="5"/>
      <c r="AA652" s="5" t="s">
        <v>1319</v>
      </c>
      <c r="AB652" s="3">
        <v>11</v>
      </c>
    </row>
    <row r="653" spans="1:28" ht="93.75" customHeight="1">
      <c r="A653" s="3" t="s">
        <v>2867</v>
      </c>
      <c r="B653" s="4" t="s">
        <v>1341</v>
      </c>
      <c r="C653" s="4" t="s">
        <v>479</v>
      </c>
      <c r="D653" s="3" t="s">
        <v>1914</v>
      </c>
      <c r="E653" s="3" t="s">
        <v>64</v>
      </c>
      <c r="F653" s="3" t="s">
        <v>1915</v>
      </c>
      <c r="G653" s="3" t="s">
        <v>1916</v>
      </c>
      <c r="H653" s="3"/>
      <c r="I653" s="3" t="s">
        <v>1917</v>
      </c>
      <c r="J653" s="3"/>
      <c r="K653" s="12" t="s">
        <v>491</v>
      </c>
      <c r="L653" s="12" t="s">
        <v>57</v>
      </c>
      <c r="M653" s="12" t="s">
        <v>2463</v>
      </c>
      <c r="N653" s="12" t="s">
        <v>1344</v>
      </c>
      <c r="O653" s="12" t="s">
        <v>1445</v>
      </c>
      <c r="P653" s="12" t="s">
        <v>1344</v>
      </c>
      <c r="Q653" s="4" t="s">
        <v>485</v>
      </c>
      <c r="R653" s="12" t="s">
        <v>1345</v>
      </c>
      <c r="S653" s="12" t="s">
        <v>1346</v>
      </c>
      <c r="T653" s="12">
        <v>715</v>
      </c>
      <c r="U653" s="4" t="s">
        <v>248</v>
      </c>
      <c r="V653" s="3">
        <v>800</v>
      </c>
      <c r="W653" s="41">
        <v>100</v>
      </c>
      <c r="X653" s="47">
        <v>0</v>
      </c>
      <c r="Y653" s="26">
        <f t="shared" si="31"/>
        <v>0</v>
      </c>
      <c r="Z653" s="5"/>
      <c r="AA653" s="5" t="s">
        <v>1319</v>
      </c>
      <c r="AB653" s="3">
        <v>11</v>
      </c>
    </row>
    <row r="654" spans="1:28" ht="93.75" customHeight="1">
      <c r="A654" s="3" t="s">
        <v>3251</v>
      </c>
      <c r="B654" s="4" t="s">
        <v>1341</v>
      </c>
      <c r="C654" s="4" t="s">
        <v>479</v>
      </c>
      <c r="D654" s="3" t="s">
        <v>1914</v>
      </c>
      <c r="E654" s="3" t="s">
        <v>64</v>
      </c>
      <c r="F654" s="3" t="s">
        <v>1915</v>
      </c>
      <c r="G654" s="3" t="s">
        <v>1916</v>
      </c>
      <c r="H654" s="3" t="s">
        <v>3541</v>
      </c>
      <c r="I654" s="3" t="s">
        <v>1917</v>
      </c>
      <c r="J654" s="3"/>
      <c r="K654" s="12" t="s">
        <v>491</v>
      </c>
      <c r="L654" s="12" t="s">
        <v>57</v>
      </c>
      <c r="M654" s="12" t="s">
        <v>2463</v>
      </c>
      <c r="N654" s="12" t="s">
        <v>1344</v>
      </c>
      <c r="O654" s="3" t="s">
        <v>1628</v>
      </c>
      <c r="P654" s="12" t="s">
        <v>1344</v>
      </c>
      <c r="Q654" s="4" t="s">
        <v>485</v>
      </c>
      <c r="R654" s="12" t="s">
        <v>1345</v>
      </c>
      <c r="S654" s="12" t="s">
        <v>1346</v>
      </c>
      <c r="T654" s="12">
        <v>715</v>
      </c>
      <c r="U654" s="4" t="s">
        <v>248</v>
      </c>
      <c r="V654" s="3">
        <v>800</v>
      </c>
      <c r="W654" s="41">
        <v>100</v>
      </c>
      <c r="X654" s="47">
        <v>0</v>
      </c>
      <c r="Y654" s="26">
        <f t="shared" si="31"/>
        <v>0</v>
      </c>
      <c r="Z654" s="5"/>
      <c r="AA654" s="5" t="s">
        <v>1319</v>
      </c>
      <c r="AB654" s="3">
        <v>11</v>
      </c>
    </row>
    <row r="655" spans="1:28" ht="93.75" customHeight="1">
      <c r="A655" s="3" t="s">
        <v>3540</v>
      </c>
      <c r="B655" s="4" t="s">
        <v>1341</v>
      </c>
      <c r="C655" s="4" t="s">
        <v>479</v>
      </c>
      <c r="D655" s="3" t="s">
        <v>1914</v>
      </c>
      <c r="E655" s="3" t="s">
        <v>64</v>
      </c>
      <c r="F655" s="3" t="s">
        <v>1915</v>
      </c>
      <c r="G655" s="3" t="s">
        <v>1916</v>
      </c>
      <c r="H655" s="3" t="s">
        <v>3541</v>
      </c>
      <c r="I655" s="3" t="s">
        <v>1917</v>
      </c>
      <c r="J655" s="3"/>
      <c r="K655" s="12" t="s">
        <v>491</v>
      </c>
      <c r="L655" s="12" t="s">
        <v>57</v>
      </c>
      <c r="M655" s="12" t="s">
        <v>2463</v>
      </c>
      <c r="N655" s="12" t="s">
        <v>1344</v>
      </c>
      <c r="O655" s="3" t="s">
        <v>1356</v>
      </c>
      <c r="P655" s="12" t="s">
        <v>1344</v>
      </c>
      <c r="Q655" s="4" t="s">
        <v>485</v>
      </c>
      <c r="R655" s="12" t="s">
        <v>1345</v>
      </c>
      <c r="S655" s="12" t="s">
        <v>1346</v>
      </c>
      <c r="T655" s="12">
        <v>715</v>
      </c>
      <c r="U655" s="4" t="s">
        <v>248</v>
      </c>
      <c r="V655" s="3">
        <v>800</v>
      </c>
      <c r="W655" s="41">
        <v>100</v>
      </c>
      <c r="X655" s="47">
        <f>V655*W655</f>
        <v>80000</v>
      </c>
      <c r="Y655" s="26">
        <f t="shared" si="31"/>
        <v>89600.00000000001</v>
      </c>
      <c r="Z655" s="5"/>
      <c r="AA655" s="5" t="s">
        <v>1319</v>
      </c>
      <c r="AB655" s="3"/>
    </row>
    <row r="656" spans="1:28" ht="89.25">
      <c r="A656" s="3" t="s">
        <v>2427</v>
      </c>
      <c r="B656" s="4" t="s">
        <v>1341</v>
      </c>
      <c r="C656" s="4" t="s">
        <v>479</v>
      </c>
      <c r="D656" s="97" t="s">
        <v>421</v>
      </c>
      <c r="E656" s="3" t="s">
        <v>1858</v>
      </c>
      <c r="F656" s="3" t="s">
        <v>1855</v>
      </c>
      <c r="G656" s="3" t="s">
        <v>1856</v>
      </c>
      <c r="H656" s="3" t="s">
        <v>1857</v>
      </c>
      <c r="I656" s="3" t="s">
        <v>1918</v>
      </c>
      <c r="J656" s="3"/>
      <c r="K656" s="12" t="s">
        <v>491</v>
      </c>
      <c r="L656" s="12" t="s">
        <v>57</v>
      </c>
      <c r="M656" s="12" t="s">
        <v>2463</v>
      </c>
      <c r="N656" s="12" t="s">
        <v>1344</v>
      </c>
      <c r="O656" s="12" t="s">
        <v>494</v>
      </c>
      <c r="P656" s="12" t="s">
        <v>1344</v>
      </c>
      <c r="Q656" s="4" t="s">
        <v>485</v>
      </c>
      <c r="R656" s="12" t="s">
        <v>1345</v>
      </c>
      <c r="S656" s="12" t="s">
        <v>1346</v>
      </c>
      <c r="T656" s="12">
        <v>796</v>
      </c>
      <c r="U656" s="12" t="s">
        <v>493</v>
      </c>
      <c r="V656" s="3">
        <v>40</v>
      </c>
      <c r="W656" s="41">
        <v>250</v>
      </c>
      <c r="X656" s="47">
        <f>V656*W656</f>
        <v>10000</v>
      </c>
      <c r="Y656" s="26">
        <f t="shared" si="31"/>
        <v>11200.000000000002</v>
      </c>
      <c r="Z656" s="5"/>
      <c r="AA656" s="5" t="s">
        <v>1319</v>
      </c>
      <c r="AB656" s="3"/>
    </row>
    <row r="657" spans="1:28" ht="89.25">
      <c r="A657" s="3" t="s">
        <v>2428</v>
      </c>
      <c r="B657" s="4" t="s">
        <v>1341</v>
      </c>
      <c r="C657" s="4" t="s">
        <v>479</v>
      </c>
      <c r="D657" s="3" t="s">
        <v>201</v>
      </c>
      <c r="E657" s="3" t="s">
        <v>1919</v>
      </c>
      <c r="F657" s="3" t="s">
        <v>1919</v>
      </c>
      <c r="G657" s="3" t="s">
        <v>1350</v>
      </c>
      <c r="H657" s="3" t="s">
        <v>1859</v>
      </c>
      <c r="I657" s="3"/>
      <c r="J657" s="3"/>
      <c r="K657" s="12" t="s">
        <v>491</v>
      </c>
      <c r="L657" s="4">
        <v>30</v>
      </c>
      <c r="M657" s="12" t="s">
        <v>2463</v>
      </c>
      <c r="N657" s="12" t="s">
        <v>1344</v>
      </c>
      <c r="O657" s="12" t="s">
        <v>640</v>
      </c>
      <c r="P657" s="12" t="s">
        <v>1344</v>
      </c>
      <c r="Q657" s="4" t="s">
        <v>485</v>
      </c>
      <c r="R657" s="12" t="s">
        <v>1345</v>
      </c>
      <c r="S657" s="4" t="s">
        <v>2541</v>
      </c>
      <c r="T657" s="12">
        <v>796</v>
      </c>
      <c r="U657" s="12" t="s">
        <v>493</v>
      </c>
      <c r="V657" s="3">
        <v>270</v>
      </c>
      <c r="W657" s="41">
        <v>2500</v>
      </c>
      <c r="X657" s="47">
        <v>0</v>
      </c>
      <c r="Y657" s="26">
        <f t="shared" si="31"/>
        <v>0</v>
      </c>
      <c r="Z657" s="5" t="s">
        <v>2540</v>
      </c>
      <c r="AA657" s="5" t="s">
        <v>1319</v>
      </c>
      <c r="AB657" s="3">
        <v>11</v>
      </c>
    </row>
    <row r="658" spans="1:28" ht="89.25">
      <c r="A658" s="3" t="s">
        <v>2868</v>
      </c>
      <c r="B658" s="4" t="s">
        <v>1341</v>
      </c>
      <c r="C658" s="4" t="s">
        <v>479</v>
      </c>
      <c r="D658" s="3" t="s">
        <v>201</v>
      </c>
      <c r="E658" s="3" t="s">
        <v>1919</v>
      </c>
      <c r="F658" s="3" t="s">
        <v>1919</v>
      </c>
      <c r="G658" s="3" t="s">
        <v>1350</v>
      </c>
      <c r="H658" s="3" t="s">
        <v>1859</v>
      </c>
      <c r="I658" s="3"/>
      <c r="J658" s="3"/>
      <c r="K658" s="12" t="s">
        <v>491</v>
      </c>
      <c r="L658" s="4">
        <v>30</v>
      </c>
      <c r="M658" s="12" t="s">
        <v>2463</v>
      </c>
      <c r="N658" s="12" t="s">
        <v>1344</v>
      </c>
      <c r="O658" s="12" t="s">
        <v>1445</v>
      </c>
      <c r="P658" s="12" t="s">
        <v>1344</v>
      </c>
      <c r="Q658" s="4" t="s">
        <v>485</v>
      </c>
      <c r="R658" s="12" t="s">
        <v>1345</v>
      </c>
      <c r="S658" s="4" t="s">
        <v>2541</v>
      </c>
      <c r="T658" s="12">
        <v>796</v>
      </c>
      <c r="U658" s="12" t="s">
        <v>493</v>
      </c>
      <c r="V658" s="3">
        <v>270</v>
      </c>
      <c r="W658" s="41">
        <v>2500</v>
      </c>
      <c r="X658" s="47">
        <v>0</v>
      </c>
      <c r="Y658" s="26">
        <f t="shared" si="31"/>
        <v>0</v>
      </c>
      <c r="Z658" s="5" t="s">
        <v>2540</v>
      </c>
      <c r="AA658" s="5" t="s">
        <v>1319</v>
      </c>
      <c r="AB658" s="3">
        <v>11</v>
      </c>
    </row>
    <row r="659" spans="1:28" ht="89.25">
      <c r="A659" s="3" t="s">
        <v>3256</v>
      </c>
      <c r="B659" s="4" t="s">
        <v>1341</v>
      </c>
      <c r="C659" s="4" t="s">
        <v>479</v>
      </c>
      <c r="D659" s="3" t="s">
        <v>201</v>
      </c>
      <c r="E659" s="3" t="s">
        <v>1919</v>
      </c>
      <c r="F659" s="3" t="s">
        <v>1919</v>
      </c>
      <c r="G659" s="3" t="s">
        <v>1350</v>
      </c>
      <c r="H659" s="3" t="s">
        <v>1859</v>
      </c>
      <c r="I659" s="3"/>
      <c r="J659" s="3"/>
      <c r="K659" s="12" t="s">
        <v>491</v>
      </c>
      <c r="L659" s="4">
        <v>30</v>
      </c>
      <c r="M659" s="12" t="s">
        <v>2463</v>
      </c>
      <c r="N659" s="12" t="s">
        <v>1344</v>
      </c>
      <c r="O659" s="3" t="s">
        <v>1628</v>
      </c>
      <c r="P659" s="12" t="s">
        <v>1344</v>
      </c>
      <c r="Q659" s="4" t="s">
        <v>485</v>
      </c>
      <c r="R659" s="12" t="s">
        <v>1345</v>
      </c>
      <c r="S659" s="4" t="s">
        <v>2541</v>
      </c>
      <c r="T659" s="12">
        <v>796</v>
      </c>
      <c r="U659" s="12" t="s">
        <v>493</v>
      </c>
      <c r="V659" s="3">
        <v>270</v>
      </c>
      <c r="W659" s="41">
        <v>2500</v>
      </c>
      <c r="X659" s="47">
        <v>0</v>
      </c>
      <c r="Y659" s="26">
        <f t="shared" si="31"/>
        <v>0</v>
      </c>
      <c r="Z659" s="5" t="s">
        <v>2540</v>
      </c>
      <c r="AA659" s="5" t="s">
        <v>1319</v>
      </c>
      <c r="AB659" s="3">
        <v>6.11</v>
      </c>
    </row>
    <row r="660" spans="1:28" ht="76.5" customHeight="1">
      <c r="A660" s="3" t="s">
        <v>4083</v>
      </c>
      <c r="B660" s="4" t="s">
        <v>1341</v>
      </c>
      <c r="C660" s="4" t="s">
        <v>479</v>
      </c>
      <c r="D660" s="3" t="s">
        <v>201</v>
      </c>
      <c r="E660" s="3" t="s">
        <v>1919</v>
      </c>
      <c r="F660" s="3" t="s">
        <v>1919</v>
      </c>
      <c r="G660" s="3" t="s">
        <v>1350</v>
      </c>
      <c r="H660" s="3" t="s">
        <v>1859</v>
      </c>
      <c r="I660" s="3" t="s">
        <v>4084</v>
      </c>
      <c r="J660" s="3"/>
      <c r="K660" s="12" t="s">
        <v>491</v>
      </c>
      <c r="L660" s="4">
        <v>30</v>
      </c>
      <c r="M660" s="12" t="s">
        <v>2463</v>
      </c>
      <c r="N660" s="12" t="s">
        <v>1344</v>
      </c>
      <c r="O660" s="3" t="s">
        <v>400</v>
      </c>
      <c r="P660" s="12" t="s">
        <v>1344</v>
      </c>
      <c r="Q660" s="4" t="s">
        <v>485</v>
      </c>
      <c r="R660" s="4" t="s">
        <v>503</v>
      </c>
      <c r="S660" s="4" t="s">
        <v>2541</v>
      </c>
      <c r="T660" s="12">
        <v>796</v>
      </c>
      <c r="U660" s="12" t="s">
        <v>493</v>
      </c>
      <c r="V660" s="3">
        <v>270</v>
      </c>
      <c r="W660" s="41">
        <v>2500</v>
      </c>
      <c r="X660" s="47">
        <f>V660*W660</f>
        <v>675000</v>
      </c>
      <c r="Y660" s="26">
        <f t="shared" si="31"/>
        <v>756000.0000000001</v>
      </c>
      <c r="Z660" s="5" t="s">
        <v>2540</v>
      </c>
      <c r="AA660" s="5" t="s">
        <v>1319</v>
      </c>
      <c r="AB660" s="3"/>
    </row>
    <row r="661" spans="1:28" ht="293.25">
      <c r="A661" s="3" t="s">
        <v>2429</v>
      </c>
      <c r="B661" s="4" t="s">
        <v>1341</v>
      </c>
      <c r="C661" s="4" t="s">
        <v>479</v>
      </c>
      <c r="D661" s="3" t="s">
        <v>1860</v>
      </c>
      <c r="E661" s="3" t="s">
        <v>1920</v>
      </c>
      <c r="F661" s="3" t="s">
        <v>1915</v>
      </c>
      <c r="G661" s="3" t="s">
        <v>1921</v>
      </c>
      <c r="H661" s="3" t="s">
        <v>1861</v>
      </c>
      <c r="I661" s="3" t="s">
        <v>783</v>
      </c>
      <c r="J661" s="3"/>
      <c r="K661" s="12" t="s">
        <v>491</v>
      </c>
      <c r="L661" s="3">
        <v>69</v>
      </c>
      <c r="M661" s="12" t="s">
        <v>2463</v>
      </c>
      <c r="N661" s="12" t="s">
        <v>1344</v>
      </c>
      <c r="O661" s="12" t="s">
        <v>640</v>
      </c>
      <c r="P661" s="12" t="s">
        <v>1344</v>
      </c>
      <c r="Q661" s="4" t="s">
        <v>485</v>
      </c>
      <c r="R661" s="12" t="s">
        <v>1345</v>
      </c>
      <c r="S661" s="12" t="s">
        <v>1346</v>
      </c>
      <c r="T661" s="70" t="s">
        <v>1443</v>
      </c>
      <c r="U661" s="18" t="s">
        <v>248</v>
      </c>
      <c r="V661" s="3">
        <v>270</v>
      </c>
      <c r="W661" s="41">
        <v>5446</v>
      </c>
      <c r="X661" s="47">
        <v>0</v>
      </c>
      <c r="Y661" s="26">
        <f t="shared" si="31"/>
        <v>0</v>
      </c>
      <c r="Z661" s="5"/>
      <c r="AA661" s="5" t="s">
        <v>1319</v>
      </c>
      <c r="AB661" s="3" t="s">
        <v>2906</v>
      </c>
    </row>
    <row r="662" spans="1:28" ht="125.25" customHeight="1">
      <c r="A662" s="3" t="s">
        <v>2869</v>
      </c>
      <c r="B662" s="4" t="s">
        <v>1341</v>
      </c>
      <c r="C662" s="4" t="s">
        <v>479</v>
      </c>
      <c r="D662" s="3" t="s">
        <v>1860</v>
      </c>
      <c r="E662" s="3" t="s">
        <v>1920</v>
      </c>
      <c r="F662" s="3" t="s">
        <v>2905</v>
      </c>
      <c r="G662" s="3" t="s">
        <v>2904</v>
      </c>
      <c r="H662" s="3" t="s">
        <v>2903</v>
      </c>
      <c r="I662" s="3" t="s">
        <v>783</v>
      </c>
      <c r="J662" s="3"/>
      <c r="K662" s="12" t="s">
        <v>491</v>
      </c>
      <c r="L662" s="3">
        <v>69</v>
      </c>
      <c r="M662" s="12" t="s">
        <v>2463</v>
      </c>
      <c r="N662" s="12" t="s">
        <v>1344</v>
      </c>
      <c r="O662" s="12" t="s">
        <v>1445</v>
      </c>
      <c r="P662" s="12" t="s">
        <v>1344</v>
      </c>
      <c r="Q662" s="4" t="s">
        <v>485</v>
      </c>
      <c r="R662" s="12" t="s">
        <v>1345</v>
      </c>
      <c r="S662" s="12" t="s">
        <v>1346</v>
      </c>
      <c r="T662" s="70" t="s">
        <v>1443</v>
      </c>
      <c r="U662" s="18" t="s">
        <v>248</v>
      </c>
      <c r="V662" s="3">
        <v>270</v>
      </c>
      <c r="W662" s="41">
        <v>5446</v>
      </c>
      <c r="X662" s="47">
        <v>0</v>
      </c>
      <c r="Y662" s="26">
        <f t="shared" si="31"/>
        <v>0</v>
      </c>
      <c r="Z662" s="5"/>
      <c r="AA662" s="5" t="s">
        <v>1319</v>
      </c>
      <c r="AB662" s="3">
        <v>11</v>
      </c>
    </row>
    <row r="663" spans="1:28" ht="125.25" customHeight="1">
      <c r="A663" s="3" t="s">
        <v>3252</v>
      </c>
      <c r="B663" s="4" t="s">
        <v>1341</v>
      </c>
      <c r="C663" s="4" t="s">
        <v>479</v>
      </c>
      <c r="D663" s="3" t="s">
        <v>1860</v>
      </c>
      <c r="E663" s="3" t="s">
        <v>1920</v>
      </c>
      <c r="F663" s="3" t="s">
        <v>2905</v>
      </c>
      <c r="G663" s="3" t="s">
        <v>2904</v>
      </c>
      <c r="H663" s="3" t="s">
        <v>2903</v>
      </c>
      <c r="I663" s="3" t="s">
        <v>783</v>
      </c>
      <c r="J663" s="3"/>
      <c r="K663" s="12" t="s">
        <v>491</v>
      </c>
      <c r="L663" s="3">
        <v>69</v>
      </c>
      <c r="M663" s="12" t="s">
        <v>2463</v>
      </c>
      <c r="N663" s="12" t="s">
        <v>1344</v>
      </c>
      <c r="O663" s="3" t="s">
        <v>1628</v>
      </c>
      <c r="P663" s="12" t="s">
        <v>1344</v>
      </c>
      <c r="Q663" s="4" t="s">
        <v>485</v>
      </c>
      <c r="R663" s="12" t="s">
        <v>1345</v>
      </c>
      <c r="S663" s="12" t="s">
        <v>1346</v>
      </c>
      <c r="T663" s="70" t="s">
        <v>1443</v>
      </c>
      <c r="U663" s="18" t="s">
        <v>248</v>
      </c>
      <c r="V663" s="3">
        <v>270</v>
      </c>
      <c r="W663" s="41">
        <v>5446</v>
      </c>
      <c r="X663" s="47">
        <v>0</v>
      </c>
      <c r="Y663" s="26">
        <f t="shared" si="31"/>
        <v>0</v>
      </c>
      <c r="Z663" s="5"/>
      <c r="AA663" s="5" t="s">
        <v>1319</v>
      </c>
      <c r="AB663" s="3" t="s">
        <v>4097</v>
      </c>
    </row>
    <row r="664" spans="1:28" ht="197.25" customHeight="1">
      <c r="A664" s="3" t="s">
        <v>4085</v>
      </c>
      <c r="B664" s="4" t="s">
        <v>1341</v>
      </c>
      <c r="C664" s="4" t="s">
        <v>479</v>
      </c>
      <c r="D664" s="120" t="s">
        <v>4086</v>
      </c>
      <c r="E664" s="3" t="s">
        <v>4087</v>
      </c>
      <c r="F664" s="3" t="s">
        <v>4088</v>
      </c>
      <c r="G664" s="3" t="s">
        <v>4089</v>
      </c>
      <c r="H664" s="3" t="s">
        <v>4090</v>
      </c>
      <c r="I664" s="3" t="s">
        <v>4091</v>
      </c>
      <c r="J664" s="3"/>
      <c r="K664" s="12" t="s">
        <v>491</v>
      </c>
      <c r="L664" s="3">
        <v>30</v>
      </c>
      <c r="M664" s="12" t="s">
        <v>2463</v>
      </c>
      <c r="N664" s="12" t="s">
        <v>1344</v>
      </c>
      <c r="O664" s="3" t="s">
        <v>400</v>
      </c>
      <c r="P664" s="12" t="s">
        <v>1344</v>
      </c>
      <c r="Q664" s="4" t="s">
        <v>485</v>
      </c>
      <c r="R664" s="4" t="s">
        <v>503</v>
      </c>
      <c r="S664" s="4" t="s">
        <v>2541</v>
      </c>
      <c r="T664" s="70" t="s">
        <v>1443</v>
      </c>
      <c r="U664" s="18" t="s">
        <v>248</v>
      </c>
      <c r="V664" s="3">
        <v>270</v>
      </c>
      <c r="W664" s="41">
        <v>8200</v>
      </c>
      <c r="X664" s="47">
        <f>V664*W664</f>
        <v>2214000</v>
      </c>
      <c r="Y664" s="26">
        <f t="shared" si="31"/>
        <v>2479680.0000000005</v>
      </c>
      <c r="Z664" s="5" t="s">
        <v>2540</v>
      </c>
      <c r="AA664" s="5" t="s">
        <v>1319</v>
      </c>
      <c r="AB664" s="3"/>
    </row>
    <row r="665" spans="1:28" ht="104.25" customHeight="1">
      <c r="A665" s="3" t="s">
        <v>2430</v>
      </c>
      <c r="B665" s="4" t="s">
        <v>1341</v>
      </c>
      <c r="C665" s="4" t="s">
        <v>479</v>
      </c>
      <c r="D665" s="3" t="s">
        <v>1922</v>
      </c>
      <c r="E665" s="3" t="s">
        <v>1444</v>
      </c>
      <c r="F665" s="3" t="s">
        <v>1923</v>
      </c>
      <c r="G665" s="3" t="s">
        <v>1924</v>
      </c>
      <c r="H665" s="3" t="s">
        <v>1925</v>
      </c>
      <c r="I665" s="3" t="s">
        <v>2056</v>
      </c>
      <c r="J665" s="3" t="s">
        <v>2057</v>
      </c>
      <c r="K665" s="12" t="s">
        <v>491</v>
      </c>
      <c r="L665" s="12">
        <v>46.3</v>
      </c>
      <c r="M665" s="12" t="s">
        <v>2463</v>
      </c>
      <c r="N665" s="12" t="s">
        <v>1344</v>
      </c>
      <c r="O665" s="12" t="s">
        <v>640</v>
      </c>
      <c r="P665" s="12" t="s">
        <v>1344</v>
      </c>
      <c r="Q665" s="4" t="s">
        <v>485</v>
      </c>
      <c r="R665" s="12" t="s">
        <v>1345</v>
      </c>
      <c r="S665" s="4" t="s">
        <v>2541</v>
      </c>
      <c r="T665" s="18" t="s">
        <v>319</v>
      </c>
      <c r="U665" s="18" t="s">
        <v>497</v>
      </c>
      <c r="V665" s="3">
        <v>200</v>
      </c>
      <c r="W665" s="41">
        <v>11000</v>
      </c>
      <c r="X665" s="47">
        <v>0</v>
      </c>
      <c r="Y665" s="26">
        <f t="shared" si="31"/>
        <v>0</v>
      </c>
      <c r="Z665" s="5" t="s">
        <v>2540</v>
      </c>
      <c r="AA665" s="5" t="s">
        <v>1319</v>
      </c>
      <c r="AB665" s="3" t="s">
        <v>2878</v>
      </c>
    </row>
    <row r="666" spans="1:28" ht="104.25" customHeight="1">
      <c r="A666" s="3" t="s">
        <v>2870</v>
      </c>
      <c r="B666" s="4" t="s">
        <v>1341</v>
      </c>
      <c r="C666" s="4" t="s">
        <v>479</v>
      </c>
      <c r="D666" s="3" t="s">
        <v>1922</v>
      </c>
      <c r="E666" s="3" t="s">
        <v>1444</v>
      </c>
      <c r="F666" s="3" t="s">
        <v>1923</v>
      </c>
      <c r="G666" s="3" t="s">
        <v>1924</v>
      </c>
      <c r="H666" s="3" t="s">
        <v>1925</v>
      </c>
      <c r="I666" s="3" t="s">
        <v>2056</v>
      </c>
      <c r="J666" s="3"/>
      <c r="K666" s="12" t="s">
        <v>491</v>
      </c>
      <c r="L666" s="12">
        <v>46.3</v>
      </c>
      <c r="M666" s="12" t="s">
        <v>2463</v>
      </c>
      <c r="N666" s="12" t="s">
        <v>1344</v>
      </c>
      <c r="O666" s="12" t="s">
        <v>1445</v>
      </c>
      <c r="P666" s="12" t="s">
        <v>1344</v>
      </c>
      <c r="Q666" s="4" t="s">
        <v>485</v>
      </c>
      <c r="R666" s="12" t="s">
        <v>1345</v>
      </c>
      <c r="S666" s="4" t="s">
        <v>2541</v>
      </c>
      <c r="T666" s="18" t="s">
        <v>319</v>
      </c>
      <c r="U666" s="18" t="s">
        <v>497</v>
      </c>
      <c r="V666" s="3">
        <v>200</v>
      </c>
      <c r="W666" s="41">
        <v>11000</v>
      </c>
      <c r="X666" s="47">
        <v>0</v>
      </c>
      <c r="Y666" s="26">
        <f t="shared" si="31"/>
        <v>0</v>
      </c>
      <c r="Z666" s="5" t="s">
        <v>2540</v>
      </c>
      <c r="AA666" s="5" t="s">
        <v>1319</v>
      </c>
      <c r="AB666" s="3">
        <v>11</v>
      </c>
    </row>
    <row r="667" spans="1:28" ht="104.25" customHeight="1">
      <c r="A667" s="3" t="s">
        <v>3253</v>
      </c>
      <c r="B667" s="4" t="s">
        <v>1341</v>
      </c>
      <c r="C667" s="4" t="s">
        <v>479</v>
      </c>
      <c r="D667" s="3" t="s">
        <v>1922</v>
      </c>
      <c r="E667" s="3" t="s">
        <v>1444</v>
      </c>
      <c r="F667" s="3" t="s">
        <v>1923</v>
      </c>
      <c r="G667" s="3" t="s">
        <v>1924</v>
      </c>
      <c r="H667" s="3" t="s">
        <v>1925</v>
      </c>
      <c r="I667" s="3" t="s">
        <v>2056</v>
      </c>
      <c r="J667" s="3"/>
      <c r="K667" s="12" t="s">
        <v>491</v>
      </c>
      <c r="L667" s="12">
        <v>46.3</v>
      </c>
      <c r="M667" s="12" t="s">
        <v>2463</v>
      </c>
      <c r="N667" s="12" t="s">
        <v>1344</v>
      </c>
      <c r="O667" s="3" t="s">
        <v>1628</v>
      </c>
      <c r="P667" s="12" t="s">
        <v>1344</v>
      </c>
      <c r="Q667" s="4" t="s">
        <v>485</v>
      </c>
      <c r="R667" s="12" t="s">
        <v>1345</v>
      </c>
      <c r="S667" s="4" t="s">
        <v>2541</v>
      </c>
      <c r="T667" s="18" t="s">
        <v>319</v>
      </c>
      <c r="U667" s="18" t="s">
        <v>497</v>
      </c>
      <c r="V667" s="3">
        <v>200</v>
      </c>
      <c r="W667" s="41">
        <v>11000</v>
      </c>
      <c r="X667" s="47">
        <v>0</v>
      </c>
      <c r="Y667" s="26">
        <f t="shared" si="31"/>
        <v>0</v>
      </c>
      <c r="Z667" s="5" t="s">
        <v>2540</v>
      </c>
      <c r="AA667" s="5" t="s">
        <v>1319</v>
      </c>
      <c r="AB667" s="3" t="s">
        <v>2839</v>
      </c>
    </row>
    <row r="668" spans="1:28" ht="109.5" customHeight="1">
      <c r="A668" s="3" t="s">
        <v>2431</v>
      </c>
      <c r="B668" s="4" t="s">
        <v>478</v>
      </c>
      <c r="C668" s="4" t="s">
        <v>479</v>
      </c>
      <c r="D668" s="18" t="s">
        <v>1926</v>
      </c>
      <c r="E668" s="18" t="s">
        <v>1927</v>
      </c>
      <c r="F668" s="4" t="s">
        <v>1928</v>
      </c>
      <c r="G668" s="18" t="s">
        <v>1929</v>
      </c>
      <c r="H668" s="4" t="s">
        <v>1930</v>
      </c>
      <c r="I668" s="4" t="s">
        <v>1943</v>
      </c>
      <c r="J668" s="4" t="s">
        <v>1943</v>
      </c>
      <c r="K668" s="12" t="s">
        <v>491</v>
      </c>
      <c r="L668" s="12">
        <v>46.3</v>
      </c>
      <c r="M668" s="12" t="s">
        <v>2463</v>
      </c>
      <c r="N668" s="12" t="s">
        <v>1344</v>
      </c>
      <c r="O668" s="12" t="s">
        <v>640</v>
      </c>
      <c r="P668" s="12" t="s">
        <v>1344</v>
      </c>
      <c r="Q668" s="4" t="s">
        <v>485</v>
      </c>
      <c r="R668" s="12" t="s">
        <v>1345</v>
      </c>
      <c r="S668" s="4" t="s">
        <v>2541</v>
      </c>
      <c r="T668" s="18" t="s">
        <v>319</v>
      </c>
      <c r="U668" s="18" t="s">
        <v>497</v>
      </c>
      <c r="V668" s="3">
        <v>70</v>
      </c>
      <c r="W668" s="41">
        <v>12500</v>
      </c>
      <c r="X668" s="47">
        <v>0</v>
      </c>
      <c r="Y668" s="26">
        <f t="shared" si="31"/>
        <v>0</v>
      </c>
      <c r="Z668" s="5" t="s">
        <v>2540</v>
      </c>
      <c r="AA668" s="5" t="s">
        <v>1319</v>
      </c>
      <c r="AB668" s="3" t="s">
        <v>2866</v>
      </c>
    </row>
    <row r="669" spans="1:28" ht="109.5" customHeight="1">
      <c r="A669" s="3" t="s">
        <v>2861</v>
      </c>
      <c r="B669" s="4" t="s">
        <v>478</v>
      </c>
      <c r="C669" s="4" t="s">
        <v>479</v>
      </c>
      <c r="D669" s="18" t="s">
        <v>2862</v>
      </c>
      <c r="E669" s="18" t="s">
        <v>1927</v>
      </c>
      <c r="F669" s="18" t="s">
        <v>2864</v>
      </c>
      <c r="G669" s="4" t="s">
        <v>2863</v>
      </c>
      <c r="H669" s="4" t="s">
        <v>2865</v>
      </c>
      <c r="I669" s="4" t="s">
        <v>1943</v>
      </c>
      <c r="J669" s="4"/>
      <c r="K669" s="12" t="s">
        <v>491</v>
      </c>
      <c r="L669" s="12">
        <v>46.3</v>
      </c>
      <c r="M669" s="12" t="s">
        <v>2463</v>
      </c>
      <c r="N669" s="12" t="s">
        <v>1344</v>
      </c>
      <c r="O669" s="12" t="s">
        <v>1445</v>
      </c>
      <c r="P669" s="12" t="s">
        <v>1344</v>
      </c>
      <c r="Q669" s="4" t="s">
        <v>485</v>
      </c>
      <c r="R669" s="12" t="s">
        <v>1345</v>
      </c>
      <c r="S669" s="4" t="s">
        <v>2541</v>
      </c>
      <c r="T669" s="18" t="s">
        <v>319</v>
      </c>
      <c r="U669" s="18" t="s">
        <v>497</v>
      </c>
      <c r="V669" s="3">
        <v>70</v>
      </c>
      <c r="W669" s="41">
        <v>12500</v>
      </c>
      <c r="X669" s="47">
        <v>0</v>
      </c>
      <c r="Y669" s="26">
        <f t="shared" si="31"/>
        <v>0</v>
      </c>
      <c r="Z669" s="5" t="s">
        <v>2540</v>
      </c>
      <c r="AA669" s="5" t="s">
        <v>1319</v>
      </c>
      <c r="AB669" s="3">
        <v>11</v>
      </c>
    </row>
    <row r="670" spans="1:28" ht="109.5" customHeight="1">
      <c r="A670" s="3" t="s">
        <v>3254</v>
      </c>
      <c r="B670" s="4" t="s">
        <v>478</v>
      </c>
      <c r="C670" s="4" t="s">
        <v>479</v>
      </c>
      <c r="D670" s="18" t="s">
        <v>2862</v>
      </c>
      <c r="E670" s="18" t="s">
        <v>1927</v>
      </c>
      <c r="F670" s="18" t="s">
        <v>2864</v>
      </c>
      <c r="G670" s="4" t="s">
        <v>2863</v>
      </c>
      <c r="H670" s="4" t="s">
        <v>2865</v>
      </c>
      <c r="I670" s="4" t="s">
        <v>1943</v>
      </c>
      <c r="J670" s="4"/>
      <c r="K670" s="12" t="s">
        <v>491</v>
      </c>
      <c r="L670" s="12">
        <v>46.3</v>
      </c>
      <c r="M670" s="12" t="s">
        <v>2463</v>
      </c>
      <c r="N670" s="12" t="s">
        <v>1344</v>
      </c>
      <c r="O670" s="3" t="s">
        <v>1628</v>
      </c>
      <c r="P670" s="12" t="s">
        <v>1344</v>
      </c>
      <c r="Q670" s="4" t="s">
        <v>485</v>
      </c>
      <c r="R670" s="12" t="s">
        <v>1345</v>
      </c>
      <c r="S670" s="4" t="s">
        <v>2541</v>
      </c>
      <c r="T670" s="18" t="s">
        <v>319</v>
      </c>
      <c r="U670" s="18" t="s">
        <v>497</v>
      </c>
      <c r="V670" s="3">
        <v>70</v>
      </c>
      <c r="W670" s="41">
        <v>12500</v>
      </c>
      <c r="X670" s="47">
        <v>0</v>
      </c>
      <c r="Y670" s="26">
        <f t="shared" si="31"/>
        <v>0</v>
      </c>
      <c r="Z670" s="5" t="s">
        <v>2540</v>
      </c>
      <c r="AA670" s="5" t="s">
        <v>1319</v>
      </c>
      <c r="AB670" s="3" t="s">
        <v>2839</v>
      </c>
    </row>
    <row r="671" spans="1:28" ht="127.5">
      <c r="A671" s="3" t="s">
        <v>2432</v>
      </c>
      <c r="B671" s="4" t="s">
        <v>478</v>
      </c>
      <c r="C671" s="4" t="s">
        <v>479</v>
      </c>
      <c r="D671" s="18" t="s">
        <v>1926</v>
      </c>
      <c r="E671" s="18" t="s">
        <v>1927</v>
      </c>
      <c r="F671" s="4" t="s">
        <v>1928</v>
      </c>
      <c r="G671" s="18" t="s">
        <v>1929</v>
      </c>
      <c r="H671" s="4" t="s">
        <v>1930</v>
      </c>
      <c r="I671" s="3" t="s">
        <v>1931</v>
      </c>
      <c r="J671" s="3"/>
      <c r="K671" s="4" t="s">
        <v>491</v>
      </c>
      <c r="L671" s="3">
        <v>80</v>
      </c>
      <c r="M671" s="12" t="s">
        <v>2463</v>
      </c>
      <c r="N671" s="4" t="s">
        <v>483</v>
      </c>
      <c r="O671" s="3" t="s">
        <v>484</v>
      </c>
      <c r="P671" s="4" t="s">
        <v>483</v>
      </c>
      <c r="Q671" s="4" t="s">
        <v>485</v>
      </c>
      <c r="R671" s="4" t="s">
        <v>495</v>
      </c>
      <c r="S671" s="4" t="s">
        <v>2541</v>
      </c>
      <c r="T671" s="18" t="s">
        <v>319</v>
      </c>
      <c r="U671" s="18" t="s">
        <v>497</v>
      </c>
      <c r="V671" s="4">
        <v>200</v>
      </c>
      <c r="W671" s="4">
        <v>12000</v>
      </c>
      <c r="X671" s="26">
        <v>0</v>
      </c>
      <c r="Y671" s="45">
        <f t="shared" si="31"/>
        <v>0</v>
      </c>
      <c r="Z671" s="5" t="s">
        <v>2540</v>
      </c>
      <c r="AA671" s="5" t="s">
        <v>1319</v>
      </c>
      <c r="AB671" s="4" t="s">
        <v>4098</v>
      </c>
    </row>
    <row r="672" spans="1:28" ht="69" customHeight="1">
      <c r="A672" s="3" t="s">
        <v>4092</v>
      </c>
      <c r="B672" s="4" t="s">
        <v>478</v>
      </c>
      <c r="C672" s="4" t="s">
        <v>479</v>
      </c>
      <c r="D672" s="18" t="s">
        <v>1926</v>
      </c>
      <c r="E672" s="18" t="s">
        <v>1927</v>
      </c>
      <c r="F672" s="4" t="s">
        <v>1928</v>
      </c>
      <c r="G672" s="18" t="s">
        <v>1929</v>
      </c>
      <c r="H672" s="4" t="s">
        <v>1930</v>
      </c>
      <c r="I672" s="3" t="s">
        <v>4093</v>
      </c>
      <c r="J672" s="3"/>
      <c r="K672" s="4" t="s">
        <v>491</v>
      </c>
      <c r="L672" s="3">
        <v>30</v>
      </c>
      <c r="M672" s="12" t="s">
        <v>2463</v>
      </c>
      <c r="N672" s="4" t="s">
        <v>483</v>
      </c>
      <c r="O672" s="3" t="s">
        <v>400</v>
      </c>
      <c r="P672" s="4" t="s">
        <v>483</v>
      </c>
      <c r="Q672" s="4" t="s">
        <v>485</v>
      </c>
      <c r="R672" s="4" t="s">
        <v>503</v>
      </c>
      <c r="S672" s="4" t="s">
        <v>2541</v>
      </c>
      <c r="T672" s="18" t="s">
        <v>319</v>
      </c>
      <c r="U672" s="18" t="s">
        <v>497</v>
      </c>
      <c r="V672" s="4">
        <v>200</v>
      </c>
      <c r="W672" s="4">
        <v>25000</v>
      </c>
      <c r="X672" s="26">
        <f>V672*W672</f>
        <v>5000000</v>
      </c>
      <c r="Y672" s="24">
        <f t="shared" si="31"/>
        <v>5600000.000000001</v>
      </c>
      <c r="Z672" s="5" t="s">
        <v>2540</v>
      </c>
      <c r="AA672" s="5" t="s">
        <v>1319</v>
      </c>
      <c r="AB672" s="4"/>
    </row>
    <row r="673" spans="1:28" ht="102">
      <c r="A673" s="3" t="s">
        <v>2433</v>
      </c>
      <c r="B673" s="4" t="s">
        <v>478</v>
      </c>
      <c r="C673" s="4" t="s">
        <v>479</v>
      </c>
      <c r="D673" s="18" t="s">
        <v>1926</v>
      </c>
      <c r="E673" s="18" t="s">
        <v>1927</v>
      </c>
      <c r="F673" s="4" t="s">
        <v>1928</v>
      </c>
      <c r="G673" s="18" t="s">
        <v>1929</v>
      </c>
      <c r="H673" s="4" t="s">
        <v>1930</v>
      </c>
      <c r="I673" s="4" t="s">
        <v>1944</v>
      </c>
      <c r="J673" s="4"/>
      <c r="K673" s="4" t="s">
        <v>491</v>
      </c>
      <c r="L673" s="3">
        <v>80</v>
      </c>
      <c r="M673" s="12" t="s">
        <v>2463</v>
      </c>
      <c r="N673" s="4" t="s">
        <v>483</v>
      </c>
      <c r="O673" s="3" t="s">
        <v>484</v>
      </c>
      <c r="P673" s="4" t="s">
        <v>483</v>
      </c>
      <c r="Q673" s="4" t="s">
        <v>485</v>
      </c>
      <c r="R673" s="4" t="s">
        <v>495</v>
      </c>
      <c r="S673" s="4" t="s">
        <v>2541</v>
      </c>
      <c r="T673" s="18" t="s">
        <v>319</v>
      </c>
      <c r="U673" s="18" t="s">
        <v>497</v>
      </c>
      <c r="V673" s="3">
        <v>70</v>
      </c>
      <c r="W673" s="11">
        <v>13393</v>
      </c>
      <c r="X673" s="26">
        <v>0</v>
      </c>
      <c r="Y673" s="26">
        <f t="shared" si="31"/>
        <v>0</v>
      </c>
      <c r="Z673" s="4" t="s">
        <v>2540</v>
      </c>
      <c r="AA673" s="5" t="s">
        <v>1319</v>
      </c>
      <c r="AB673" s="4" t="s">
        <v>4098</v>
      </c>
    </row>
    <row r="674" spans="1:28" ht="63.75" customHeight="1">
      <c r="A674" s="3" t="s">
        <v>4094</v>
      </c>
      <c r="B674" s="4" t="s">
        <v>478</v>
      </c>
      <c r="C674" s="4" t="s">
        <v>479</v>
      </c>
      <c r="D674" s="18" t="s">
        <v>1926</v>
      </c>
      <c r="E674" s="18" t="s">
        <v>1927</v>
      </c>
      <c r="F674" s="4" t="s">
        <v>1928</v>
      </c>
      <c r="G674" s="18" t="s">
        <v>1929</v>
      </c>
      <c r="H674" s="4" t="s">
        <v>1930</v>
      </c>
      <c r="I674" s="4" t="s">
        <v>4095</v>
      </c>
      <c r="J674" s="4"/>
      <c r="K674" s="4" t="s">
        <v>491</v>
      </c>
      <c r="L674" s="3">
        <v>30</v>
      </c>
      <c r="M674" s="12" t="s">
        <v>2463</v>
      </c>
      <c r="N674" s="4" t="s">
        <v>483</v>
      </c>
      <c r="O674" s="3" t="s">
        <v>400</v>
      </c>
      <c r="P674" s="4" t="s">
        <v>483</v>
      </c>
      <c r="Q674" s="4" t="s">
        <v>485</v>
      </c>
      <c r="R674" s="4" t="s">
        <v>503</v>
      </c>
      <c r="S674" s="4" t="s">
        <v>2541</v>
      </c>
      <c r="T674" s="18" t="s">
        <v>319</v>
      </c>
      <c r="U674" s="18" t="s">
        <v>497</v>
      </c>
      <c r="V674" s="3">
        <v>70</v>
      </c>
      <c r="W674" s="24">
        <v>30000</v>
      </c>
      <c r="X674" s="26">
        <f>V674*W674</f>
        <v>2100000</v>
      </c>
      <c r="Y674" s="26">
        <f t="shared" si="31"/>
        <v>2352000</v>
      </c>
      <c r="Z674" s="4" t="s">
        <v>2540</v>
      </c>
      <c r="AA674" s="5" t="s">
        <v>1319</v>
      </c>
      <c r="AB674" s="4"/>
    </row>
    <row r="675" spans="1:28" ht="140.25">
      <c r="A675" s="3" t="s">
        <v>2434</v>
      </c>
      <c r="B675" s="4" t="s">
        <v>478</v>
      </c>
      <c r="C675" s="4" t="s">
        <v>479</v>
      </c>
      <c r="D675" s="18" t="s">
        <v>59</v>
      </c>
      <c r="E675" s="4" t="s">
        <v>30</v>
      </c>
      <c r="F675" s="4" t="s">
        <v>2542</v>
      </c>
      <c r="G675" s="4" t="s">
        <v>3258</v>
      </c>
      <c r="H675" s="18" t="s">
        <v>60</v>
      </c>
      <c r="I675" s="4"/>
      <c r="J675" s="4"/>
      <c r="K675" s="4" t="s">
        <v>491</v>
      </c>
      <c r="L675" s="3">
        <v>50</v>
      </c>
      <c r="M675" s="12" t="s">
        <v>2463</v>
      </c>
      <c r="N675" s="4" t="s">
        <v>483</v>
      </c>
      <c r="O675" s="3" t="s">
        <v>1356</v>
      </c>
      <c r="P675" s="4" t="s">
        <v>483</v>
      </c>
      <c r="Q675" s="4" t="s">
        <v>485</v>
      </c>
      <c r="R675" s="12" t="s">
        <v>1937</v>
      </c>
      <c r="S675" s="4" t="s">
        <v>2541</v>
      </c>
      <c r="T675" s="12" t="s">
        <v>175</v>
      </c>
      <c r="U675" s="4" t="s">
        <v>493</v>
      </c>
      <c r="V675" s="3">
        <v>270</v>
      </c>
      <c r="W675" s="11">
        <v>4000</v>
      </c>
      <c r="X675" s="26">
        <v>0</v>
      </c>
      <c r="Y675" s="26">
        <f t="shared" si="31"/>
        <v>0</v>
      </c>
      <c r="Z675" s="24" t="s">
        <v>2540</v>
      </c>
      <c r="AA675" s="5" t="s">
        <v>1319</v>
      </c>
      <c r="AB675" s="3" t="s">
        <v>2839</v>
      </c>
    </row>
    <row r="676" spans="1:28" ht="191.25">
      <c r="A676" s="3" t="s">
        <v>2435</v>
      </c>
      <c r="B676" s="4" t="s">
        <v>1341</v>
      </c>
      <c r="C676" s="4" t="s">
        <v>479</v>
      </c>
      <c r="D676" s="4" t="s">
        <v>1434</v>
      </c>
      <c r="E676" s="4" t="s">
        <v>249</v>
      </c>
      <c r="F676" s="4" t="s">
        <v>1435</v>
      </c>
      <c r="G676" s="4" t="s">
        <v>1436</v>
      </c>
      <c r="H676" s="4" t="s">
        <v>1861</v>
      </c>
      <c r="I676" s="3" t="s">
        <v>1938</v>
      </c>
      <c r="J676" s="3"/>
      <c r="K676" s="12" t="s">
        <v>491</v>
      </c>
      <c r="L676" s="12" t="s">
        <v>57</v>
      </c>
      <c r="M676" s="12" t="s">
        <v>2463</v>
      </c>
      <c r="N676" s="12" t="s">
        <v>1344</v>
      </c>
      <c r="O676" s="12" t="s">
        <v>494</v>
      </c>
      <c r="P676" s="4" t="s">
        <v>483</v>
      </c>
      <c r="Q676" s="4" t="s">
        <v>485</v>
      </c>
      <c r="R676" s="12" t="s">
        <v>1345</v>
      </c>
      <c r="S676" s="12" t="s">
        <v>1346</v>
      </c>
      <c r="T676" s="12">
        <v>715</v>
      </c>
      <c r="U676" s="4" t="s">
        <v>248</v>
      </c>
      <c r="V676" s="3">
        <v>500</v>
      </c>
      <c r="W676" s="41">
        <v>650</v>
      </c>
      <c r="X676" s="47">
        <f>V676*W676</f>
        <v>325000</v>
      </c>
      <c r="Y676" s="26">
        <f t="shared" si="31"/>
        <v>364000.00000000006</v>
      </c>
      <c r="Z676" s="5"/>
      <c r="AA676" s="5" t="s">
        <v>1319</v>
      </c>
      <c r="AB676" s="3"/>
    </row>
    <row r="677" spans="1:29" s="140" customFormat="1" ht="48.75" customHeight="1">
      <c r="A677" s="120" t="s">
        <v>2436</v>
      </c>
      <c r="B677" s="118" t="s">
        <v>478</v>
      </c>
      <c r="C677" s="118" t="s">
        <v>479</v>
      </c>
      <c r="D677" s="134" t="s">
        <v>2518</v>
      </c>
      <c r="E677" s="135" t="s">
        <v>2519</v>
      </c>
      <c r="F677" s="135" t="s">
        <v>2520</v>
      </c>
      <c r="G677" s="135" t="s">
        <v>2521</v>
      </c>
      <c r="H677" s="135" t="s">
        <v>2522</v>
      </c>
      <c r="I677" s="120" t="s">
        <v>2523</v>
      </c>
      <c r="J677" s="120"/>
      <c r="K677" s="118" t="s">
        <v>491</v>
      </c>
      <c r="L677" s="120">
        <v>30</v>
      </c>
      <c r="M677" s="136" t="s">
        <v>2463</v>
      </c>
      <c r="N677" s="118" t="s">
        <v>483</v>
      </c>
      <c r="O677" s="120" t="s">
        <v>545</v>
      </c>
      <c r="P677" s="118" t="s">
        <v>483</v>
      </c>
      <c r="Q677" s="118" t="s">
        <v>485</v>
      </c>
      <c r="R677" s="118" t="s">
        <v>503</v>
      </c>
      <c r="S677" s="118" t="s">
        <v>496</v>
      </c>
      <c r="T677" s="149">
        <v>5111</v>
      </c>
      <c r="U677" s="134" t="s">
        <v>600</v>
      </c>
      <c r="V677" s="120">
        <v>2870</v>
      </c>
      <c r="W677" s="150">
        <v>210</v>
      </c>
      <c r="X677" s="137">
        <v>0</v>
      </c>
      <c r="Y677" s="137">
        <f>X677*1.12</f>
        <v>0</v>
      </c>
      <c r="Z677" s="151"/>
      <c r="AA677" s="76" t="s">
        <v>1319</v>
      </c>
      <c r="AB677" s="4">
        <v>11</v>
      </c>
      <c r="AC677" s="111"/>
    </row>
    <row r="678" spans="1:29" s="140" customFormat="1" ht="48.75" customHeight="1">
      <c r="A678" s="120" t="s">
        <v>2832</v>
      </c>
      <c r="B678" s="118" t="s">
        <v>478</v>
      </c>
      <c r="C678" s="118" t="s">
        <v>479</v>
      </c>
      <c r="D678" s="134" t="s">
        <v>2518</v>
      </c>
      <c r="E678" s="135" t="s">
        <v>2519</v>
      </c>
      <c r="F678" s="135" t="s">
        <v>2520</v>
      </c>
      <c r="G678" s="135" t="s">
        <v>2521</v>
      </c>
      <c r="H678" s="135" t="s">
        <v>2522</v>
      </c>
      <c r="I678" s="120" t="s">
        <v>2523</v>
      </c>
      <c r="J678" s="120"/>
      <c r="K678" s="118" t="s">
        <v>491</v>
      </c>
      <c r="L678" s="120">
        <v>30</v>
      </c>
      <c r="M678" s="136" t="s">
        <v>2463</v>
      </c>
      <c r="N678" s="118" t="s">
        <v>483</v>
      </c>
      <c r="O678" s="3" t="s">
        <v>1333</v>
      </c>
      <c r="P678" s="118" t="s">
        <v>483</v>
      </c>
      <c r="Q678" s="118" t="s">
        <v>485</v>
      </c>
      <c r="R678" s="118" t="s">
        <v>503</v>
      </c>
      <c r="S678" s="118" t="s">
        <v>496</v>
      </c>
      <c r="T678" s="149">
        <v>5111</v>
      </c>
      <c r="U678" s="134" t="s">
        <v>600</v>
      </c>
      <c r="V678" s="120">
        <v>2870</v>
      </c>
      <c r="W678" s="150">
        <v>210</v>
      </c>
      <c r="X678" s="137">
        <f>V678*W678</f>
        <v>602700</v>
      </c>
      <c r="Y678" s="137">
        <f>X678*1.12</f>
        <v>675024.0000000001</v>
      </c>
      <c r="Z678" s="151"/>
      <c r="AA678" s="76" t="s">
        <v>1319</v>
      </c>
      <c r="AB678" s="4"/>
      <c r="AC678" s="111"/>
    </row>
    <row r="679" spans="1:28" ht="133.5" customHeight="1">
      <c r="A679" s="3" t="s">
        <v>2437</v>
      </c>
      <c r="B679" s="4" t="s">
        <v>1341</v>
      </c>
      <c r="C679" s="4" t="s">
        <v>479</v>
      </c>
      <c r="D679" s="3" t="s">
        <v>1437</v>
      </c>
      <c r="E679" s="3" t="s">
        <v>417</v>
      </c>
      <c r="F679" s="3" t="s">
        <v>1438</v>
      </c>
      <c r="G679" s="135" t="s">
        <v>1439</v>
      </c>
      <c r="H679" s="135" t="s">
        <v>3259</v>
      </c>
      <c r="I679" s="5"/>
      <c r="J679" s="5"/>
      <c r="K679" s="12" t="s">
        <v>491</v>
      </c>
      <c r="L679" s="12" t="s">
        <v>57</v>
      </c>
      <c r="M679" s="12" t="s">
        <v>2463</v>
      </c>
      <c r="N679" s="12" t="s">
        <v>1344</v>
      </c>
      <c r="O679" s="12" t="s">
        <v>691</v>
      </c>
      <c r="P679" s="12" t="s">
        <v>483</v>
      </c>
      <c r="Q679" s="12" t="s">
        <v>485</v>
      </c>
      <c r="R679" s="12" t="s">
        <v>1937</v>
      </c>
      <c r="S679" s="12" t="s">
        <v>1346</v>
      </c>
      <c r="T679" s="12">
        <v>796</v>
      </c>
      <c r="U679" s="12" t="s">
        <v>493</v>
      </c>
      <c r="V679" s="3">
        <v>40</v>
      </c>
      <c r="W679" s="41">
        <v>900</v>
      </c>
      <c r="X679" s="47">
        <f>V679*W679</f>
        <v>36000</v>
      </c>
      <c r="Y679" s="26">
        <f t="shared" si="31"/>
        <v>40320.00000000001</v>
      </c>
      <c r="Z679" s="5"/>
      <c r="AA679" s="5" t="s">
        <v>1319</v>
      </c>
      <c r="AB679" s="3"/>
    </row>
    <row r="680" spans="1:29" ht="93" customHeight="1">
      <c r="A680" s="3" t="s">
        <v>2438</v>
      </c>
      <c r="B680" s="4" t="s">
        <v>478</v>
      </c>
      <c r="C680" s="4" t="s">
        <v>479</v>
      </c>
      <c r="D680" s="38" t="s">
        <v>1415</v>
      </c>
      <c r="E680" s="38" t="s">
        <v>1416</v>
      </c>
      <c r="F680" s="38" t="s">
        <v>1446</v>
      </c>
      <c r="G680" s="38" t="s">
        <v>1447</v>
      </c>
      <c r="H680" s="38" t="s">
        <v>1417</v>
      </c>
      <c r="I680" s="10"/>
      <c r="J680" s="10"/>
      <c r="K680" s="4" t="s">
        <v>491</v>
      </c>
      <c r="L680" s="3">
        <v>0</v>
      </c>
      <c r="M680" s="12" t="s">
        <v>2463</v>
      </c>
      <c r="N680" s="4" t="s">
        <v>483</v>
      </c>
      <c r="O680" s="3" t="s">
        <v>1418</v>
      </c>
      <c r="P680" s="4" t="s">
        <v>483</v>
      </c>
      <c r="Q680" s="4" t="s">
        <v>485</v>
      </c>
      <c r="R680" s="16" t="s">
        <v>500</v>
      </c>
      <c r="S680" s="12" t="s">
        <v>1346</v>
      </c>
      <c r="T680" s="106">
        <v>796</v>
      </c>
      <c r="U680" s="90" t="s">
        <v>835</v>
      </c>
      <c r="V680" s="3">
        <v>1</v>
      </c>
      <c r="W680" s="11">
        <f>552700+82300</f>
        <v>635000</v>
      </c>
      <c r="X680" s="26">
        <f>V680*W680</f>
        <v>635000</v>
      </c>
      <c r="Y680" s="26">
        <f>X680*1.12</f>
        <v>711200.0000000001</v>
      </c>
      <c r="Z680" s="3"/>
      <c r="AA680" s="4" t="s">
        <v>1319</v>
      </c>
      <c r="AB680" s="4"/>
      <c r="AC680" s="28"/>
    </row>
    <row r="681" spans="1:28" ht="140.25">
      <c r="A681" s="3" t="s">
        <v>2439</v>
      </c>
      <c r="B681" s="71" t="s">
        <v>478</v>
      </c>
      <c r="C681" s="71" t="s">
        <v>479</v>
      </c>
      <c r="D681" s="71" t="s">
        <v>1478</v>
      </c>
      <c r="E681" s="71" t="s">
        <v>1479</v>
      </c>
      <c r="F681" s="71" t="s">
        <v>1868</v>
      </c>
      <c r="G681" s="71" t="s">
        <v>1480</v>
      </c>
      <c r="H681" s="71" t="s">
        <v>1869</v>
      </c>
      <c r="I681" s="71" t="s">
        <v>1409</v>
      </c>
      <c r="J681" s="71"/>
      <c r="K681" s="4" t="s">
        <v>491</v>
      </c>
      <c r="L681" s="14">
        <v>0</v>
      </c>
      <c r="M681" s="12" t="s">
        <v>2463</v>
      </c>
      <c r="N681" s="4" t="s">
        <v>483</v>
      </c>
      <c r="O681" s="3" t="s">
        <v>1445</v>
      </c>
      <c r="P681" s="3" t="s">
        <v>773</v>
      </c>
      <c r="Q681" s="4" t="s">
        <v>485</v>
      </c>
      <c r="R681" s="3" t="s">
        <v>503</v>
      </c>
      <c r="S681" s="12" t="s">
        <v>1346</v>
      </c>
      <c r="T681" s="12">
        <v>796</v>
      </c>
      <c r="U681" s="4" t="s">
        <v>493</v>
      </c>
      <c r="V681" s="3">
        <v>1</v>
      </c>
      <c r="W681" s="24">
        <v>21200</v>
      </c>
      <c r="X681" s="26">
        <f aca="true" t="shared" si="32" ref="X681:X687">V681*W681</f>
        <v>21200</v>
      </c>
      <c r="Y681" s="26">
        <f>X681*1.12</f>
        <v>23744.000000000004</v>
      </c>
      <c r="Z681" s="4"/>
      <c r="AA681" s="4" t="s">
        <v>1477</v>
      </c>
      <c r="AB681" s="4"/>
    </row>
    <row r="682" spans="1:28" ht="140.25">
      <c r="A682" s="3" t="s">
        <v>2440</v>
      </c>
      <c r="B682" s="71" t="s">
        <v>478</v>
      </c>
      <c r="C682" s="71" t="s">
        <v>479</v>
      </c>
      <c r="D682" s="71" t="s">
        <v>1481</v>
      </c>
      <c r="E682" s="10" t="s">
        <v>1479</v>
      </c>
      <c r="F682" s="71" t="s">
        <v>1868</v>
      </c>
      <c r="G682" s="4" t="s">
        <v>1482</v>
      </c>
      <c r="H682" s="4" t="s">
        <v>1870</v>
      </c>
      <c r="I682" s="71" t="s">
        <v>1414</v>
      </c>
      <c r="J682" s="71"/>
      <c r="K682" s="4" t="s">
        <v>491</v>
      </c>
      <c r="L682" s="14">
        <v>0</v>
      </c>
      <c r="M682" s="12" t="s">
        <v>2463</v>
      </c>
      <c r="N682" s="4" t="s">
        <v>483</v>
      </c>
      <c r="O682" s="3" t="s">
        <v>1445</v>
      </c>
      <c r="P682" s="3" t="s">
        <v>773</v>
      </c>
      <c r="Q682" s="4" t="s">
        <v>485</v>
      </c>
      <c r="R682" s="3" t="s">
        <v>503</v>
      </c>
      <c r="S682" s="12" t="s">
        <v>1346</v>
      </c>
      <c r="T682" s="12">
        <v>796</v>
      </c>
      <c r="U682" s="4" t="s">
        <v>493</v>
      </c>
      <c r="V682" s="3">
        <v>5</v>
      </c>
      <c r="W682" s="24">
        <v>13920</v>
      </c>
      <c r="X682" s="26">
        <f t="shared" si="32"/>
        <v>69600</v>
      </c>
      <c r="Y682" s="26">
        <f aca="true" t="shared" si="33" ref="Y682:Y689">X682*1.12</f>
        <v>77952.00000000001</v>
      </c>
      <c r="Z682" s="4"/>
      <c r="AA682" s="4" t="s">
        <v>1477</v>
      </c>
      <c r="AB682" s="4"/>
    </row>
    <row r="683" spans="1:28" ht="102">
      <c r="A683" s="3" t="s">
        <v>2441</v>
      </c>
      <c r="B683" s="71" t="s">
        <v>478</v>
      </c>
      <c r="C683" s="71" t="s">
        <v>479</v>
      </c>
      <c r="D683" s="71" t="s">
        <v>1484</v>
      </c>
      <c r="E683" s="71" t="s">
        <v>1079</v>
      </c>
      <c r="F683" s="71" t="s">
        <v>1871</v>
      </c>
      <c r="G683" s="71" t="s">
        <v>1485</v>
      </c>
      <c r="H683" s="71" t="s">
        <v>1872</v>
      </c>
      <c r="I683" s="71" t="s">
        <v>1483</v>
      </c>
      <c r="J683" s="71"/>
      <c r="K683" s="4" t="s">
        <v>491</v>
      </c>
      <c r="L683" s="3">
        <v>0</v>
      </c>
      <c r="M683" s="12" t="s">
        <v>2463</v>
      </c>
      <c r="N683" s="4" t="s">
        <v>483</v>
      </c>
      <c r="O683" s="3" t="s">
        <v>1445</v>
      </c>
      <c r="P683" s="3" t="s">
        <v>773</v>
      </c>
      <c r="Q683" s="4" t="s">
        <v>485</v>
      </c>
      <c r="R683" s="3" t="s">
        <v>503</v>
      </c>
      <c r="S683" s="12" t="s">
        <v>1346</v>
      </c>
      <c r="T683" s="12" t="s">
        <v>592</v>
      </c>
      <c r="U683" s="4" t="s">
        <v>593</v>
      </c>
      <c r="V683" s="3">
        <v>305</v>
      </c>
      <c r="W683" s="24">
        <v>58.034</v>
      </c>
      <c r="X683" s="26">
        <v>0</v>
      </c>
      <c r="Y683" s="26">
        <f t="shared" si="33"/>
        <v>0</v>
      </c>
      <c r="Z683" s="4"/>
      <c r="AA683" s="4" t="s">
        <v>1477</v>
      </c>
      <c r="AB683" s="4" t="s">
        <v>2897</v>
      </c>
    </row>
    <row r="684" spans="1:28" ht="102">
      <c r="A684" s="3" t="s">
        <v>2896</v>
      </c>
      <c r="B684" s="71" t="s">
        <v>478</v>
      </c>
      <c r="C684" s="71" t="s">
        <v>479</v>
      </c>
      <c r="D684" s="71" t="s">
        <v>1484</v>
      </c>
      <c r="E684" s="71" t="s">
        <v>1079</v>
      </c>
      <c r="F684" s="71" t="s">
        <v>1871</v>
      </c>
      <c r="G684" s="71" t="s">
        <v>1485</v>
      </c>
      <c r="H684" s="71" t="s">
        <v>1872</v>
      </c>
      <c r="I684" s="71" t="s">
        <v>1483</v>
      </c>
      <c r="J684" s="71"/>
      <c r="K684" s="4" t="s">
        <v>482</v>
      </c>
      <c r="L684" s="3">
        <v>0</v>
      </c>
      <c r="M684" s="12" t="s">
        <v>2463</v>
      </c>
      <c r="N684" s="4" t="s">
        <v>483</v>
      </c>
      <c r="O684" s="3" t="s">
        <v>1445</v>
      </c>
      <c r="P684" s="3" t="s">
        <v>773</v>
      </c>
      <c r="Q684" s="4" t="s">
        <v>485</v>
      </c>
      <c r="R684" s="3" t="s">
        <v>503</v>
      </c>
      <c r="S684" s="12" t="s">
        <v>1346</v>
      </c>
      <c r="T684" s="12" t="s">
        <v>592</v>
      </c>
      <c r="U684" s="4" t="s">
        <v>593</v>
      </c>
      <c r="V684" s="3">
        <v>15</v>
      </c>
      <c r="W684" s="24">
        <v>110</v>
      </c>
      <c r="X684" s="26">
        <f>V684*W684</f>
        <v>1650</v>
      </c>
      <c r="Y684" s="26">
        <f>X684*1.12</f>
        <v>1848.0000000000002</v>
      </c>
      <c r="Z684" s="4"/>
      <c r="AA684" s="4" t="s">
        <v>1477</v>
      </c>
      <c r="AB684" s="4"/>
    </row>
    <row r="685" spans="1:28" ht="102">
      <c r="A685" s="3" t="s">
        <v>2442</v>
      </c>
      <c r="B685" s="71" t="s">
        <v>478</v>
      </c>
      <c r="C685" s="71" t="s">
        <v>479</v>
      </c>
      <c r="D685" s="71" t="s">
        <v>1486</v>
      </c>
      <c r="E685" s="71" t="s">
        <v>1487</v>
      </c>
      <c r="F685" s="71" t="s">
        <v>1488</v>
      </c>
      <c r="G685" s="71" t="s">
        <v>1489</v>
      </c>
      <c r="H685" s="71" t="s">
        <v>1873</v>
      </c>
      <c r="I685" s="10" t="s">
        <v>1410</v>
      </c>
      <c r="J685" s="10"/>
      <c r="K685" s="4" t="s">
        <v>491</v>
      </c>
      <c r="L685" s="3">
        <v>0</v>
      </c>
      <c r="M685" s="12" t="s">
        <v>2463</v>
      </c>
      <c r="N685" s="4" t="s">
        <v>483</v>
      </c>
      <c r="O685" s="3" t="s">
        <v>1445</v>
      </c>
      <c r="P685" s="3" t="s">
        <v>773</v>
      </c>
      <c r="Q685" s="4" t="s">
        <v>485</v>
      </c>
      <c r="R685" s="3" t="s">
        <v>503</v>
      </c>
      <c r="S685" s="12" t="s">
        <v>1346</v>
      </c>
      <c r="T685" s="12">
        <v>796</v>
      </c>
      <c r="U685" s="4" t="s">
        <v>493</v>
      </c>
      <c r="V685" s="3">
        <v>10</v>
      </c>
      <c r="W685" s="24">
        <v>2300</v>
      </c>
      <c r="X685" s="26">
        <f t="shared" si="32"/>
        <v>23000</v>
      </c>
      <c r="Y685" s="26">
        <f t="shared" si="33"/>
        <v>25760.000000000004</v>
      </c>
      <c r="Z685" s="4"/>
      <c r="AA685" s="4" t="s">
        <v>1477</v>
      </c>
      <c r="AB685" s="4"/>
    </row>
    <row r="686" spans="1:28" ht="102">
      <c r="A686" s="3" t="s">
        <v>2443</v>
      </c>
      <c r="B686" s="71" t="s">
        <v>478</v>
      </c>
      <c r="C686" s="71" t="s">
        <v>479</v>
      </c>
      <c r="D686" s="71" t="s">
        <v>1491</v>
      </c>
      <c r="E686" s="4" t="s">
        <v>1492</v>
      </c>
      <c r="F686" s="3" t="s">
        <v>1493</v>
      </c>
      <c r="G686" s="4" t="s">
        <v>1494</v>
      </c>
      <c r="H686" s="4" t="s">
        <v>1874</v>
      </c>
      <c r="I686" s="10" t="s">
        <v>1411</v>
      </c>
      <c r="J686" s="10"/>
      <c r="K686" s="4" t="s">
        <v>491</v>
      </c>
      <c r="L686" s="3">
        <v>0</v>
      </c>
      <c r="M686" s="12" t="s">
        <v>2463</v>
      </c>
      <c r="N686" s="4" t="s">
        <v>483</v>
      </c>
      <c r="O686" s="3" t="s">
        <v>1445</v>
      </c>
      <c r="P686" s="3" t="s">
        <v>773</v>
      </c>
      <c r="Q686" s="4" t="s">
        <v>485</v>
      </c>
      <c r="R686" s="3" t="s">
        <v>503</v>
      </c>
      <c r="S686" s="12" t="s">
        <v>1346</v>
      </c>
      <c r="T686" s="12" t="s">
        <v>175</v>
      </c>
      <c r="U686" s="4" t="s">
        <v>493</v>
      </c>
      <c r="V686" s="3">
        <v>10</v>
      </c>
      <c r="W686" s="24">
        <v>1500</v>
      </c>
      <c r="X686" s="26">
        <f t="shared" si="32"/>
        <v>15000</v>
      </c>
      <c r="Y686" s="26">
        <f t="shared" si="33"/>
        <v>16800</v>
      </c>
      <c r="Z686" s="4"/>
      <c r="AA686" s="4" t="s">
        <v>1477</v>
      </c>
      <c r="AB686" s="4"/>
    </row>
    <row r="687" spans="1:28" ht="102">
      <c r="A687" s="3" t="s">
        <v>2444</v>
      </c>
      <c r="B687" s="71" t="s">
        <v>478</v>
      </c>
      <c r="C687" s="71" t="s">
        <v>479</v>
      </c>
      <c r="D687" s="3" t="s">
        <v>1495</v>
      </c>
      <c r="E687" s="4" t="s">
        <v>1496</v>
      </c>
      <c r="F687" s="3" t="s">
        <v>1497</v>
      </c>
      <c r="G687" s="4" t="s">
        <v>1498</v>
      </c>
      <c r="H687" s="4" t="s">
        <v>1875</v>
      </c>
      <c r="I687" s="10" t="s">
        <v>1412</v>
      </c>
      <c r="J687" s="10"/>
      <c r="K687" s="4" t="s">
        <v>491</v>
      </c>
      <c r="L687" s="3">
        <v>0</v>
      </c>
      <c r="M687" s="12" t="s">
        <v>2463</v>
      </c>
      <c r="N687" s="4" t="s">
        <v>483</v>
      </c>
      <c r="O687" s="3" t="s">
        <v>1445</v>
      </c>
      <c r="P687" s="3" t="s">
        <v>773</v>
      </c>
      <c r="Q687" s="4" t="s">
        <v>485</v>
      </c>
      <c r="R687" s="3" t="s">
        <v>503</v>
      </c>
      <c r="S687" s="12" t="s">
        <v>1346</v>
      </c>
      <c r="T687" s="12" t="s">
        <v>175</v>
      </c>
      <c r="U687" s="4" t="s">
        <v>493</v>
      </c>
      <c r="V687" s="3">
        <v>1</v>
      </c>
      <c r="W687" s="24">
        <v>13800</v>
      </c>
      <c r="X687" s="26">
        <f t="shared" si="32"/>
        <v>13800</v>
      </c>
      <c r="Y687" s="26">
        <f t="shared" si="33"/>
        <v>15456.000000000002</v>
      </c>
      <c r="Z687" s="4"/>
      <c r="AA687" s="4" t="s">
        <v>1477</v>
      </c>
      <c r="AB687" s="4"/>
    </row>
    <row r="688" spans="1:28" ht="102">
      <c r="A688" s="3" t="s">
        <v>2445</v>
      </c>
      <c r="B688" s="71" t="s">
        <v>478</v>
      </c>
      <c r="C688" s="71" t="s">
        <v>479</v>
      </c>
      <c r="D688" s="3" t="s">
        <v>1499</v>
      </c>
      <c r="E688" s="4" t="s">
        <v>1500</v>
      </c>
      <c r="F688" s="4" t="s">
        <v>1500</v>
      </c>
      <c r="G688" s="4" t="s">
        <v>1501</v>
      </c>
      <c r="H688" s="4" t="s">
        <v>1876</v>
      </c>
      <c r="I688" s="10" t="s">
        <v>1413</v>
      </c>
      <c r="J688" s="10"/>
      <c r="K688" s="4" t="s">
        <v>491</v>
      </c>
      <c r="L688" s="3">
        <v>0</v>
      </c>
      <c r="M688" s="12" t="s">
        <v>2463</v>
      </c>
      <c r="N688" s="4" t="s">
        <v>483</v>
      </c>
      <c r="O688" s="3" t="s">
        <v>1445</v>
      </c>
      <c r="P688" s="3" t="s">
        <v>773</v>
      </c>
      <c r="Q688" s="4" t="s">
        <v>485</v>
      </c>
      <c r="R688" s="3" t="s">
        <v>503</v>
      </c>
      <c r="S688" s="12" t="s">
        <v>1346</v>
      </c>
      <c r="T688" s="12" t="s">
        <v>175</v>
      </c>
      <c r="U688" s="4" t="s">
        <v>493</v>
      </c>
      <c r="V688" s="3">
        <v>100</v>
      </c>
      <c r="W688" s="24">
        <v>50</v>
      </c>
      <c r="X688" s="26">
        <v>0</v>
      </c>
      <c r="Y688" s="26">
        <f t="shared" si="33"/>
        <v>0</v>
      </c>
      <c r="Z688" s="4"/>
      <c r="AA688" s="4" t="s">
        <v>1477</v>
      </c>
      <c r="AB688" s="4" t="s">
        <v>2898</v>
      </c>
    </row>
    <row r="689" spans="1:28" ht="102">
      <c r="A689" s="3" t="s">
        <v>2899</v>
      </c>
      <c r="B689" s="71" t="s">
        <v>478</v>
      </c>
      <c r="C689" s="71" t="s">
        <v>479</v>
      </c>
      <c r="D689" s="3" t="s">
        <v>1499</v>
      </c>
      <c r="E689" s="4" t="s">
        <v>1500</v>
      </c>
      <c r="F689" s="4" t="s">
        <v>1500</v>
      </c>
      <c r="G689" s="4" t="s">
        <v>1501</v>
      </c>
      <c r="H689" s="4" t="s">
        <v>1876</v>
      </c>
      <c r="I689" s="10" t="s">
        <v>1413</v>
      </c>
      <c r="J689" s="10"/>
      <c r="K689" s="4" t="s">
        <v>482</v>
      </c>
      <c r="L689" s="3">
        <v>0</v>
      </c>
      <c r="M689" s="12" t="s">
        <v>2463</v>
      </c>
      <c r="N689" s="4" t="s">
        <v>483</v>
      </c>
      <c r="O689" s="3" t="s">
        <v>1445</v>
      </c>
      <c r="P689" s="3" t="s">
        <v>773</v>
      </c>
      <c r="Q689" s="4" t="s">
        <v>485</v>
      </c>
      <c r="R689" s="3" t="s">
        <v>503</v>
      </c>
      <c r="S689" s="12" t="s">
        <v>1346</v>
      </c>
      <c r="T689" s="12" t="s">
        <v>175</v>
      </c>
      <c r="U689" s="4" t="s">
        <v>493</v>
      </c>
      <c r="V689" s="3">
        <v>30</v>
      </c>
      <c r="W689" s="24">
        <v>50</v>
      </c>
      <c r="X689" s="26">
        <f>V689*W689</f>
        <v>1500</v>
      </c>
      <c r="Y689" s="26">
        <f t="shared" si="33"/>
        <v>1680.0000000000002</v>
      </c>
      <c r="Z689" s="4"/>
      <c r="AA689" s="4" t="s">
        <v>1477</v>
      </c>
      <c r="AB689" s="4"/>
    </row>
    <row r="690" spans="1:29" ht="55.5" customHeight="1">
      <c r="A690" s="3" t="s">
        <v>2446</v>
      </c>
      <c r="B690" s="4" t="s">
        <v>478</v>
      </c>
      <c r="C690" s="4" t="s">
        <v>479</v>
      </c>
      <c r="D690" s="4" t="s">
        <v>1788</v>
      </c>
      <c r="E690" s="4" t="s">
        <v>1789</v>
      </c>
      <c r="F690" s="4" t="s">
        <v>1789</v>
      </c>
      <c r="G690" s="4" t="s">
        <v>1790</v>
      </c>
      <c r="H690" s="4" t="s">
        <v>1791</v>
      </c>
      <c r="I690" s="4"/>
      <c r="J690" s="4"/>
      <c r="K690" s="4" t="s">
        <v>491</v>
      </c>
      <c r="L690" s="4">
        <v>0</v>
      </c>
      <c r="M690" s="4">
        <v>231010000</v>
      </c>
      <c r="N690" s="4" t="s">
        <v>483</v>
      </c>
      <c r="O690" s="4" t="s">
        <v>499</v>
      </c>
      <c r="P690" s="4" t="s">
        <v>483</v>
      </c>
      <c r="Q690" s="4" t="s">
        <v>485</v>
      </c>
      <c r="R690" s="4" t="s">
        <v>503</v>
      </c>
      <c r="S690" s="4" t="s">
        <v>496</v>
      </c>
      <c r="T690" s="4">
        <v>796</v>
      </c>
      <c r="U690" s="4" t="s">
        <v>493</v>
      </c>
      <c r="V690" s="4">
        <v>100</v>
      </c>
      <c r="W690" s="24">
        <v>32400</v>
      </c>
      <c r="X690" s="24">
        <f>W690*V690</f>
        <v>3240000</v>
      </c>
      <c r="Y690" s="24">
        <f aca="true" t="shared" si="34" ref="Y690:Y696">X690*1.12</f>
        <v>3628800.0000000005</v>
      </c>
      <c r="Z690" s="4"/>
      <c r="AA690" s="4" t="s">
        <v>1319</v>
      </c>
      <c r="AB690" s="4"/>
      <c r="AC690" s="28"/>
    </row>
    <row r="691" spans="1:251" s="36" customFormat="1" ht="140.25">
      <c r="A691" s="3" t="s">
        <v>2565</v>
      </c>
      <c r="B691" s="4" t="s">
        <v>478</v>
      </c>
      <c r="C691" s="4" t="s">
        <v>479</v>
      </c>
      <c r="D691" s="4" t="s">
        <v>1315</v>
      </c>
      <c r="E691" s="4" t="s">
        <v>1316</v>
      </c>
      <c r="F691" s="4" t="s">
        <v>1863</v>
      </c>
      <c r="G691" s="10" t="s">
        <v>1317</v>
      </c>
      <c r="H691" s="10" t="s">
        <v>1864</v>
      </c>
      <c r="I691" s="10" t="s">
        <v>1318</v>
      </c>
      <c r="J691" s="10"/>
      <c r="K691" s="4" t="s">
        <v>482</v>
      </c>
      <c r="L691" s="16">
        <v>100</v>
      </c>
      <c r="M691" s="12" t="s">
        <v>2463</v>
      </c>
      <c r="N691" s="4" t="s">
        <v>483</v>
      </c>
      <c r="O691" s="16" t="s">
        <v>484</v>
      </c>
      <c r="P691" s="4" t="s">
        <v>483</v>
      </c>
      <c r="Q691" s="4" t="s">
        <v>485</v>
      </c>
      <c r="R691" s="4" t="s">
        <v>1257</v>
      </c>
      <c r="S691" s="3" t="s">
        <v>82</v>
      </c>
      <c r="T691" s="12" t="s">
        <v>175</v>
      </c>
      <c r="U691" s="4" t="s">
        <v>493</v>
      </c>
      <c r="V691" s="3">
        <v>1</v>
      </c>
      <c r="W691" s="47">
        <v>1627000</v>
      </c>
      <c r="X691" s="47">
        <v>0</v>
      </c>
      <c r="Y691" s="26">
        <f t="shared" si="34"/>
        <v>0</v>
      </c>
      <c r="Z691" s="5"/>
      <c r="AA691" s="5" t="s">
        <v>1319</v>
      </c>
      <c r="AB691" s="4">
        <v>11</v>
      </c>
      <c r="AC691" s="131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  <c r="DL691" s="6"/>
      <c r="DM691" s="6"/>
      <c r="DN691" s="6"/>
      <c r="DO691" s="6"/>
      <c r="DP691" s="6"/>
      <c r="DQ691" s="6"/>
      <c r="DR691" s="6"/>
      <c r="DS691" s="6"/>
      <c r="DT691" s="6"/>
      <c r="DU691" s="6"/>
      <c r="DV691" s="6"/>
      <c r="DW691" s="6"/>
      <c r="DX691" s="6"/>
      <c r="DY691" s="6"/>
      <c r="DZ691" s="6"/>
      <c r="EA691" s="6"/>
      <c r="EB691" s="6"/>
      <c r="EC691" s="6"/>
      <c r="ED691" s="6"/>
      <c r="EE691" s="6"/>
      <c r="EF691" s="6"/>
      <c r="EG691" s="6"/>
      <c r="EH691" s="6"/>
      <c r="EI691" s="6"/>
      <c r="EJ691" s="6"/>
      <c r="EK691" s="6"/>
      <c r="EL691" s="6"/>
      <c r="EM691" s="6"/>
      <c r="EN691" s="6"/>
      <c r="EO691" s="6"/>
      <c r="EP691" s="6"/>
      <c r="EQ691" s="6"/>
      <c r="ER691" s="6"/>
      <c r="ES691" s="6"/>
      <c r="ET691" s="6"/>
      <c r="EU691" s="6"/>
      <c r="EV691" s="6"/>
      <c r="EW691" s="6"/>
      <c r="EX691" s="6"/>
      <c r="EY691" s="6"/>
      <c r="EZ691" s="6"/>
      <c r="FA691" s="6"/>
      <c r="FB691" s="6"/>
      <c r="FC691" s="6"/>
      <c r="FD691" s="6"/>
      <c r="FE691" s="6"/>
      <c r="FF691" s="6"/>
      <c r="FG691" s="6"/>
      <c r="FH691" s="6"/>
      <c r="FI691" s="6"/>
      <c r="FJ691" s="6"/>
      <c r="FK691" s="6"/>
      <c r="FL691" s="6"/>
      <c r="FM691" s="6"/>
      <c r="FN691" s="6"/>
      <c r="FO691" s="6"/>
      <c r="FP691" s="6"/>
      <c r="FQ691" s="6"/>
      <c r="FR691" s="6"/>
      <c r="FS691" s="6"/>
      <c r="FT691" s="6"/>
      <c r="FU691" s="6"/>
      <c r="FV691" s="6"/>
      <c r="FW691" s="6"/>
      <c r="FX691" s="6"/>
      <c r="FY691" s="6"/>
      <c r="FZ691" s="6"/>
      <c r="GA691" s="6"/>
      <c r="GB691" s="6"/>
      <c r="GC691" s="6"/>
      <c r="GD691" s="6"/>
      <c r="GE691" s="6"/>
      <c r="GF691" s="6"/>
      <c r="GG691" s="6"/>
      <c r="GH691" s="6"/>
      <c r="GI691" s="6"/>
      <c r="GJ691" s="6"/>
      <c r="GK691" s="6"/>
      <c r="GL691" s="6"/>
      <c r="GM691" s="6"/>
      <c r="GN691" s="6"/>
      <c r="GO691" s="6"/>
      <c r="GP691" s="6"/>
      <c r="GQ691" s="6"/>
      <c r="GR691" s="6"/>
      <c r="GS691" s="6"/>
      <c r="GT691" s="6"/>
      <c r="GU691" s="6"/>
      <c r="GV691" s="6"/>
      <c r="GW691" s="6"/>
      <c r="GX691" s="6"/>
      <c r="GY691" s="6"/>
      <c r="GZ691" s="6"/>
      <c r="HA691" s="6"/>
      <c r="HB691" s="6"/>
      <c r="HC691" s="6"/>
      <c r="HD691" s="6"/>
      <c r="HE691" s="6"/>
      <c r="HF691" s="6"/>
      <c r="HG691" s="6"/>
      <c r="HH691" s="6"/>
      <c r="HI691" s="6"/>
      <c r="HJ691" s="6"/>
      <c r="HK691" s="6"/>
      <c r="HL691" s="6"/>
      <c r="HM691" s="6"/>
      <c r="HN691" s="6"/>
      <c r="HO691" s="6"/>
      <c r="HP691" s="6"/>
      <c r="HQ691" s="6"/>
      <c r="HR691" s="6"/>
      <c r="HS691" s="6"/>
      <c r="HT691" s="6"/>
      <c r="HU691" s="6"/>
      <c r="HV691" s="6"/>
      <c r="HW691" s="6"/>
      <c r="HX691" s="6"/>
      <c r="HY691" s="6"/>
      <c r="HZ691" s="6"/>
      <c r="IA691" s="6"/>
      <c r="IB691" s="6"/>
      <c r="IC691" s="6"/>
      <c r="ID691" s="6"/>
      <c r="IE691" s="6"/>
      <c r="IF691" s="6"/>
      <c r="IG691" s="6"/>
      <c r="IH691" s="6"/>
      <c r="II691" s="6"/>
      <c r="IJ691" s="6"/>
      <c r="IK691" s="6"/>
      <c r="IL691" s="6"/>
      <c r="IM691" s="6"/>
      <c r="IN691" s="6"/>
      <c r="IO691" s="6"/>
      <c r="IP691" s="6"/>
      <c r="IQ691" s="6"/>
    </row>
    <row r="692" spans="1:251" s="36" customFormat="1" ht="103.5" customHeight="1">
      <c r="A692" s="3" t="s">
        <v>2593</v>
      </c>
      <c r="B692" s="4" t="s">
        <v>478</v>
      </c>
      <c r="C692" s="4" t="s">
        <v>479</v>
      </c>
      <c r="D692" s="4" t="s">
        <v>1315</v>
      </c>
      <c r="E692" s="4" t="s">
        <v>1316</v>
      </c>
      <c r="F692" s="4" t="s">
        <v>1863</v>
      </c>
      <c r="G692" s="10" t="s">
        <v>1317</v>
      </c>
      <c r="H692" s="10" t="s">
        <v>1864</v>
      </c>
      <c r="I692" s="10" t="s">
        <v>1318</v>
      </c>
      <c r="J692" s="10"/>
      <c r="K692" s="4" t="s">
        <v>482</v>
      </c>
      <c r="L692" s="16">
        <v>100</v>
      </c>
      <c r="M692" s="12" t="s">
        <v>2463</v>
      </c>
      <c r="N692" s="4" t="s">
        <v>483</v>
      </c>
      <c r="O692" s="16" t="s">
        <v>1475</v>
      </c>
      <c r="P692" s="4" t="s">
        <v>483</v>
      </c>
      <c r="Q692" s="4" t="s">
        <v>485</v>
      </c>
      <c r="R692" s="4" t="s">
        <v>1257</v>
      </c>
      <c r="S692" s="3" t="s">
        <v>82</v>
      </c>
      <c r="T692" s="12" t="s">
        <v>175</v>
      </c>
      <c r="U692" s="4" t="s">
        <v>493</v>
      </c>
      <c r="V692" s="3">
        <v>1</v>
      </c>
      <c r="W692" s="47">
        <v>1627000</v>
      </c>
      <c r="X692" s="47">
        <v>0</v>
      </c>
      <c r="Y692" s="26">
        <f t="shared" si="34"/>
        <v>0</v>
      </c>
      <c r="Z692" s="5"/>
      <c r="AA692" s="5" t="s">
        <v>1319</v>
      </c>
      <c r="AB692" s="4">
        <v>11</v>
      </c>
      <c r="AC692" s="131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  <c r="DM692" s="6"/>
      <c r="DN692" s="6"/>
      <c r="DO692" s="6"/>
      <c r="DP692" s="6"/>
      <c r="DQ692" s="6"/>
      <c r="DR692" s="6"/>
      <c r="DS692" s="6"/>
      <c r="DT692" s="6"/>
      <c r="DU692" s="6"/>
      <c r="DV692" s="6"/>
      <c r="DW692" s="6"/>
      <c r="DX692" s="6"/>
      <c r="DY692" s="6"/>
      <c r="DZ692" s="6"/>
      <c r="EA692" s="6"/>
      <c r="EB692" s="6"/>
      <c r="EC692" s="6"/>
      <c r="ED692" s="6"/>
      <c r="EE692" s="6"/>
      <c r="EF692" s="6"/>
      <c r="EG692" s="6"/>
      <c r="EH692" s="6"/>
      <c r="EI692" s="6"/>
      <c r="EJ692" s="6"/>
      <c r="EK692" s="6"/>
      <c r="EL692" s="6"/>
      <c r="EM692" s="6"/>
      <c r="EN692" s="6"/>
      <c r="EO692" s="6"/>
      <c r="EP692" s="6"/>
      <c r="EQ692" s="6"/>
      <c r="ER692" s="6"/>
      <c r="ES692" s="6"/>
      <c r="ET692" s="6"/>
      <c r="EU692" s="6"/>
      <c r="EV692" s="6"/>
      <c r="EW692" s="6"/>
      <c r="EX692" s="6"/>
      <c r="EY692" s="6"/>
      <c r="EZ692" s="6"/>
      <c r="FA692" s="6"/>
      <c r="FB692" s="6"/>
      <c r="FC692" s="6"/>
      <c r="FD692" s="6"/>
      <c r="FE692" s="6"/>
      <c r="FF692" s="6"/>
      <c r="FG692" s="6"/>
      <c r="FH692" s="6"/>
      <c r="FI692" s="6"/>
      <c r="FJ692" s="6"/>
      <c r="FK692" s="6"/>
      <c r="FL692" s="6"/>
      <c r="FM692" s="6"/>
      <c r="FN692" s="6"/>
      <c r="FO692" s="6"/>
      <c r="FP692" s="6"/>
      <c r="FQ692" s="6"/>
      <c r="FR692" s="6"/>
      <c r="FS692" s="6"/>
      <c r="FT692" s="6"/>
      <c r="FU692" s="6"/>
      <c r="FV692" s="6"/>
      <c r="FW692" s="6"/>
      <c r="FX692" s="6"/>
      <c r="FY692" s="6"/>
      <c r="FZ692" s="6"/>
      <c r="GA692" s="6"/>
      <c r="GB692" s="6"/>
      <c r="GC692" s="6"/>
      <c r="GD692" s="6"/>
      <c r="GE692" s="6"/>
      <c r="GF692" s="6"/>
      <c r="GG692" s="6"/>
      <c r="GH692" s="6"/>
      <c r="GI692" s="6"/>
      <c r="GJ692" s="6"/>
      <c r="GK692" s="6"/>
      <c r="GL692" s="6"/>
      <c r="GM692" s="6"/>
      <c r="GN692" s="6"/>
      <c r="GO692" s="6"/>
      <c r="GP692" s="6"/>
      <c r="GQ692" s="6"/>
      <c r="GR692" s="6"/>
      <c r="GS692" s="6"/>
      <c r="GT692" s="6"/>
      <c r="GU692" s="6"/>
      <c r="GV692" s="6"/>
      <c r="GW692" s="6"/>
      <c r="GX692" s="6"/>
      <c r="GY692" s="6"/>
      <c r="GZ692" s="6"/>
      <c r="HA692" s="6"/>
      <c r="HB692" s="6"/>
      <c r="HC692" s="6"/>
      <c r="HD692" s="6"/>
      <c r="HE692" s="6"/>
      <c r="HF692" s="6"/>
      <c r="HG692" s="6"/>
      <c r="HH692" s="6"/>
      <c r="HI692" s="6"/>
      <c r="HJ692" s="6"/>
      <c r="HK692" s="6"/>
      <c r="HL692" s="6"/>
      <c r="HM692" s="6"/>
      <c r="HN692" s="6"/>
      <c r="HO692" s="6"/>
      <c r="HP692" s="6"/>
      <c r="HQ692" s="6"/>
      <c r="HR692" s="6"/>
      <c r="HS692" s="6"/>
      <c r="HT692" s="6"/>
      <c r="HU692" s="6"/>
      <c r="HV692" s="6"/>
      <c r="HW692" s="6"/>
      <c r="HX692" s="6"/>
      <c r="HY692" s="6"/>
      <c r="HZ692" s="6"/>
      <c r="IA692" s="6"/>
      <c r="IB692" s="6"/>
      <c r="IC692" s="6"/>
      <c r="ID692" s="6"/>
      <c r="IE692" s="6"/>
      <c r="IF692" s="6"/>
      <c r="IG692" s="6"/>
      <c r="IH692" s="6"/>
      <c r="II692" s="6"/>
      <c r="IJ692" s="6"/>
      <c r="IK692" s="6"/>
      <c r="IL692" s="6"/>
      <c r="IM692" s="6"/>
      <c r="IN692" s="6"/>
      <c r="IO692" s="6"/>
      <c r="IP692" s="6"/>
      <c r="IQ692" s="6"/>
    </row>
    <row r="693" spans="1:251" s="36" customFormat="1" ht="112.5" customHeight="1">
      <c r="A693" s="3" t="s">
        <v>3286</v>
      </c>
      <c r="B693" s="4" t="s">
        <v>478</v>
      </c>
      <c r="C693" s="4" t="s">
        <v>479</v>
      </c>
      <c r="D693" s="4" t="s">
        <v>1315</v>
      </c>
      <c r="E693" s="4" t="s">
        <v>1316</v>
      </c>
      <c r="F693" s="4" t="s">
        <v>1863</v>
      </c>
      <c r="G693" s="10" t="s">
        <v>1317</v>
      </c>
      <c r="H693" s="10" t="s">
        <v>1864</v>
      </c>
      <c r="I693" s="10" t="s">
        <v>1318</v>
      </c>
      <c r="J693" s="10"/>
      <c r="K693" s="4" t="s">
        <v>482</v>
      </c>
      <c r="L693" s="16">
        <v>100</v>
      </c>
      <c r="M693" s="12" t="s">
        <v>2463</v>
      </c>
      <c r="N693" s="4" t="s">
        <v>483</v>
      </c>
      <c r="O693" s="16" t="s">
        <v>499</v>
      </c>
      <c r="P693" s="4" t="s">
        <v>483</v>
      </c>
      <c r="Q693" s="4" t="s">
        <v>485</v>
      </c>
      <c r="R693" s="4" t="s">
        <v>1257</v>
      </c>
      <c r="S693" s="3" t="s">
        <v>82</v>
      </c>
      <c r="T693" s="12" t="s">
        <v>175</v>
      </c>
      <c r="U693" s="4" t="s">
        <v>493</v>
      </c>
      <c r="V693" s="3">
        <v>1</v>
      </c>
      <c r="W693" s="47">
        <v>1627000</v>
      </c>
      <c r="X693" s="47">
        <f>V693*W693</f>
        <v>1627000</v>
      </c>
      <c r="Y693" s="26">
        <f t="shared" si="34"/>
        <v>1822240.0000000002</v>
      </c>
      <c r="Z693" s="5"/>
      <c r="AA693" s="5" t="s">
        <v>1319</v>
      </c>
      <c r="AB693" s="4"/>
      <c r="AC693" s="131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/>
      <c r="DH693" s="6"/>
      <c r="DI693" s="6"/>
      <c r="DJ693" s="6"/>
      <c r="DK693" s="6"/>
      <c r="DL693" s="6"/>
      <c r="DM693" s="6"/>
      <c r="DN693" s="6"/>
      <c r="DO693" s="6"/>
      <c r="DP693" s="6"/>
      <c r="DQ693" s="6"/>
      <c r="DR693" s="6"/>
      <c r="DS693" s="6"/>
      <c r="DT693" s="6"/>
      <c r="DU693" s="6"/>
      <c r="DV693" s="6"/>
      <c r="DW693" s="6"/>
      <c r="DX693" s="6"/>
      <c r="DY693" s="6"/>
      <c r="DZ693" s="6"/>
      <c r="EA693" s="6"/>
      <c r="EB693" s="6"/>
      <c r="EC693" s="6"/>
      <c r="ED693" s="6"/>
      <c r="EE693" s="6"/>
      <c r="EF693" s="6"/>
      <c r="EG693" s="6"/>
      <c r="EH693" s="6"/>
      <c r="EI693" s="6"/>
      <c r="EJ693" s="6"/>
      <c r="EK693" s="6"/>
      <c r="EL693" s="6"/>
      <c r="EM693" s="6"/>
      <c r="EN693" s="6"/>
      <c r="EO693" s="6"/>
      <c r="EP693" s="6"/>
      <c r="EQ693" s="6"/>
      <c r="ER693" s="6"/>
      <c r="ES693" s="6"/>
      <c r="ET693" s="6"/>
      <c r="EU693" s="6"/>
      <c r="EV693" s="6"/>
      <c r="EW693" s="6"/>
      <c r="EX693" s="6"/>
      <c r="EY693" s="6"/>
      <c r="EZ693" s="6"/>
      <c r="FA693" s="6"/>
      <c r="FB693" s="6"/>
      <c r="FC693" s="6"/>
      <c r="FD693" s="6"/>
      <c r="FE693" s="6"/>
      <c r="FF693" s="6"/>
      <c r="FG693" s="6"/>
      <c r="FH693" s="6"/>
      <c r="FI693" s="6"/>
      <c r="FJ693" s="6"/>
      <c r="FK693" s="6"/>
      <c r="FL693" s="6"/>
      <c r="FM693" s="6"/>
      <c r="FN693" s="6"/>
      <c r="FO693" s="6"/>
      <c r="FP693" s="6"/>
      <c r="FQ693" s="6"/>
      <c r="FR693" s="6"/>
      <c r="FS693" s="6"/>
      <c r="FT693" s="6"/>
      <c r="FU693" s="6"/>
      <c r="FV693" s="6"/>
      <c r="FW693" s="6"/>
      <c r="FX693" s="6"/>
      <c r="FY693" s="6"/>
      <c r="FZ693" s="6"/>
      <c r="GA693" s="6"/>
      <c r="GB693" s="6"/>
      <c r="GC693" s="6"/>
      <c r="GD693" s="6"/>
      <c r="GE693" s="6"/>
      <c r="GF693" s="6"/>
      <c r="GG693" s="6"/>
      <c r="GH693" s="6"/>
      <c r="GI693" s="6"/>
      <c r="GJ693" s="6"/>
      <c r="GK693" s="6"/>
      <c r="GL693" s="6"/>
      <c r="GM693" s="6"/>
      <c r="GN693" s="6"/>
      <c r="GO693" s="6"/>
      <c r="GP693" s="6"/>
      <c r="GQ693" s="6"/>
      <c r="GR693" s="6"/>
      <c r="GS693" s="6"/>
      <c r="GT693" s="6"/>
      <c r="GU693" s="6"/>
      <c r="GV693" s="6"/>
      <c r="GW693" s="6"/>
      <c r="GX693" s="6"/>
      <c r="GY693" s="6"/>
      <c r="GZ693" s="6"/>
      <c r="HA693" s="6"/>
      <c r="HB693" s="6"/>
      <c r="HC693" s="6"/>
      <c r="HD693" s="6"/>
      <c r="HE693" s="6"/>
      <c r="HF693" s="6"/>
      <c r="HG693" s="6"/>
      <c r="HH693" s="6"/>
      <c r="HI693" s="6"/>
      <c r="HJ693" s="6"/>
      <c r="HK693" s="6"/>
      <c r="HL693" s="6"/>
      <c r="HM693" s="6"/>
      <c r="HN693" s="6"/>
      <c r="HO693" s="6"/>
      <c r="HP693" s="6"/>
      <c r="HQ693" s="6"/>
      <c r="HR693" s="6"/>
      <c r="HS693" s="6"/>
      <c r="HT693" s="6"/>
      <c r="HU693" s="6"/>
      <c r="HV693" s="6"/>
      <c r="HW693" s="6"/>
      <c r="HX693" s="6"/>
      <c r="HY693" s="6"/>
      <c r="HZ693" s="6"/>
      <c r="IA693" s="6"/>
      <c r="IB693" s="6"/>
      <c r="IC693" s="6"/>
      <c r="ID693" s="6"/>
      <c r="IE693" s="6"/>
      <c r="IF693" s="6"/>
      <c r="IG693" s="6"/>
      <c r="IH693" s="6"/>
      <c r="II693" s="6"/>
      <c r="IJ693" s="6"/>
      <c r="IK693" s="6"/>
      <c r="IL693" s="6"/>
      <c r="IM693" s="6"/>
      <c r="IN693" s="6"/>
      <c r="IO693" s="6"/>
      <c r="IP693" s="6"/>
      <c r="IQ693" s="6"/>
    </row>
    <row r="694" spans="1:252" ht="48" customHeight="1">
      <c r="A694" s="3" t="s">
        <v>2719</v>
      </c>
      <c r="B694" s="4" t="s">
        <v>478</v>
      </c>
      <c r="C694" s="4" t="s">
        <v>479</v>
      </c>
      <c r="D694" s="10" t="s">
        <v>2753</v>
      </c>
      <c r="E694" s="10" t="s">
        <v>2752</v>
      </c>
      <c r="F694" s="10" t="s">
        <v>2751</v>
      </c>
      <c r="G694" s="10" t="s">
        <v>2749</v>
      </c>
      <c r="H694" s="10" t="s">
        <v>2750</v>
      </c>
      <c r="I694" s="3"/>
      <c r="J694" s="3"/>
      <c r="K694" s="3" t="s">
        <v>491</v>
      </c>
      <c r="L694" s="4">
        <v>0</v>
      </c>
      <c r="M694" s="4">
        <v>231010000</v>
      </c>
      <c r="N694" s="33" t="s">
        <v>483</v>
      </c>
      <c r="O694" s="4" t="s">
        <v>545</v>
      </c>
      <c r="P694" s="33" t="s">
        <v>483</v>
      </c>
      <c r="Q694" s="4" t="s">
        <v>485</v>
      </c>
      <c r="R694" s="16" t="s">
        <v>500</v>
      </c>
      <c r="S694" s="12" t="s">
        <v>2631</v>
      </c>
      <c r="T694" s="165">
        <v>796</v>
      </c>
      <c r="U694" s="164" t="s">
        <v>493</v>
      </c>
      <c r="V694" s="3">
        <v>14</v>
      </c>
      <c r="W694" s="166">
        <v>80000</v>
      </c>
      <c r="X694" s="175">
        <v>0</v>
      </c>
      <c r="Y694" s="14">
        <f t="shared" si="34"/>
        <v>0</v>
      </c>
      <c r="Z694" s="167"/>
      <c r="AA694" s="168" t="s">
        <v>1319</v>
      </c>
      <c r="AB694" s="4">
        <v>11.18</v>
      </c>
      <c r="AD694" s="55"/>
      <c r="AE694" s="55"/>
      <c r="AF694" s="55"/>
      <c r="AG694" s="55"/>
      <c r="AH694" s="55"/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5"/>
      <c r="AU694" s="55"/>
      <c r="AV694" s="55"/>
      <c r="AW694" s="55"/>
      <c r="AX694" s="55"/>
      <c r="AY694" s="55"/>
      <c r="AZ694" s="55"/>
      <c r="BA694" s="55"/>
      <c r="BB694" s="55"/>
      <c r="BC694" s="55"/>
      <c r="BD694" s="55"/>
      <c r="BE694" s="55"/>
      <c r="BF694" s="55"/>
      <c r="BG694" s="55"/>
      <c r="BH694" s="55"/>
      <c r="BI694" s="55"/>
      <c r="BJ694" s="55"/>
      <c r="BK694" s="55"/>
      <c r="BL694" s="55"/>
      <c r="BM694" s="55"/>
      <c r="BN694" s="55"/>
      <c r="BO694" s="55"/>
      <c r="BP694" s="55"/>
      <c r="BQ694" s="55"/>
      <c r="BR694" s="55"/>
      <c r="BS694" s="55"/>
      <c r="BT694" s="55"/>
      <c r="BU694" s="55"/>
      <c r="BV694" s="55"/>
      <c r="BW694" s="55"/>
      <c r="BX694" s="55"/>
      <c r="BY694" s="55"/>
      <c r="BZ694" s="55"/>
      <c r="CA694" s="55"/>
      <c r="CB694" s="55"/>
      <c r="CC694" s="55"/>
      <c r="CD694" s="55"/>
      <c r="CE694" s="55"/>
      <c r="CF694" s="55"/>
      <c r="CG694" s="55"/>
      <c r="CH694" s="55"/>
      <c r="CI694" s="55"/>
      <c r="CJ694" s="55"/>
      <c r="CK694" s="55"/>
      <c r="CL694" s="55"/>
      <c r="CM694" s="55"/>
      <c r="CN694" s="55"/>
      <c r="CO694" s="55"/>
      <c r="CP694" s="55"/>
      <c r="CQ694" s="55"/>
      <c r="CR694" s="55"/>
      <c r="CS694" s="55"/>
      <c r="CT694" s="55"/>
      <c r="CU694" s="55"/>
      <c r="CV694" s="55"/>
      <c r="CW694" s="55"/>
      <c r="CX694" s="55"/>
      <c r="CY694" s="55"/>
      <c r="CZ694" s="55"/>
      <c r="DA694" s="55"/>
      <c r="DB694" s="55"/>
      <c r="DC694" s="55"/>
      <c r="DD694" s="55"/>
      <c r="DE694" s="55"/>
      <c r="DF694" s="55"/>
      <c r="DG694" s="55"/>
      <c r="DH694" s="55"/>
      <c r="DI694" s="55"/>
      <c r="DJ694" s="55"/>
      <c r="DK694" s="55"/>
      <c r="DL694" s="55"/>
      <c r="DM694" s="55"/>
      <c r="DN694" s="55"/>
      <c r="DO694" s="55"/>
      <c r="DP694" s="55"/>
      <c r="DQ694" s="55"/>
      <c r="DR694" s="55"/>
      <c r="DS694" s="55"/>
      <c r="DT694" s="55"/>
      <c r="DU694" s="55"/>
      <c r="DV694" s="55"/>
      <c r="DW694" s="55"/>
      <c r="DX694" s="55"/>
      <c r="DY694" s="55"/>
      <c r="DZ694" s="55"/>
      <c r="EA694" s="55"/>
      <c r="EB694" s="55"/>
      <c r="EC694" s="55"/>
      <c r="ED694" s="55"/>
      <c r="EE694" s="55"/>
      <c r="EF694" s="55"/>
      <c r="EG694" s="55"/>
      <c r="EH694" s="55"/>
      <c r="EI694" s="55"/>
      <c r="EJ694" s="55"/>
      <c r="EK694" s="55"/>
      <c r="EL694" s="55"/>
      <c r="EM694" s="55"/>
      <c r="EN694" s="55"/>
      <c r="EO694" s="55"/>
      <c r="EP694" s="55"/>
      <c r="EQ694" s="55"/>
      <c r="ER694" s="55"/>
      <c r="ES694" s="55"/>
      <c r="ET694" s="55"/>
      <c r="EU694" s="55"/>
      <c r="EV694" s="55"/>
      <c r="EW694" s="55"/>
      <c r="EX694" s="55"/>
      <c r="EY694" s="55"/>
      <c r="EZ694" s="55"/>
      <c r="FA694" s="55"/>
      <c r="FB694" s="55"/>
      <c r="FC694" s="55"/>
      <c r="FD694" s="55"/>
      <c r="FE694" s="55"/>
      <c r="FF694" s="55"/>
      <c r="FG694" s="55"/>
      <c r="FH694" s="55"/>
      <c r="FI694" s="55"/>
      <c r="FJ694" s="55"/>
      <c r="FK694" s="55"/>
      <c r="FL694" s="55"/>
      <c r="FM694" s="55"/>
      <c r="FN694" s="55"/>
      <c r="FO694" s="55"/>
      <c r="FP694" s="55"/>
      <c r="FQ694" s="55"/>
      <c r="FR694" s="55"/>
      <c r="FS694" s="55"/>
      <c r="FT694" s="55"/>
      <c r="FU694" s="55"/>
      <c r="FV694" s="55"/>
      <c r="FW694" s="55"/>
      <c r="FX694" s="55"/>
      <c r="FY694" s="55"/>
      <c r="FZ694" s="55"/>
      <c r="GA694" s="55"/>
      <c r="GB694" s="55"/>
      <c r="GC694" s="55"/>
      <c r="GD694" s="55"/>
      <c r="GE694" s="55"/>
      <c r="GF694" s="55"/>
      <c r="GG694" s="55"/>
      <c r="GH694" s="55"/>
      <c r="GI694" s="55"/>
      <c r="GJ694" s="55"/>
      <c r="GK694" s="55"/>
      <c r="GL694" s="55"/>
      <c r="GM694" s="55"/>
      <c r="GN694" s="55"/>
      <c r="GO694" s="55"/>
      <c r="GP694" s="55"/>
      <c r="GQ694" s="55"/>
      <c r="GR694" s="55"/>
      <c r="GS694" s="55"/>
      <c r="GT694" s="55"/>
      <c r="GU694" s="55"/>
      <c r="GV694" s="55"/>
      <c r="GW694" s="55"/>
      <c r="GX694" s="55"/>
      <c r="GY694" s="55"/>
      <c r="GZ694" s="55"/>
      <c r="HA694" s="55"/>
      <c r="HB694" s="55"/>
      <c r="HC694" s="55"/>
      <c r="HD694" s="55"/>
      <c r="HE694" s="55"/>
      <c r="HF694" s="55"/>
      <c r="HG694" s="55"/>
      <c r="HH694" s="55"/>
      <c r="HI694" s="55"/>
      <c r="HJ694" s="55"/>
      <c r="HK694" s="55"/>
      <c r="HL694" s="55"/>
      <c r="HM694" s="55"/>
      <c r="HN694" s="55"/>
      <c r="HO694" s="55"/>
      <c r="HP694" s="55"/>
      <c r="HQ694" s="55"/>
      <c r="HR694" s="55"/>
      <c r="HS694" s="55"/>
      <c r="HT694" s="55"/>
      <c r="HU694" s="55"/>
      <c r="HV694" s="55"/>
      <c r="HW694" s="55"/>
      <c r="HX694" s="55"/>
      <c r="HY694" s="55"/>
      <c r="HZ694" s="55"/>
      <c r="IA694" s="55"/>
      <c r="IB694" s="55"/>
      <c r="IC694" s="55"/>
      <c r="ID694" s="55"/>
      <c r="IE694" s="55"/>
      <c r="IF694" s="55"/>
      <c r="IG694" s="55"/>
      <c r="IH694" s="55"/>
      <c r="II694" s="55"/>
      <c r="IJ694" s="55"/>
      <c r="IK694" s="55"/>
      <c r="IL694" s="55"/>
      <c r="IM694" s="55"/>
      <c r="IN694" s="55"/>
      <c r="IO694" s="55"/>
      <c r="IP694" s="55"/>
      <c r="IQ694" s="55"/>
      <c r="IR694" s="55"/>
    </row>
    <row r="695" spans="1:252" ht="48" customHeight="1">
      <c r="A695" s="3" t="s">
        <v>2850</v>
      </c>
      <c r="B695" s="4" t="s">
        <v>478</v>
      </c>
      <c r="C695" s="4" t="s">
        <v>479</v>
      </c>
      <c r="D695" s="10" t="s">
        <v>2753</v>
      </c>
      <c r="E695" s="10" t="s">
        <v>2752</v>
      </c>
      <c r="F695" s="10" t="s">
        <v>2751</v>
      </c>
      <c r="G695" s="10" t="s">
        <v>2749</v>
      </c>
      <c r="H695" s="10" t="s">
        <v>2750</v>
      </c>
      <c r="I695" s="3"/>
      <c r="J695" s="3"/>
      <c r="K695" s="3" t="s">
        <v>491</v>
      </c>
      <c r="L695" s="4">
        <v>0</v>
      </c>
      <c r="M695" s="4">
        <v>231010000</v>
      </c>
      <c r="N695" s="33" t="s">
        <v>483</v>
      </c>
      <c r="O695" s="4" t="s">
        <v>1445</v>
      </c>
      <c r="P695" s="33" t="s">
        <v>483</v>
      </c>
      <c r="Q695" s="4" t="s">
        <v>485</v>
      </c>
      <c r="R695" s="16" t="s">
        <v>500</v>
      </c>
      <c r="S695" s="12" t="s">
        <v>2631</v>
      </c>
      <c r="T695" s="165">
        <v>796</v>
      </c>
      <c r="U695" s="164" t="s">
        <v>493</v>
      </c>
      <c r="V695" s="3">
        <v>5</v>
      </c>
      <c r="W695" s="166">
        <v>80000</v>
      </c>
      <c r="X695" s="175">
        <v>0</v>
      </c>
      <c r="Y695" s="14">
        <f t="shared" si="34"/>
        <v>0</v>
      </c>
      <c r="Z695" s="167"/>
      <c r="AA695" s="168" t="s">
        <v>1319</v>
      </c>
      <c r="AB695" s="4" t="s">
        <v>3056</v>
      </c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55"/>
      <c r="AO695" s="55"/>
      <c r="AP695" s="55"/>
      <c r="AQ695" s="55"/>
      <c r="AR695" s="55"/>
      <c r="AS695" s="55"/>
      <c r="AT695" s="55"/>
      <c r="AU695" s="55"/>
      <c r="AV695" s="55"/>
      <c r="AW695" s="55"/>
      <c r="AX695" s="55"/>
      <c r="AY695" s="55"/>
      <c r="AZ695" s="55"/>
      <c r="BA695" s="55"/>
      <c r="BB695" s="55"/>
      <c r="BC695" s="55"/>
      <c r="BD695" s="55"/>
      <c r="BE695" s="55"/>
      <c r="BF695" s="55"/>
      <c r="BG695" s="55"/>
      <c r="BH695" s="55"/>
      <c r="BI695" s="55"/>
      <c r="BJ695" s="55"/>
      <c r="BK695" s="55"/>
      <c r="BL695" s="55"/>
      <c r="BM695" s="55"/>
      <c r="BN695" s="55"/>
      <c r="BO695" s="55"/>
      <c r="BP695" s="55"/>
      <c r="BQ695" s="55"/>
      <c r="BR695" s="55"/>
      <c r="BS695" s="55"/>
      <c r="BT695" s="55"/>
      <c r="BU695" s="55"/>
      <c r="BV695" s="55"/>
      <c r="BW695" s="55"/>
      <c r="BX695" s="55"/>
      <c r="BY695" s="55"/>
      <c r="BZ695" s="55"/>
      <c r="CA695" s="55"/>
      <c r="CB695" s="55"/>
      <c r="CC695" s="55"/>
      <c r="CD695" s="55"/>
      <c r="CE695" s="55"/>
      <c r="CF695" s="55"/>
      <c r="CG695" s="55"/>
      <c r="CH695" s="55"/>
      <c r="CI695" s="55"/>
      <c r="CJ695" s="55"/>
      <c r="CK695" s="55"/>
      <c r="CL695" s="55"/>
      <c r="CM695" s="55"/>
      <c r="CN695" s="55"/>
      <c r="CO695" s="55"/>
      <c r="CP695" s="55"/>
      <c r="CQ695" s="55"/>
      <c r="CR695" s="55"/>
      <c r="CS695" s="55"/>
      <c r="CT695" s="55"/>
      <c r="CU695" s="55"/>
      <c r="CV695" s="55"/>
      <c r="CW695" s="55"/>
      <c r="CX695" s="55"/>
      <c r="CY695" s="55"/>
      <c r="CZ695" s="55"/>
      <c r="DA695" s="55"/>
      <c r="DB695" s="55"/>
      <c r="DC695" s="55"/>
      <c r="DD695" s="55"/>
      <c r="DE695" s="55"/>
      <c r="DF695" s="55"/>
      <c r="DG695" s="55"/>
      <c r="DH695" s="55"/>
      <c r="DI695" s="55"/>
      <c r="DJ695" s="55"/>
      <c r="DK695" s="55"/>
      <c r="DL695" s="55"/>
      <c r="DM695" s="55"/>
      <c r="DN695" s="55"/>
      <c r="DO695" s="55"/>
      <c r="DP695" s="55"/>
      <c r="DQ695" s="55"/>
      <c r="DR695" s="55"/>
      <c r="DS695" s="55"/>
      <c r="DT695" s="55"/>
      <c r="DU695" s="55"/>
      <c r="DV695" s="55"/>
      <c r="DW695" s="55"/>
      <c r="DX695" s="55"/>
      <c r="DY695" s="55"/>
      <c r="DZ695" s="55"/>
      <c r="EA695" s="55"/>
      <c r="EB695" s="55"/>
      <c r="EC695" s="55"/>
      <c r="ED695" s="55"/>
      <c r="EE695" s="55"/>
      <c r="EF695" s="55"/>
      <c r="EG695" s="55"/>
      <c r="EH695" s="55"/>
      <c r="EI695" s="55"/>
      <c r="EJ695" s="55"/>
      <c r="EK695" s="55"/>
      <c r="EL695" s="55"/>
      <c r="EM695" s="55"/>
      <c r="EN695" s="55"/>
      <c r="EO695" s="55"/>
      <c r="EP695" s="55"/>
      <c r="EQ695" s="55"/>
      <c r="ER695" s="55"/>
      <c r="ES695" s="55"/>
      <c r="ET695" s="55"/>
      <c r="EU695" s="55"/>
      <c r="EV695" s="55"/>
      <c r="EW695" s="55"/>
      <c r="EX695" s="55"/>
      <c r="EY695" s="55"/>
      <c r="EZ695" s="55"/>
      <c r="FA695" s="55"/>
      <c r="FB695" s="55"/>
      <c r="FC695" s="55"/>
      <c r="FD695" s="55"/>
      <c r="FE695" s="55"/>
      <c r="FF695" s="55"/>
      <c r="FG695" s="55"/>
      <c r="FH695" s="55"/>
      <c r="FI695" s="55"/>
      <c r="FJ695" s="55"/>
      <c r="FK695" s="55"/>
      <c r="FL695" s="55"/>
      <c r="FM695" s="55"/>
      <c r="FN695" s="55"/>
      <c r="FO695" s="55"/>
      <c r="FP695" s="55"/>
      <c r="FQ695" s="55"/>
      <c r="FR695" s="55"/>
      <c r="FS695" s="55"/>
      <c r="FT695" s="55"/>
      <c r="FU695" s="55"/>
      <c r="FV695" s="55"/>
      <c r="FW695" s="55"/>
      <c r="FX695" s="55"/>
      <c r="FY695" s="55"/>
      <c r="FZ695" s="55"/>
      <c r="GA695" s="55"/>
      <c r="GB695" s="55"/>
      <c r="GC695" s="55"/>
      <c r="GD695" s="55"/>
      <c r="GE695" s="55"/>
      <c r="GF695" s="55"/>
      <c r="GG695" s="55"/>
      <c r="GH695" s="55"/>
      <c r="GI695" s="55"/>
      <c r="GJ695" s="55"/>
      <c r="GK695" s="55"/>
      <c r="GL695" s="55"/>
      <c r="GM695" s="55"/>
      <c r="GN695" s="55"/>
      <c r="GO695" s="55"/>
      <c r="GP695" s="55"/>
      <c r="GQ695" s="55"/>
      <c r="GR695" s="55"/>
      <c r="GS695" s="55"/>
      <c r="GT695" s="55"/>
      <c r="GU695" s="55"/>
      <c r="GV695" s="55"/>
      <c r="GW695" s="55"/>
      <c r="GX695" s="55"/>
      <c r="GY695" s="55"/>
      <c r="GZ695" s="55"/>
      <c r="HA695" s="55"/>
      <c r="HB695" s="55"/>
      <c r="HC695" s="55"/>
      <c r="HD695" s="55"/>
      <c r="HE695" s="55"/>
      <c r="HF695" s="55"/>
      <c r="HG695" s="55"/>
      <c r="HH695" s="55"/>
      <c r="HI695" s="55"/>
      <c r="HJ695" s="55"/>
      <c r="HK695" s="55"/>
      <c r="HL695" s="55"/>
      <c r="HM695" s="55"/>
      <c r="HN695" s="55"/>
      <c r="HO695" s="55"/>
      <c r="HP695" s="55"/>
      <c r="HQ695" s="55"/>
      <c r="HR695" s="55"/>
      <c r="HS695" s="55"/>
      <c r="HT695" s="55"/>
      <c r="HU695" s="55"/>
      <c r="HV695" s="55"/>
      <c r="HW695" s="55"/>
      <c r="HX695" s="55"/>
      <c r="HY695" s="55"/>
      <c r="HZ695" s="55"/>
      <c r="IA695" s="55"/>
      <c r="IB695" s="55"/>
      <c r="IC695" s="55"/>
      <c r="ID695" s="55"/>
      <c r="IE695" s="55"/>
      <c r="IF695" s="55"/>
      <c r="IG695" s="55"/>
      <c r="IH695" s="55"/>
      <c r="II695" s="55"/>
      <c r="IJ695" s="55"/>
      <c r="IK695" s="55"/>
      <c r="IL695" s="55"/>
      <c r="IM695" s="55"/>
      <c r="IN695" s="55"/>
      <c r="IO695" s="55"/>
      <c r="IP695" s="55"/>
      <c r="IQ695" s="55"/>
      <c r="IR695" s="55"/>
    </row>
    <row r="696" spans="1:252" ht="48" customHeight="1">
      <c r="A696" s="3" t="s">
        <v>3026</v>
      </c>
      <c r="B696" s="4" t="s">
        <v>478</v>
      </c>
      <c r="C696" s="4" t="s">
        <v>479</v>
      </c>
      <c r="D696" s="10" t="s">
        <v>2753</v>
      </c>
      <c r="E696" s="10" t="s">
        <v>2752</v>
      </c>
      <c r="F696" s="10" t="s">
        <v>2751</v>
      </c>
      <c r="G696" s="10" t="s">
        <v>2749</v>
      </c>
      <c r="H696" s="10" t="s">
        <v>2750</v>
      </c>
      <c r="I696" s="3"/>
      <c r="J696" s="3"/>
      <c r="K696" s="40" t="s">
        <v>482</v>
      </c>
      <c r="L696" s="4">
        <v>0</v>
      </c>
      <c r="M696" s="4">
        <v>231010000</v>
      </c>
      <c r="N696" s="33" t="s">
        <v>483</v>
      </c>
      <c r="O696" s="4" t="s">
        <v>1445</v>
      </c>
      <c r="P696" s="33" t="s">
        <v>483</v>
      </c>
      <c r="Q696" s="4" t="s">
        <v>485</v>
      </c>
      <c r="R696" s="16" t="s">
        <v>500</v>
      </c>
      <c r="S696" s="4" t="s">
        <v>3030</v>
      </c>
      <c r="T696" s="165">
        <v>796</v>
      </c>
      <c r="U696" s="164" t="s">
        <v>493</v>
      </c>
      <c r="V696" s="3">
        <v>10</v>
      </c>
      <c r="W696" s="166">
        <v>102500</v>
      </c>
      <c r="X696" s="166">
        <f>W696*V696</f>
        <v>1025000</v>
      </c>
      <c r="Y696" s="26">
        <f t="shared" si="34"/>
        <v>1148000</v>
      </c>
      <c r="Z696" s="167"/>
      <c r="AA696" s="168" t="s">
        <v>1319</v>
      </c>
      <c r="AB696" s="4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5"/>
      <c r="AV696" s="55"/>
      <c r="AW696" s="55"/>
      <c r="AX696" s="55"/>
      <c r="AY696" s="55"/>
      <c r="AZ696" s="55"/>
      <c r="BA696" s="55"/>
      <c r="BB696" s="55"/>
      <c r="BC696" s="55"/>
      <c r="BD696" s="55"/>
      <c r="BE696" s="55"/>
      <c r="BF696" s="55"/>
      <c r="BG696" s="55"/>
      <c r="BH696" s="55"/>
      <c r="BI696" s="55"/>
      <c r="BJ696" s="55"/>
      <c r="BK696" s="55"/>
      <c r="BL696" s="55"/>
      <c r="BM696" s="55"/>
      <c r="BN696" s="55"/>
      <c r="BO696" s="55"/>
      <c r="BP696" s="55"/>
      <c r="BQ696" s="55"/>
      <c r="BR696" s="55"/>
      <c r="BS696" s="55"/>
      <c r="BT696" s="55"/>
      <c r="BU696" s="55"/>
      <c r="BV696" s="55"/>
      <c r="BW696" s="55"/>
      <c r="BX696" s="55"/>
      <c r="BY696" s="55"/>
      <c r="BZ696" s="55"/>
      <c r="CA696" s="55"/>
      <c r="CB696" s="55"/>
      <c r="CC696" s="55"/>
      <c r="CD696" s="55"/>
      <c r="CE696" s="55"/>
      <c r="CF696" s="55"/>
      <c r="CG696" s="55"/>
      <c r="CH696" s="55"/>
      <c r="CI696" s="55"/>
      <c r="CJ696" s="55"/>
      <c r="CK696" s="55"/>
      <c r="CL696" s="55"/>
      <c r="CM696" s="55"/>
      <c r="CN696" s="55"/>
      <c r="CO696" s="55"/>
      <c r="CP696" s="55"/>
      <c r="CQ696" s="55"/>
      <c r="CR696" s="55"/>
      <c r="CS696" s="55"/>
      <c r="CT696" s="55"/>
      <c r="CU696" s="55"/>
      <c r="CV696" s="55"/>
      <c r="CW696" s="55"/>
      <c r="CX696" s="55"/>
      <c r="CY696" s="55"/>
      <c r="CZ696" s="55"/>
      <c r="DA696" s="55"/>
      <c r="DB696" s="55"/>
      <c r="DC696" s="55"/>
      <c r="DD696" s="55"/>
      <c r="DE696" s="55"/>
      <c r="DF696" s="55"/>
      <c r="DG696" s="55"/>
      <c r="DH696" s="55"/>
      <c r="DI696" s="55"/>
      <c r="DJ696" s="55"/>
      <c r="DK696" s="55"/>
      <c r="DL696" s="55"/>
      <c r="DM696" s="55"/>
      <c r="DN696" s="55"/>
      <c r="DO696" s="55"/>
      <c r="DP696" s="55"/>
      <c r="DQ696" s="55"/>
      <c r="DR696" s="55"/>
      <c r="DS696" s="55"/>
      <c r="DT696" s="55"/>
      <c r="DU696" s="55"/>
      <c r="DV696" s="55"/>
      <c r="DW696" s="55"/>
      <c r="DX696" s="55"/>
      <c r="DY696" s="55"/>
      <c r="DZ696" s="55"/>
      <c r="EA696" s="55"/>
      <c r="EB696" s="55"/>
      <c r="EC696" s="55"/>
      <c r="ED696" s="55"/>
      <c r="EE696" s="55"/>
      <c r="EF696" s="55"/>
      <c r="EG696" s="55"/>
      <c r="EH696" s="55"/>
      <c r="EI696" s="55"/>
      <c r="EJ696" s="55"/>
      <c r="EK696" s="55"/>
      <c r="EL696" s="55"/>
      <c r="EM696" s="55"/>
      <c r="EN696" s="55"/>
      <c r="EO696" s="55"/>
      <c r="EP696" s="55"/>
      <c r="EQ696" s="55"/>
      <c r="ER696" s="55"/>
      <c r="ES696" s="55"/>
      <c r="ET696" s="55"/>
      <c r="EU696" s="55"/>
      <c r="EV696" s="55"/>
      <c r="EW696" s="55"/>
      <c r="EX696" s="55"/>
      <c r="EY696" s="55"/>
      <c r="EZ696" s="55"/>
      <c r="FA696" s="55"/>
      <c r="FB696" s="55"/>
      <c r="FC696" s="55"/>
      <c r="FD696" s="55"/>
      <c r="FE696" s="55"/>
      <c r="FF696" s="55"/>
      <c r="FG696" s="55"/>
      <c r="FH696" s="55"/>
      <c r="FI696" s="55"/>
      <c r="FJ696" s="55"/>
      <c r="FK696" s="55"/>
      <c r="FL696" s="55"/>
      <c r="FM696" s="55"/>
      <c r="FN696" s="55"/>
      <c r="FO696" s="55"/>
      <c r="FP696" s="55"/>
      <c r="FQ696" s="55"/>
      <c r="FR696" s="55"/>
      <c r="FS696" s="55"/>
      <c r="FT696" s="55"/>
      <c r="FU696" s="55"/>
      <c r="FV696" s="55"/>
      <c r="FW696" s="55"/>
      <c r="FX696" s="55"/>
      <c r="FY696" s="55"/>
      <c r="FZ696" s="55"/>
      <c r="GA696" s="55"/>
      <c r="GB696" s="55"/>
      <c r="GC696" s="55"/>
      <c r="GD696" s="55"/>
      <c r="GE696" s="55"/>
      <c r="GF696" s="55"/>
      <c r="GG696" s="55"/>
      <c r="GH696" s="55"/>
      <c r="GI696" s="55"/>
      <c r="GJ696" s="55"/>
      <c r="GK696" s="55"/>
      <c r="GL696" s="55"/>
      <c r="GM696" s="55"/>
      <c r="GN696" s="55"/>
      <c r="GO696" s="55"/>
      <c r="GP696" s="55"/>
      <c r="GQ696" s="55"/>
      <c r="GR696" s="55"/>
      <c r="GS696" s="55"/>
      <c r="GT696" s="55"/>
      <c r="GU696" s="55"/>
      <c r="GV696" s="55"/>
      <c r="GW696" s="55"/>
      <c r="GX696" s="55"/>
      <c r="GY696" s="55"/>
      <c r="GZ696" s="55"/>
      <c r="HA696" s="55"/>
      <c r="HB696" s="55"/>
      <c r="HC696" s="55"/>
      <c r="HD696" s="55"/>
      <c r="HE696" s="55"/>
      <c r="HF696" s="55"/>
      <c r="HG696" s="55"/>
      <c r="HH696" s="55"/>
      <c r="HI696" s="55"/>
      <c r="HJ696" s="55"/>
      <c r="HK696" s="55"/>
      <c r="HL696" s="55"/>
      <c r="HM696" s="55"/>
      <c r="HN696" s="55"/>
      <c r="HO696" s="55"/>
      <c r="HP696" s="55"/>
      <c r="HQ696" s="55"/>
      <c r="HR696" s="55"/>
      <c r="HS696" s="55"/>
      <c r="HT696" s="55"/>
      <c r="HU696" s="55"/>
      <c r="HV696" s="55"/>
      <c r="HW696" s="55"/>
      <c r="HX696" s="55"/>
      <c r="HY696" s="55"/>
      <c r="HZ696" s="55"/>
      <c r="IA696" s="55"/>
      <c r="IB696" s="55"/>
      <c r="IC696" s="55"/>
      <c r="ID696" s="55"/>
      <c r="IE696" s="55"/>
      <c r="IF696" s="55"/>
      <c r="IG696" s="55"/>
      <c r="IH696" s="55"/>
      <c r="II696" s="55"/>
      <c r="IJ696" s="55"/>
      <c r="IK696" s="55"/>
      <c r="IL696" s="55"/>
      <c r="IM696" s="55"/>
      <c r="IN696" s="55"/>
      <c r="IO696" s="55"/>
      <c r="IP696" s="55"/>
      <c r="IQ696" s="55"/>
      <c r="IR696" s="55"/>
    </row>
    <row r="697" spans="1:252" ht="43.5" customHeight="1">
      <c r="A697" s="3" t="s">
        <v>2720</v>
      </c>
      <c r="B697" s="4" t="s">
        <v>478</v>
      </c>
      <c r="C697" s="4" t="s">
        <v>479</v>
      </c>
      <c r="D697" s="10" t="s">
        <v>2632</v>
      </c>
      <c r="E697" s="10" t="s">
        <v>2633</v>
      </c>
      <c r="F697" s="10" t="s">
        <v>2634</v>
      </c>
      <c r="G697" s="10" t="s">
        <v>2635</v>
      </c>
      <c r="H697" s="10" t="s">
        <v>2636</v>
      </c>
      <c r="I697" s="3" t="s">
        <v>2637</v>
      </c>
      <c r="J697" s="3"/>
      <c r="K697" s="3" t="s">
        <v>491</v>
      </c>
      <c r="L697" s="4">
        <v>0</v>
      </c>
      <c r="M697" s="4">
        <v>231010000</v>
      </c>
      <c r="N697" s="33" t="s">
        <v>483</v>
      </c>
      <c r="O697" s="4" t="s">
        <v>494</v>
      </c>
      <c r="P697" s="33" t="s">
        <v>483</v>
      </c>
      <c r="Q697" s="4" t="s">
        <v>485</v>
      </c>
      <c r="R697" s="16" t="s">
        <v>500</v>
      </c>
      <c r="S697" s="4" t="s">
        <v>496</v>
      </c>
      <c r="T697" s="12">
        <v>796</v>
      </c>
      <c r="U697" s="4" t="s">
        <v>493</v>
      </c>
      <c r="V697" s="3">
        <v>2</v>
      </c>
      <c r="W697" s="24">
        <v>82000</v>
      </c>
      <c r="X697" s="24">
        <f>W697*V697</f>
        <v>164000</v>
      </c>
      <c r="Y697" s="14">
        <f aca="true" t="shared" si="35" ref="Y697:Y720">X697*1.12</f>
        <v>183680.00000000003</v>
      </c>
      <c r="Z697" s="169"/>
      <c r="AA697" s="168" t="s">
        <v>1319</v>
      </c>
      <c r="AB697" s="4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  <c r="AT697" s="55"/>
      <c r="AU697" s="55"/>
      <c r="AV697" s="55"/>
      <c r="AW697" s="55"/>
      <c r="AX697" s="55"/>
      <c r="AY697" s="55"/>
      <c r="AZ697" s="55"/>
      <c r="BA697" s="55"/>
      <c r="BB697" s="55"/>
      <c r="BC697" s="55"/>
      <c r="BD697" s="55"/>
      <c r="BE697" s="55"/>
      <c r="BF697" s="55"/>
      <c r="BG697" s="55"/>
      <c r="BH697" s="55"/>
      <c r="BI697" s="55"/>
      <c r="BJ697" s="55"/>
      <c r="BK697" s="55"/>
      <c r="BL697" s="55"/>
      <c r="BM697" s="55"/>
      <c r="BN697" s="55"/>
      <c r="BO697" s="55"/>
      <c r="BP697" s="55"/>
      <c r="BQ697" s="55"/>
      <c r="BR697" s="55"/>
      <c r="BS697" s="55"/>
      <c r="BT697" s="55"/>
      <c r="BU697" s="55"/>
      <c r="BV697" s="55"/>
      <c r="BW697" s="55"/>
      <c r="BX697" s="55"/>
      <c r="BY697" s="55"/>
      <c r="BZ697" s="55"/>
      <c r="CA697" s="55"/>
      <c r="CB697" s="55"/>
      <c r="CC697" s="55"/>
      <c r="CD697" s="55"/>
      <c r="CE697" s="55"/>
      <c r="CF697" s="55"/>
      <c r="CG697" s="55"/>
      <c r="CH697" s="55"/>
      <c r="CI697" s="55"/>
      <c r="CJ697" s="55"/>
      <c r="CK697" s="55"/>
      <c r="CL697" s="55"/>
      <c r="CM697" s="55"/>
      <c r="CN697" s="55"/>
      <c r="CO697" s="55"/>
      <c r="CP697" s="55"/>
      <c r="CQ697" s="55"/>
      <c r="CR697" s="55"/>
      <c r="CS697" s="55"/>
      <c r="CT697" s="55"/>
      <c r="CU697" s="55"/>
      <c r="CV697" s="55"/>
      <c r="CW697" s="55"/>
      <c r="CX697" s="55"/>
      <c r="CY697" s="55"/>
      <c r="CZ697" s="55"/>
      <c r="DA697" s="55"/>
      <c r="DB697" s="55"/>
      <c r="DC697" s="55"/>
      <c r="DD697" s="55"/>
      <c r="DE697" s="55"/>
      <c r="DF697" s="55"/>
      <c r="DG697" s="55"/>
      <c r="DH697" s="55"/>
      <c r="DI697" s="55"/>
      <c r="DJ697" s="55"/>
      <c r="DK697" s="55"/>
      <c r="DL697" s="55"/>
      <c r="DM697" s="55"/>
      <c r="DN697" s="55"/>
      <c r="DO697" s="55"/>
      <c r="DP697" s="55"/>
      <c r="DQ697" s="55"/>
      <c r="DR697" s="55"/>
      <c r="DS697" s="55"/>
      <c r="DT697" s="55"/>
      <c r="DU697" s="55"/>
      <c r="DV697" s="55"/>
      <c r="DW697" s="55"/>
      <c r="DX697" s="55"/>
      <c r="DY697" s="55"/>
      <c r="DZ697" s="55"/>
      <c r="EA697" s="55"/>
      <c r="EB697" s="55"/>
      <c r="EC697" s="55"/>
      <c r="ED697" s="55"/>
      <c r="EE697" s="55"/>
      <c r="EF697" s="55"/>
      <c r="EG697" s="55"/>
      <c r="EH697" s="55"/>
      <c r="EI697" s="55"/>
      <c r="EJ697" s="55"/>
      <c r="EK697" s="55"/>
      <c r="EL697" s="55"/>
      <c r="EM697" s="55"/>
      <c r="EN697" s="55"/>
      <c r="EO697" s="55"/>
      <c r="EP697" s="55"/>
      <c r="EQ697" s="55"/>
      <c r="ER697" s="55"/>
      <c r="ES697" s="55"/>
      <c r="ET697" s="55"/>
      <c r="EU697" s="55"/>
      <c r="EV697" s="55"/>
      <c r="EW697" s="55"/>
      <c r="EX697" s="55"/>
      <c r="EY697" s="55"/>
      <c r="EZ697" s="55"/>
      <c r="FA697" s="55"/>
      <c r="FB697" s="55"/>
      <c r="FC697" s="55"/>
      <c r="FD697" s="55"/>
      <c r="FE697" s="55"/>
      <c r="FF697" s="55"/>
      <c r="FG697" s="55"/>
      <c r="FH697" s="55"/>
      <c r="FI697" s="55"/>
      <c r="FJ697" s="55"/>
      <c r="FK697" s="55"/>
      <c r="FL697" s="55"/>
      <c r="FM697" s="55"/>
      <c r="FN697" s="55"/>
      <c r="FO697" s="55"/>
      <c r="FP697" s="55"/>
      <c r="FQ697" s="55"/>
      <c r="FR697" s="55"/>
      <c r="FS697" s="55"/>
      <c r="FT697" s="55"/>
      <c r="FU697" s="55"/>
      <c r="FV697" s="55"/>
      <c r="FW697" s="55"/>
      <c r="FX697" s="55"/>
      <c r="FY697" s="55"/>
      <c r="FZ697" s="55"/>
      <c r="GA697" s="55"/>
      <c r="GB697" s="55"/>
      <c r="GC697" s="55"/>
      <c r="GD697" s="55"/>
      <c r="GE697" s="55"/>
      <c r="GF697" s="55"/>
      <c r="GG697" s="55"/>
      <c r="GH697" s="55"/>
      <c r="GI697" s="55"/>
      <c r="GJ697" s="55"/>
      <c r="GK697" s="55"/>
      <c r="GL697" s="55"/>
      <c r="GM697" s="55"/>
      <c r="GN697" s="55"/>
      <c r="GO697" s="55"/>
      <c r="GP697" s="55"/>
      <c r="GQ697" s="55"/>
      <c r="GR697" s="55"/>
      <c r="GS697" s="55"/>
      <c r="GT697" s="55"/>
      <c r="GU697" s="55"/>
      <c r="GV697" s="55"/>
      <c r="GW697" s="55"/>
      <c r="GX697" s="55"/>
      <c r="GY697" s="55"/>
      <c r="GZ697" s="55"/>
      <c r="HA697" s="55"/>
      <c r="HB697" s="55"/>
      <c r="HC697" s="55"/>
      <c r="HD697" s="55"/>
      <c r="HE697" s="55"/>
      <c r="HF697" s="55"/>
      <c r="HG697" s="55"/>
      <c r="HH697" s="55"/>
      <c r="HI697" s="55"/>
      <c r="HJ697" s="55"/>
      <c r="HK697" s="55"/>
      <c r="HL697" s="55"/>
      <c r="HM697" s="55"/>
      <c r="HN697" s="55"/>
      <c r="HO697" s="55"/>
      <c r="HP697" s="55"/>
      <c r="HQ697" s="55"/>
      <c r="HR697" s="55"/>
      <c r="HS697" s="55"/>
      <c r="HT697" s="55"/>
      <c r="HU697" s="55"/>
      <c r="HV697" s="55"/>
      <c r="HW697" s="55"/>
      <c r="HX697" s="55"/>
      <c r="HY697" s="55"/>
      <c r="HZ697" s="55"/>
      <c r="IA697" s="55"/>
      <c r="IB697" s="55"/>
      <c r="IC697" s="55"/>
      <c r="ID697" s="55"/>
      <c r="IE697" s="55"/>
      <c r="IF697" s="55"/>
      <c r="IG697" s="55"/>
      <c r="IH697" s="55"/>
      <c r="II697" s="55"/>
      <c r="IJ697" s="55"/>
      <c r="IK697" s="55"/>
      <c r="IL697" s="55"/>
      <c r="IM697" s="55"/>
      <c r="IN697" s="55"/>
      <c r="IO697" s="55"/>
      <c r="IP697" s="55"/>
      <c r="IQ697" s="55"/>
      <c r="IR697" s="55"/>
    </row>
    <row r="698" spans="1:252" ht="50.25" customHeight="1">
      <c r="A698" s="3" t="s">
        <v>2721</v>
      </c>
      <c r="B698" s="4" t="s">
        <v>478</v>
      </c>
      <c r="C698" s="4" t="s">
        <v>479</v>
      </c>
      <c r="D698" s="3" t="s">
        <v>2638</v>
      </c>
      <c r="E698" s="4" t="s">
        <v>2639</v>
      </c>
      <c r="F698" s="4" t="s">
        <v>2640</v>
      </c>
      <c r="G698" s="4" t="s">
        <v>2641</v>
      </c>
      <c r="H698" s="3" t="s">
        <v>2642</v>
      </c>
      <c r="I698" s="3" t="s">
        <v>2643</v>
      </c>
      <c r="J698" s="3"/>
      <c r="K698" s="3" t="s">
        <v>491</v>
      </c>
      <c r="L698" s="4">
        <v>0</v>
      </c>
      <c r="M698" s="4">
        <v>231010000</v>
      </c>
      <c r="N698" s="33" t="s">
        <v>483</v>
      </c>
      <c r="O698" s="4" t="s">
        <v>576</v>
      </c>
      <c r="P698" s="33" t="s">
        <v>483</v>
      </c>
      <c r="Q698" s="4" t="s">
        <v>485</v>
      </c>
      <c r="R698" s="4" t="s">
        <v>503</v>
      </c>
      <c r="S698" s="4" t="s">
        <v>496</v>
      </c>
      <c r="T698" s="3">
        <v>796</v>
      </c>
      <c r="U698" s="3" t="s">
        <v>493</v>
      </c>
      <c r="V698" s="3">
        <v>1</v>
      </c>
      <c r="W698" s="26">
        <v>600000</v>
      </c>
      <c r="X698" s="26">
        <f>W698*V698</f>
        <v>600000</v>
      </c>
      <c r="Y698" s="14">
        <f t="shared" si="35"/>
        <v>672000.0000000001</v>
      </c>
      <c r="Z698" s="169"/>
      <c r="AA698" s="168" t="s">
        <v>1319</v>
      </c>
      <c r="AB698" s="4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55"/>
      <c r="AO698" s="55"/>
      <c r="AP698" s="55"/>
      <c r="AQ698" s="55"/>
      <c r="AR698" s="55"/>
      <c r="AS698" s="55"/>
      <c r="AT698" s="55"/>
      <c r="AU698" s="55"/>
      <c r="AV698" s="55"/>
      <c r="AW698" s="55"/>
      <c r="AX698" s="55"/>
      <c r="AY698" s="55"/>
      <c r="AZ698" s="55"/>
      <c r="BA698" s="55"/>
      <c r="BB698" s="55"/>
      <c r="BC698" s="55"/>
      <c r="BD698" s="55"/>
      <c r="BE698" s="55"/>
      <c r="BF698" s="55"/>
      <c r="BG698" s="55"/>
      <c r="BH698" s="55"/>
      <c r="BI698" s="55"/>
      <c r="BJ698" s="55"/>
      <c r="BK698" s="55"/>
      <c r="BL698" s="55"/>
      <c r="BM698" s="55"/>
      <c r="BN698" s="55"/>
      <c r="BO698" s="55"/>
      <c r="BP698" s="55"/>
      <c r="BQ698" s="55"/>
      <c r="BR698" s="55"/>
      <c r="BS698" s="55"/>
      <c r="BT698" s="55"/>
      <c r="BU698" s="55"/>
      <c r="BV698" s="55"/>
      <c r="BW698" s="55"/>
      <c r="BX698" s="55"/>
      <c r="BY698" s="55"/>
      <c r="BZ698" s="55"/>
      <c r="CA698" s="55"/>
      <c r="CB698" s="55"/>
      <c r="CC698" s="55"/>
      <c r="CD698" s="55"/>
      <c r="CE698" s="55"/>
      <c r="CF698" s="55"/>
      <c r="CG698" s="55"/>
      <c r="CH698" s="55"/>
      <c r="CI698" s="55"/>
      <c r="CJ698" s="55"/>
      <c r="CK698" s="55"/>
      <c r="CL698" s="55"/>
      <c r="CM698" s="55"/>
      <c r="CN698" s="55"/>
      <c r="CO698" s="55"/>
      <c r="CP698" s="55"/>
      <c r="CQ698" s="55"/>
      <c r="CR698" s="55"/>
      <c r="CS698" s="55"/>
      <c r="CT698" s="55"/>
      <c r="CU698" s="55"/>
      <c r="CV698" s="55"/>
      <c r="CW698" s="55"/>
      <c r="CX698" s="55"/>
      <c r="CY698" s="55"/>
      <c r="CZ698" s="55"/>
      <c r="DA698" s="55"/>
      <c r="DB698" s="55"/>
      <c r="DC698" s="55"/>
      <c r="DD698" s="55"/>
      <c r="DE698" s="55"/>
      <c r="DF698" s="55"/>
      <c r="DG698" s="55"/>
      <c r="DH698" s="55"/>
      <c r="DI698" s="55"/>
      <c r="DJ698" s="55"/>
      <c r="DK698" s="55"/>
      <c r="DL698" s="55"/>
      <c r="DM698" s="55"/>
      <c r="DN698" s="55"/>
      <c r="DO698" s="55"/>
      <c r="DP698" s="55"/>
      <c r="DQ698" s="55"/>
      <c r="DR698" s="55"/>
      <c r="DS698" s="55"/>
      <c r="DT698" s="55"/>
      <c r="DU698" s="55"/>
      <c r="DV698" s="55"/>
      <c r="DW698" s="55"/>
      <c r="DX698" s="55"/>
      <c r="DY698" s="55"/>
      <c r="DZ698" s="55"/>
      <c r="EA698" s="55"/>
      <c r="EB698" s="55"/>
      <c r="EC698" s="55"/>
      <c r="ED698" s="55"/>
      <c r="EE698" s="55"/>
      <c r="EF698" s="55"/>
      <c r="EG698" s="55"/>
      <c r="EH698" s="55"/>
      <c r="EI698" s="55"/>
      <c r="EJ698" s="55"/>
      <c r="EK698" s="55"/>
      <c r="EL698" s="55"/>
      <c r="EM698" s="55"/>
      <c r="EN698" s="55"/>
      <c r="EO698" s="55"/>
      <c r="EP698" s="55"/>
      <c r="EQ698" s="55"/>
      <c r="ER698" s="55"/>
      <c r="ES698" s="55"/>
      <c r="ET698" s="55"/>
      <c r="EU698" s="55"/>
      <c r="EV698" s="55"/>
      <c r="EW698" s="55"/>
      <c r="EX698" s="55"/>
      <c r="EY698" s="55"/>
      <c r="EZ698" s="55"/>
      <c r="FA698" s="55"/>
      <c r="FB698" s="55"/>
      <c r="FC698" s="55"/>
      <c r="FD698" s="55"/>
      <c r="FE698" s="55"/>
      <c r="FF698" s="55"/>
      <c r="FG698" s="55"/>
      <c r="FH698" s="55"/>
      <c r="FI698" s="55"/>
      <c r="FJ698" s="55"/>
      <c r="FK698" s="55"/>
      <c r="FL698" s="55"/>
      <c r="FM698" s="55"/>
      <c r="FN698" s="55"/>
      <c r="FO698" s="55"/>
      <c r="FP698" s="55"/>
      <c r="FQ698" s="55"/>
      <c r="FR698" s="55"/>
      <c r="FS698" s="55"/>
      <c r="FT698" s="55"/>
      <c r="FU698" s="55"/>
      <c r="FV698" s="55"/>
      <c r="FW698" s="55"/>
      <c r="FX698" s="55"/>
      <c r="FY698" s="55"/>
      <c r="FZ698" s="55"/>
      <c r="GA698" s="55"/>
      <c r="GB698" s="55"/>
      <c r="GC698" s="55"/>
      <c r="GD698" s="55"/>
      <c r="GE698" s="55"/>
      <c r="GF698" s="55"/>
      <c r="GG698" s="55"/>
      <c r="GH698" s="55"/>
      <c r="GI698" s="55"/>
      <c r="GJ698" s="55"/>
      <c r="GK698" s="55"/>
      <c r="GL698" s="55"/>
      <c r="GM698" s="55"/>
      <c r="GN698" s="55"/>
      <c r="GO698" s="55"/>
      <c r="GP698" s="55"/>
      <c r="GQ698" s="55"/>
      <c r="GR698" s="55"/>
      <c r="GS698" s="55"/>
      <c r="GT698" s="55"/>
      <c r="GU698" s="55"/>
      <c r="GV698" s="55"/>
      <c r="GW698" s="55"/>
      <c r="GX698" s="55"/>
      <c r="GY698" s="55"/>
      <c r="GZ698" s="55"/>
      <c r="HA698" s="55"/>
      <c r="HB698" s="55"/>
      <c r="HC698" s="55"/>
      <c r="HD698" s="55"/>
      <c r="HE698" s="55"/>
      <c r="HF698" s="55"/>
      <c r="HG698" s="55"/>
      <c r="HH698" s="55"/>
      <c r="HI698" s="55"/>
      <c r="HJ698" s="55"/>
      <c r="HK698" s="55"/>
      <c r="HL698" s="55"/>
      <c r="HM698" s="55"/>
      <c r="HN698" s="55"/>
      <c r="HO698" s="55"/>
      <c r="HP698" s="55"/>
      <c r="HQ698" s="55"/>
      <c r="HR698" s="55"/>
      <c r="HS698" s="55"/>
      <c r="HT698" s="55"/>
      <c r="HU698" s="55"/>
      <c r="HV698" s="55"/>
      <c r="HW698" s="55"/>
      <c r="HX698" s="55"/>
      <c r="HY698" s="55"/>
      <c r="HZ698" s="55"/>
      <c r="IA698" s="55"/>
      <c r="IB698" s="55"/>
      <c r="IC698" s="55"/>
      <c r="ID698" s="55"/>
      <c r="IE698" s="55"/>
      <c r="IF698" s="55"/>
      <c r="IG698" s="55"/>
      <c r="IH698" s="55"/>
      <c r="II698" s="55"/>
      <c r="IJ698" s="55"/>
      <c r="IK698" s="55"/>
      <c r="IL698" s="55"/>
      <c r="IM698" s="55"/>
      <c r="IN698" s="55"/>
      <c r="IO698" s="55"/>
      <c r="IP698" s="55"/>
      <c r="IQ698" s="55"/>
      <c r="IR698" s="55"/>
    </row>
    <row r="699" spans="1:252" ht="37.5" customHeight="1">
      <c r="A699" s="3" t="s">
        <v>2722</v>
      </c>
      <c r="B699" s="4" t="s">
        <v>478</v>
      </c>
      <c r="C699" s="4" t="s">
        <v>479</v>
      </c>
      <c r="D699" s="4" t="s">
        <v>2644</v>
      </c>
      <c r="E699" s="3" t="s">
        <v>2645</v>
      </c>
      <c r="F699" s="3" t="s">
        <v>2646</v>
      </c>
      <c r="G699" s="3" t="s">
        <v>2647</v>
      </c>
      <c r="H699" s="3" t="s">
        <v>2648</v>
      </c>
      <c r="I699" s="3"/>
      <c r="J699" s="3"/>
      <c r="K699" s="3" t="s">
        <v>491</v>
      </c>
      <c r="L699" s="4">
        <v>0</v>
      </c>
      <c r="M699" s="4">
        <v>231010000</v>
      </c>
      <c r="N699" s="33" t="s">
        <v>483</v>
      </c>
      <c r="O699" s="4" t="s">
        <v>1643</v>
      </c>
      <c r="P699" s="33" t="s">
        <v>483</v>
      </c>
      <c r="Q699" s="4" t="s">
        <v>485</v>
      </c>
      <c r="R699" s="4" t="s">
        <v>503</v>
      </c>
      <c r="S699" s="4" t="s">
        <v>496</v>
      </c>
      <c r="T699" s="3">
        <v>796</v>
      </c>
      <c r="U699" s="3" t="s">
        <v>493</v>
      </c>
      <c r="V699" s="3">
        <v>1</v>
      </c>
      <c r="W699" s="26">
        <v>300000</v>
      </c>
      <c r="X699" s="26">
        <f>W699*V699</f>
        <v>300000</v>
      </c>
      <c r="Y699" s="11">
        <f t="shared" si="35"/>
        <v>336000.00000000006</v>
      </c>
      <c r="Z699" s="169"/>
      <c r="AA699" s="168" t="s">
        <v>1319</v>
      </c>
      <c r="AB699" s="4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5"/>
      <c r="AU699" s="55"/>
      <c r="AV699" s="55"/>
      <c r="AW699" s="55"/>
      <c r="AX699" s="55"/>
      <c r="AY699" s="55"/>
      <c r="AZ699" s="55"/>
      <c r="BA699" s="55"/>
      <c r="BB699" s="55"/>
      <c r="BC699" s="55"/>
      <c r="BD699" s="55"/>
      <c r="BE699" s="55"/>
      <c r="BF699" s="55"/>
      <c r="BG699" s="55"/>
      <c r="BH699" s="55"/>
      <c r="BI699" s="55"/>
      <c r="BJ699" s="55"/>
      <c r="BK699" s="55"/>
      <c r="BL699" s="55"/>
      <c r="BM699" s="55"/>
      <c r="BN699" s="55"/>
      <c r="BO699" s="55"/>
      <c r="BP699" s="55"/>
      <c r="BQ699" s="55"/>
      <c r="BR699" s="55"/>
      <c r="BS699" s="55"/>
      <c r="BT699" s="55"/>
      <c r="BU699" s="55"/>
      <c r="BV699" s="55"/>
      <c r="BW699" s="55"/>
      <c r="BX699" s="55"/>
      <c r="BY699" s="55"/>
      <c r="BZ699" s="55"/>
      <c r="CA699" s="55"/>
      <c r="CB699" s="55"/>
      <c r="CC699" s="55"/>
      <c r="CD699" s="55"/>
      <c r="CE699" s="55"/>
      <c r="CF699" s="55"/>
      <c r="CG699" s="55"/>
      <c r="CH699" s="55"/>
      <c r="CI699" s="55"/>
      <c r="CJ699" s="55"/>
      <c r="CK699" s="55"/>
      <c r="CL699" s="55"/>
      <c r="CM699" s="55"/>
      <c r="CN699" s="55"/>
      <c r="CO699" s="55"/>
      <c r="CP699" s="55"/>
      <c r="CQ699" s="55"/>
      <c r="CR699" s="55"/>
      <c r="CS699" s="55"/>
      <c r="CT699" s="55"/>
      <c r="CU699" s="55"/>
      <c r="CV699" s="55"/>
      <c r="CW699" s="55"/>
      <c r="CX699" s="55"/>
      <c r="CY699" s="55"/>
      <c r="CZ699" s="55"/>
      <c r="DA699" s="55"/>
      <c r="DB699" s="55"/>
      <c r="DC699" s="55"/>
      <c r="DD699" s="55"/>
      <c r="DE699" s="55"/>
      <c r="DF699" s="55"/>
      <c r="DG699" s="55"/>
      <c r="DH699" s="55"/>
      <c r="DI699" s="55"/>
      <c r="DJ699" s="55"/>
      <c r="DK699" s="55"/>
      <c r="DL699" s="55"/>
      <c r="DM699" s="55"/>
      <c r="DN699" s="55"/>
      <c r="DO699" s="55"/>
      <c r="DP699" s="55"/>
      <c r="DQ699" s="55"/>
      <c r="DR699" s="55"/>
      <c r="DS699" s="55"/>
      <c r="DT699" s="55"/>
      <c r="DU699" s="55"/>
      <c r="DV699" s="55"/>
      <c r="DW699" s="55"/>
      <c r="DX699" s="55"/>
      <c r="DY699" s="55"/>
      <c r="DZ699" s="55"/>
      <c r="EA699" s="55"/>
      <c r="EB699" s="55"/>
      <c r="EC699" s="55"/>
      <c r="ED699" s="55"/>
      <c r="EE699" s="55"/>
      <c r="EF699" s="55"/>
      <c r="EG699" s="55"/>
      <c r="EH699" s="55"/>
      <c r="EI699" s="55"/>
      <c r="EJ699" s="55"/>
      <c r="EK699" s="55"/>
      <c r="EL699" s="55"/>
      <c r="EM699" s="55"/>
      <c r="EN699" s="55"/>
      <c r="EO699" s="55"/>
      <c r="EP699" s="55"/>
      <c r="EQ699" s="55"/>
      <c r="ER699" s="55"/>
      <c r="ES699" s="55"/>
      <c r="ET699" s="55"/>
      <c r="EU699" s="55"/>
      <c r="EV699" s="55"/>
      <c r="EW699" s="55"/>
      <c r="EX699" s="55"/>
      <c r="EY699" s="55"/>
      <c r="EZ699" s="55"/>
      <c r="FA699" s="55"/>
      <c r="FB699" s="55"/>
      <c r="FC699" s="55"/>
      <c r="FD699" s="55"/>
      <c r="FE699" s="55"/>
      <c r="FF699" s="55"/>
      <c r="FG699" s="55"/>
      <c r="FH699" s="55"/>
      <c r="FI699" s="55"/>
      <c r="FJ699" s="55"/>
      <c r="FK699" s="55"/>
      <c r="FL699" s="55"/>
      <c r="FM699" s="55"/>
      <c r="FN699" s="55"/>
      <c r="FO699" s="55"/>
      <c r="FP699" s="55"/>
      <c r="FQ699" s="55"/>
      <c r="FR699" s="55"/>
      <c r="FS699" s="55"/>
      <c r="FT699" s="55"/>
      <c r="FU699" s="55"/>
      <c r="FV699" s="55"/>
      <c r="FW699" s="55"/>
      <c r="FX699" s="55"/>
      <c r="FY699" s="55"/>
      <c r="FZ699" s="55"/>
      <c r="GA699" s="55"/>
      <c r="GB699" s="55"/>
      <c r="GC699" s="55"/>
      <c r="GD699" s="55"/>
      <c r="GE699" s="55"/>
      <c r="GF699" s="55"/>
      <c r="GG699" s="55"/>
      <c r="GH699" s="55"/>
      <c r="GI699" s="55"/>
      <c r="GJ699" s="55"/>
      <c r="GK699" s="55"/>
      <c r="GL699" s="55"/>
      <c r="GM699" s="55"/>
      <c r="GN699" s="55"/>
      <c r="GO699" s="55"/>
      <c r="GP699" s="55"/>
      <c r="GQ699" s="55"/>
      <c r="GR699" s="55"/>
      <c r="GS699" s="55"/>
      <c r="GT699" s="55"/>
      <c r="GU699" s="55"/>
      <c r="GV699" s="55"/>
      <c r="GW699" s="55"/>
      <c r="GX699" s="55"/>
      <c r="GY699" s="55"/>
      <c r="GZ699" s="55"/>
      <c r="HA699" s="55"/>
      <c r="HB699" s="55"/>
      <c r="HC699" s="55"/>
      <c r="HD699" s="55"/>
      <c r="HE699" s="55"/>
      <c r="HF699" s="55"/>
      <c r="HG699" s="55"/>
      <c r="HH699" s="55"/>
      <c r="HI699" s="55"/>
      <c r="HJ699" s="55"/>
      <c r="HK699" s="55"/>
      <c r="HL699" s="55"/>
      <c r="HM699" s="55"/>
      <c r="HN699" s="55"/>
      <c r="HO699" s="55"/>
      <c r="HP699" s="55"/>
      <c r="HQ699" s="55"/>
      <c r="HR699" s="55"/>
      <c r="HS699" s="55"/>
      <c r="HT699" s="55"/>
      <c r="HU699" s="55"/>
      <c r="HV699" s="55"/>
      <c r="HW699" s="55"/>
      <c r="HX699" s="55"/>
      <c r="HY699" s="55"/>
      <c r="HZ699" s="55"/>
      <c r="IA699" s="55"/>
      <c r="IB699" s="55"/>
      <c r="IC699" s="55"/>
      <c r="ID699" s="55"/>
      <c r="IE699" s="55"/>
      <c r="IF699" s="55"/>
      <c r="IG699" s="55"/>
      <c r="IH699" s="55"/>
      <c r="II699" s="55"/>
      <c r="IJ699" s="55"/>
      <c r="IK699" s="55"/>
      <c r="IL699" s="55"/>
      <c r="IM699" s="55"/>
      <c r="IN699" s="55"/>
      <c r="IO699" s="55"/>
      <c r="IP699" s="55"/>
      <c r="IQ699" s="55"/>
      <c r="IR699" s="55"/>
    </row>
    <row r="700" spans="1:252" ht="38.25" customHeight="1">
      <c r="A700" s="3" t="s">
        <v>2723</v>
      </c>
      <c r="B700" s="4" t="s">
        <v>478</v>
      </c>
      <c r="C700" s="4" t="s">
        <v>479</v>
      </c>
      <c r="D700" s="69" t="s">
        <v>2649</v>
      </c>
      <c r="E700" s="4" t="s">
        <v>2650</v>
      </c>
      <c r="F700" s="4" t="s">
        <v>2650</v>
      </c>
      <c r="G700" s="4" t="s">
        <v>2651</v>
      </c>
      <c r="H700" s="4" t="s">
        <v>2652</v>
      </c>
      <c r="I700" s="4" t="s">
        <v>2653</v>
      </c>
      <c r="J700" s="4"/>
      <c r="K700" s="4" t="s">
        <v>491</v>
      </c>
      <c r="L700" s="11">
        <v>0</v>
      </c>
      <c r="M700" s="4">
        <v>231010000</v>
      </c>
      <c r="N700" s="4" t="s">
        <v>483</v>
      </c>
      <c r="O700" s="4" t="s">
        <v>576</v>
      </c>
      <c r="P700" s="33" t="s">
        <v>483</v>
      </c>
      <c r="Q700" s="4" t="s">
        <v>485</v>
      </c>
      <c r="R700" s="16" t="s">
        <v>200</v>
      </c>
      <c r="S700" s="59" t="s">
        <v>496</v>
      </c>
      <c r="T700" s="12">
        <v>796</v>
      </c>
      <c r="U700" s="4" t="s">
        <v>493</v>
      </c>
      <c r="V700" s="4">
        <v>1</v>
      </c>
      <c r="W700" s="24">
        <v>500000</v>
      </c>
      <c r="X700" s="24">
        <v>500000</v>
      </c>
      <c r="Y700" s="170">
        <f t="shared" si="35"/>
        <v>560000</v>
      </c>
      <c r="Z700" s="4"/>
      <c r="AA700" s="4" t="s">
        <v>1319</v>
      </c>
      <c r="AB700" s="4"/>
      <c r="AC700" s="28"/>
      <c r="AD700" s="68"/>
      <c r="AE700" s="68"/>
      <c r="AF700" s="68"/>
      <c r="AG700" s="68"/>
      <c r="AH700" s="68"/>
      <c r="AI700" s="68"/>
      <c r="AJ700" s="68"/>
      <c r="AK700" s="68"/>
      <c r="AL700" s="68"/>
      <c r="AM700" s="68"/>
      <c r="AN700" s="68"/>
      <c r="AO700" s="68"/>
      <c r="AP700" s="68"/>
      <c r="AQ700" s="68"/>
      <c r="AR700" s="68"/>
      <c r="AS700" s="68"/>
      <c r="AT700" s="68"/>
      <c r="AU700" s="68"/>
      <c r="AV700" s="68"/>
      <c r="AW700" s="68"/>
      <c r="AX700" s="68"/>
      <c r="AY700" s="68"/>
      <c r="AZ700" s="68"/>
      <c r="BA700" s="68"/>
      <c r="BB700" s="68"/>
      <c r="BC700" s="68"/>
      <c r="BD700" s="68"/>
      <c r="BE700" s="68"/>
      <c r="BF700" s="68"/>
      <c r="BG700" s="68"/>
      <c r="BH700" s="68"/>
      <c r="BI700" s="68"/>
      <c r="BJ700" s="68"/>
      <c r="BK700" s="68"/>
      <c r="BL700" s="68"/>
      <c r="BM700" s="68"/>
      <c r="BN700" s="68"/>
      <c r="BO700" s="68"/>
      <c r="BP700" s="68"/>
      <c r="BQ700" s="68"/>
      <c r="BR700" s="68"/>
      <c r="BS700" s="68"/>
      <c r="BT700" s="68"/>
      <c r="BU700" s="68"/>
      <c r="BV700" s="68"/>
      <c r="BW700" s="68"/>
      <c r="BX700" s="68"/>
      <c r="BY700" s="68"/>
      <c r="BZ700" s="68"/>
      <c r="CA700" s="68"/>
      <c r="CB700" s="68"/>
      <c r="CC700" s="68"/>
      <c r="CD700" s="68"/>
      <c r="CE700" s="68"/>
      <c r="CF700" s="68"/>
      <c r="CG700" s="68"/>
      <c r="CH700" s="68"/>
      <c r="CI700" s="68"/>
      <c r="CJ700" s="68"/>
      <c r="CK700" s="68"/>
      <c r="CL700" s="68"/>
      <c r="CM700" s="68"/>
      <c r="CN700" s="68"/>
      <c r="CO700" s="68"/>
      <c r="CP700" s="68"/>
      <c r="CQ700" s="68"/>
      <c r="CR700" s="68"/>
      <c r="CS700" s="68"/>
      <c r="CT700" s="68"/>
      <c r="CU700" s="68"/>
      <c r="CV700" s="68"/>
      <c r="CW700" s="68"/>
      <c r="CX700" s="68"/>
      <c r="CY700" s="68"/>
      <c r="CZ700" s="68"/>
      <c r="DA700" s="68"/>
      <c r="DB700" s="68"/>
      <c r="DC700" s="68"/>
      <c r="DD700" s="68"/>
      <c r="DE700" s="68"/>
      <c r="DF700" s="68"/>
      <c r="DG700" s="68"/>
      <c r="DH700" s="68"/>
      <c r="DI700" s="68"/>
      <c r="DJ700" s="68"/>
      <c r="DK700" s="68"/>
      <c r="DL700" s="68"/>
      <c r="DM700" s="68"/>
      <c r="DN700" s="68"/>
      <c r="DO700" s="68"/>
      <c r="DP700" s="68"/>
      <c r="DQ700" s="68"/>
      <c r="DR700" s="68"/>
      <c r="DS700" s="68"/>
      <c r="DT700" s="68"/>
      <c r="DU700" s="68"/>
      <c r="DV700" s="68"/>
      <c r="DW700" s="68"/>
      <c r="DX700" s="68"/>
      <c r="DY700" s="68"/>
      <c r="DZ700" s="68"/>
      <c r="EA700" s="68"/>
      <c r="EB700" s="68"/>
      <c r="EC700" s="68"/>
      <c r="ED700" s="68"/>
      <c r="EE700" s="68"/>
      <c r="EF700" s="68"/>
      <c r="EG700" s="68"/>
      <c r="EH700" s="68"/>
      <c r="EI700" s="68"/>
      <c r="EJ700" s="68"/>
      <c r="EK700" s="68"/>
      <c r="EL700" s="68"/>
      <c r="EM700" s="68"/>
      <c r="EN700" s="68"/>
      <c r="EO700" s="68"/>
      <c r="EP700" s="68"/>
      <c r="EQ700" s="68"/>
      <c r="ER700" s="68"/>
      <c r="ES700" s="68"/>
      <c r="ET700" s="68"/>
      <c r="EU700" s="68"/>
      <c r="EV700" s="68"/>
      <c r="EW700" s="68"/>
      <c r="EX700" s="68"/>
      <c r="EY700" s="68"/>
      <c r="EZ700" s="68"/>
      <c r="FA700" s="68"/>
      <c r="FB700" s="68"/>
      <c r="FC700" s="68"/>
      <c r="FD700" s="68"/>
      <c r="FE700" s="68"/>
      <c r="FF700" s="68"/>
      <c r="FG700" s="68"/>
      <c r="FH700" s="68"/>
      <c r="FI700" s="68"/>
      <c r="FJ700" s="68"/>
      <c r="FK700" s="68"/>
      <c r="FL700" s="68"/>
      <c r="FM700" s="68"/>
      <c r="FN700" s="68"/>
      <c r="FO700" s="68"/>
      <c r="FP700" s="68"/>
      <c r="FQ700" s="68"/>
      <c r="FR700" s="68"/>
      <c r="FS700" s="68"/>
      <c r="FT700" s="68"/>
      <c r="FU700" s="68"/>
      <c r="FV700" s="68"/>
      <c r="FW700" s="68"/>
      <c r="FX700" s="68"/>
      <c r="FY700" s="68"/>
      <c r="FZ700" s="68"/>
      <c r="GA700" s="68"/>
      <c r="GB700" s="68"/>
      <c r="GC700" s="68"/>
      <c r="GD700" s="68"/>
      <c r="GE700" s="68"/>
      <c r="GF700" s="68"/>
      <c r="GG700" s="68"/>
      <c r="GH700" s="68"/>
      <c r="GI700" s="68"/>
      <c r="GJ700" s="68"/>
      <c r="GK700" s="68"/>
      <c r="GL700" s="68"/>
      <c r="GM700" s="68"/>
      <c r="GN700" s="68"/>
      <c r="GO700" s="68"/>
      <c r="GP700" s="68"/>
      <c r="GQ700" s="68"/>
      <c r="GR700" s="68"/>
      <c r="GS700" s="68"/>
      <c r="GT700" s="68"/>
      <c r="GU700" s="68"/>
      <c r="GV700" s="68"/>
      <c r="GW700" s="68"/>
      <c r="GX700" s="68"/>
      <c r="GY700" s="68"/>
      <c r="GZ700" s="68"/>
      <c r="HA700" s="68"/>
      <c r="HB700" s="68"/>
      <c r="HC700" s="68"/>
      <c r="HD700" s="68"/>
      <c r="HE700" s="68"/>
      <c r="HF700" s="68"/>
      <c r="HG700" s="68"/>
      <c r="HH700" s="68"/>
      <c r="HI700" s="68"/>
      <c r="HJ700" s="68"/>
      <c r="HK700" s="68"/>
      <c r="HL700" s="68"/>
      <c r="HM700" s="68"/>
      <c r="HN700" s="68"/>
      <c r="HO700" s="68"/>
      <c r="HP700" s="68"/>
      <c r="HQ700" s="68"/>
      <c r="HR700" s="68"/>
      <c r="HS700" s="68"/>
      <c r="HT700" s="68"/>
      <c r="HU700" s="68"/>
      <c r="HV700" s="68"/>
      <c r="HW700" s="68"/>
      <c r="HX700" s="68"/>
      <c r="HY700" s="68"/>
      <c r="HZ700" s="68"/>
      <c r="IA700" s="68"/>
      <c r="IB700" s="68"/>
      <c r="IC700" s="68"/>
      <c r="ID700" s="68"/>
      <c r="IE700" s="68"/>
      <c r="IF700" s="68"/>
      <c r="IG700" s="68"/>
      <c r="IH700" s="68"/>
      <c r="II700" s="68"/>
      <c r="IJ700" s="68"/>
      <c r="IK700" s="68"/>
      <c r="IL700" s="68"/>
      <c r="IM700" s="68"/>
      <c r="IN700" s="68"/>
      <c r="IO700" s="68"/>
      <c r="IP700" s="68"/>
      <c r="IQ700" s="68"/>
      <c r="IR700" s="68"/>
    </row>
    <row r="701" spans="1:29" ht="42" customHeight="1">
      <c r="A701" s="3" t="s">
        <v>2724</v>
      </c>
      <c r="B701" s="4" t="s">
        <v>478</v>
      </c>
      <c r="C701" s="4" t="s">
        <v>479</v>
      </c>
      <c r="D701" s="4" t="s">
        <v>2654</v>
      </c>
      <c r="E701" s="4" t="s">
        <v>2655</v>
      </c>
      <c r="F701" s="4" t="s">
        <v>2656</v>
      </c>
      <c r="G701" s="4" t="s">
        <v>2657</v>
      </c>
      <c r="H701" s="4" t="s">
        <v>2658</v>
      </c>
      <c r="I701" s="4" t="s">
        <v>2659</v>
      </c>
      <c r="J701" s="4"/>
      <c r="K701" s="4" t="s">
        <v>491</v>
      </c>
      <c r="L701" s="4">
        <v>50</v>
      </c>
      <c r="M701" s="4">
        <v>231010000</v>
      </c>
      <c r="N701" s="4" t="s">
        <v>483</v>
      </c>
      <c r="O701" s="4" t="s">
        <v>576</v>
      </c>
      <c r="P701" s="33" t="s">
        <v>483</v>
      </c>
      <c r="Q701" s="4" t="s">
        <v>485</v>
      </c>
      <c r="R701" s="16" t="s">
        <v>500</v>
      </c>
      <c r="S701" s="4" t="s">
        <v>2541</v>
      </c>
      <c r="T701" s="12">
        <v>796</v>
      </c>
      <c r="U701" s="4" t="s">
        <v>493</v>
      </c>
      <c r="V701" s="4">
        <v>1</v>
      </c>
      <c r="W701" s="24">
        <v>40000</v>
      </c>
      <c r="X701" s="24">
        <v>40000</v>
      </c>
      <c r="Y701" s="170">
        <f t="shared" si="35"/>
        <v>44800.00000000001</v>
      </c>
      <c r="Z701" s="4" t="s">
        <v>489</v>
      </c>
      <c r="AA701" s="4" t="s">
        <v>1319</v>
      </c>
      <c r="AB701" s="4"/>
      <c r="AC701" s="28"/>
    </row>
    <row r="702" spans="1:252" ht="57" customHeight="1">
      <c r="A702" s="3" t="s">
        <v>2725</v>
      </c>
      <c r="B702" s="4" t="s">
        <v>478</v>
      </c>
      <c r="C702" s="4" t="s">
        <v>479</v>
      </c>
      <c r="D702" s="40" t="s">
        <v>2660</v>
      </c>
      <c r="E702" s="40" t="s">
        <v>2661</v>
      </c>
      <c r="F702" s="40" t="s">
        <v>2662</v>
      </c>
      <c r="G702" s="40" t="s">
        <v>2663</v>
      </c>
      <c r="H702" s="40" t="s">
        <v>2664</v>
      </c>
      <c r="I702" s="4"/>
      <c r="J702" s="40"/>
      <c r="K702" s="40" t="s">
        <v>491</v>
      </c>
      <c r="L702" s="4">
        <v>0</v>
      </c>
      <c r="M702" s="4">
        <v>231010000</v>
      </c>
      <c r="N702" s="33" t="s">
        <v>483</v>
      </c>
      <c r="O702" s="4" t="s">
        <v>545</v>
      </c>
      <c r="P702" s="33" t="s">
        <v>483</v>
      </c>
      <c r="Q702" s="4" t="s">
        <v>485</v>
      </c>
      <c r="R702" s="4" t="s">
        <v>1937</v>
      </c>
      <c r="S702" s="4" t="s">
        <v>496</v>
      </c>
      <c r="T702" s="4">
        <v>796</v>
      </c>
      <c r="U702" s="4" t="s">
        <v>835</v>
      </c>
      <c r="V702" s="4">
        <v>5</v>
      </c>
      <c r="W702" s="24">
        <v>39000</v>
      </c>
      <c r="X702" s="11">
        <v>0</v>
      </c>
      <c r="Y702" s="171">
        <f t="shared" si="35"/>
        <v>0</v>
      </c>
      <c r="Z702" s="172"/>
      <c r="AA702" s="168" t="s">
        <v>1319</v>
      </c>
      <c r="AB702" s="4">
        <v>11</v>
      </c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  <c r="AT702" s="55"/>
      <c r="AU702" s="55"/>
      <c r="AV702" s="55"/>
      <c r="AW702" s="55"/>
      <c r="AX702" s="55"/>
      <c r="AY702" s="55"/>
      <c r="AZ702" s="55"/>
      <c r="BA702" s="55"/>
      <c r="BB702" s="55"/>
      <c r="BC702" s="55"/>
      <c r="BD702" s="55"/>
      <c r="BE702" s="55"/>
      <c r="BF702" s="55"/>
      <c r="BG702" s="55"/>
      <c r="BH702" s="55"/>
      <c r="BI702" s="55"/>
      <c r="BJ702" s="55"/>
      <c r="BK702" s="55"/>
      <c r="BL702" s="55"/>
      <c r="BM702" s="55"/>
      <c r="BN702" s="55"/>
      <c r="BO702" s="55"/>
      <c r="BP702" s="55"/>
      <c r="BQ702" s="55"/>
      <c r="BR702" s="55"/>
      <c r="BS702" s="55"/>
      <c r="BT702" s="55"/>
      <c r="BU702" s="55"/>
      <c r="BV702" s="55"/>
      <c r="BW702" s="55"/>
      <c r="BX702" s="55"/>
      <c r="BY702" s="55"/>
      <c r="BZ702" s="55"/>
      <c r="CA702" s="55"/>
      <c r="CB702" s="55"/>
      <c r="CC702" s="55"/>
      <c r="CD702" s="55"/>
      <c r="CE702" s="55"/>
      <c r="CF702" s="55"/>
      <c r="CG702" s="55"/>
      <c r="CH702" s="55"/>
      <c r="CI702" s="55"/>
      <c r="CJ702" s="55"/>
      <c r="CK702" s="55"/>
      <c r="CL702" s="55"/>
      <c r="CM702" s="55"/>
      <c r="CN702" s="55"/>
      <c r="CO702" s="55"/>
      <c r="CP702" s="55"/>
      <c r="CQ702" s="55"/>
      <c r="CR702" s="55"/>
      <c r="CS702" s="55"/>
      <c r="CT702" s="55"/>
      <c r="CU702" s="55"/>
      <c r="CV702" s="55"/>
      <c r="CW702" s="55"/>
      <c r="CX702" s="55"/>
      <c r="CY702" s="55"/>
      <c r="CZ702" s="55"/>
      <c r="DA702" s="55"/>
      <c r="DB702" s="55"/>
      <c r="DC702" s="55"/>
      <c r="DD702" s="55"/>
      <c r="DE702" s="55"/>
      <c r="DF702" s="55"/>
      <c r="DG702" s="55"/>
      <c r="DH702" s="55"/>
      <c r="DI702" s="55"/>
      <c r="DJ702" s="55"/>
      <c r="DK702" s="55"/>
      <c r="DL702" s="55"/>
      <c r="DM702" s="55"/>
      <c r="DN702" s="55"/>
      <c r="DO702" s="55"/>
      <c r="DP702" s="55"/>
      <c r="DQ702" s="55"/>
      <c r="DR702" s="55"/>
      <c r="DS702" s="55"/>
      <c r="DT702" s="55"/>
      <c r="DU702" s="55"/>
      <c r="DV702" s="55"/>
      <c r="DW702" s="55"/>
      <c r="DX702" s="55"/>
      <c r="DY702" s="55"/>
      <c r="DZ702" s="55"/>
      <c r="EA702" s="55"/>
      <c r="EB702" s="55"/>
      <c r="EC702" s="55"/>
      <c r="ED702" s="55"/>
      <c r="EE702" s="55"/>
      <c r="EF702" s="55"/>
      <c r="EG702" s="55"/>
      <c r="EH702" s="55"/>
      <c r="EI702" s="55"/>
      <c r="EJ702" s="55"/>
      <c r="EK702" s="55"/>
      <c r="EL702" s="55"/>
      <c r="EM702" s="55"/>
      <c r="EN702" s="55"/>
      <c r="EO702" s="55"/>
      <c r="EP702" s="55"/>
      <c r="EQ702" s="55"/>
      <c r="ER702" s="55"/>
      <c r="ES702" s="55"/>
      <c r="ET702" s="55"/>
      <c r="EU702" s="55"/>
      <c r="EV702" s="55"/>
      <c r="EW702" s="55"/>
      <c r="EX702" s="55"/>
      <c r="EY702" s="55"/>
      <c r="EZ702" s="55"/>
      <c r="FA702" s="55"/>
      <c r="FB702" s="55"/>
      <c r="FC702" s="55"/>
      <c r="FD702" s="55"/>
      <c r="FE702" s="55"/>
      <c r="FF702" s="55"/>
      <c r="FG702" s="55"/>
      <c r="FH702" s="55"/>
      <c r="FI702" s="55"/>
      <c r="FJ702" s="55"/>
      <c r="FK702" s="55"/>
      <c r="FL702" s="55"/>
      <c r="FM702" s="55"/>
      <c r="FN702" s="55"/>
      <c r="FO702" s="55"/>
      <c r="FP702" s="55"/>
      <c r="FQ702" s="55"/>
      <c r="FR702" s="55"/>
      <c r="FS702" s="55"/>
      <c r="FT702" s="55"/>
      <c r="FU702" s="55"/>
      <c r="FV702" s="55"/>
      <c r="FW702" s="55"/>
      <c r="FX702" s="55"/>
      <c r="FY702" s="55"/>
      <c r="FZ702" s="55"/>
      <c r="GA702" s="55"/>
      <c r="GB702" s="55"/>
      <c r="GC702" s="55"/>
      <c r="GD702" s="55"/>
      <c r="GE702" s="55"/>
      <c r="GF702" s="55"/>
      <c r="GG702" s="55"/>
      <c r="GH702" s="55"/>
      <c r="GI702" s="55"/>
      <c r="GJ702" s="55"/>
      <c r="GK702" s="55"/>
      <c r="GL702" s="55"/>
      <c r="GM702" s="55"/>
      <c r="GN702" s="55"/>
      <c r="GO702" s="55"/>
      <c r="GP702" s="55"/>
      <c r="GQ702" s="55"/>
      <c r="GR702" s="55"/>
      <c r="GS702" s="55"/>
      <c r="GT702" s="55"/>
      <c r="GU702" s="55"/>
      <c r="GV702" s="55"/>
      <c r="GW702" s="55"/>
      <c r="GX702" s="55"/>
      <c r="GY702" s="55"/>
      <c r="GZ702" s="55"/>
      <c r="HA702" s="55"/>
      <c r="HB702" s="55"/>
      <c r="HC702" s="55"/>
      <c r="HD702" s="55"/>
      <c r="HE702" s="55"/>
      <c r="HF702" s="55"/>
      <c r="HG702" s="55"/>
      <c r="HH702" s="55"/>
      <c r="HI702" s="55"/>
      <c r="HJ702" s="55"/>
      <c r="HK702" s="55"/>
      <c r="HL702" s="55"/>
      <c r="HM702" s="55"/>
      <c r="HN702" s="55"/>
      <c r="HO702" s="55"/>
      <c r="HP702" s="55"/>
      <c r="HQ702" s="55"/>
      <c r="HR702" s="55"/>
      <c r="HS702" s="55"/>
      <c r="HT702" s="55"/>
      <c r="HU702" s="55"/>
      <c r="HV702" s="55"/>
      <c r="HW702" s="55"/>
      <c r="HX702" s="55"/>
      <c r="HY702" s="55"/>
      <c r="HZ702" s="55"/>
      <c r="IA702" s="55"/>
      <c r="IB702" s="55"/>
      <c r="IC702" s="55"/>
      <c r="ID702" s="55"/>
      <c r="IE702" s="55"/>
      <c r="IF702" s="55"/>
      <c r="IG702" s="55"/>
      <c r="IH702" s="55"/>
      <c r="II702" s="55"/>
      <c r="IJ702" s="55"/>
      <c r="IK702" s="55"/>
      <c r="IL702" s="55"/>
      <c r="IM702" s="55"/>
      <c r="IN702" s="55"/>
      <c r="IO702" s="55"/>
      <c r="IP702" s="55"/>
      <c r="IQ702" s="55"/>
      <c r="IR702" s="55"/>
    </row>
    <row r="703" spans="1:252" ht="57" customHeight="1">
      <c r="A703" s="3" t="s">
        <v>2852</v>
      </c>
      <c r="B703" s="4" t="s">
        <v>478</v>
      </c>
      <c r="C703" s="4" t="s">
        <v>479</v>
      </c>
      <c r="D703" s="40" t="s">
        <v>2660</v>
      </c>
      <c r="E703" s="40" t="s">
        <v>2661</v>
      </c>
      <c r="F703" s="40" t="s">
        <v>2662</v>
      </c>
      <c r="G703" s="40" t="s">
        <v>2663</v>
      </c>
      <c r="H703" s="40" t="s">
        <v>2664</v>
      </c>
      <c r="I703" s="4"/>
      <c r="J703" s="40"/>
      <c r="K703" s="40" t="s">
        <v>491</v>
      </c>
      <c r="L703" s="4">
        <v>0</v>
      </c>
      <c r="M703" s="4">
        <v>231010000</v>
      </c>
      <c r="N703" s="33" t="s">
        <v>483</v>
      </c>
      <c r="O703" s="4" t="s">
        <v>1445</v>
      </c>
      <c r="P703" s="33" t="s">
        <v>483</v>
      </c>
      <c r="Q703" s="4" t="s">
        <v>485</v>
      </c>
      <c r="R703" s="4" t="s">
        <v>1937</v>
      </c>
      <c r="S703" s="4" t="s">
        <v>496</v>
      </c>
      <c r="T703" s="4">
        <v>796</v>
      </c>
      <c r="U703" s="4" t="s">
        <v>835</v>
      </c>
      <c r="V703" s="4">
        <v>5</v>
      </c>
      <c r="W703" s="24">
        <v>39000</v>
      </c>
      <c r="X703" s="11">
        <v>0</v>
      </c>
      <c r="Y703" s="171">
        <f t="shared" si="35"/>
        <v>0</v>
      </c>
      <c r="Z703" s="172"/>
      <c r="AA703" s="168" t="s">
        <v>1319</v>
      </c>
      <c r="AB703" s="4">
        <v>7.15</v>
      </c>
      <c r="AD703" s="55"/>
      <c r="AE703" s="55"/>
      <c r="AF703" s="55"/>
      <c r="AG703" s="55"/>
      <c r="AH703" s="55"/>
      <c r="AI703" s="5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  <c r="AT703" s="55"/>
      <c r="AU703" s="55"/>
      <c r="AV703" s="55"/>
      <c r="AW703" s="55"/>
      <c r="AX703" s="55"/>
      <c r="AY703" s="55"/>
      <c r="AZ703" s="55"/>
      <c r="BA703" s="55"/>
      <c r="BB703" s="55"/>
      <c r="BC703" s="55"/>
      <c r="BD703" s="55"/>
      <c r="BE703" s="55"/>
      <c r="BF703" s="55"/>
      <c r="BG703" s="55"/>
      <c r="BH703" s="55"/>
      <c r="BI703" s="55"/>
      <c r="BJ703" s="55"/>
      <c r="BK703" s="55"/>
      <c r="BL703" s="55"/>
      <c r="BM703" s="55"/>
      <c r="BN703" s="55"/>
      <c r="BO703" s="55"/>
      <c r="BP703" s="55"/>
      <c r="BQ703" s="55"/>
      <c r="BR703" s="55"/>
      <c r="BS703" s="55"/>
      <c r="BT703" s="55"/>
      <c r="BU703" s="55"/>
      <c r="BV703" s="55"/>
      <c r="BW703" s="55"/>
      <c r="BX703" s="55"/>
      <c r="BY703" s="55"/>
      <c r="BZ703" s="55"/>
      <c r="CA703" s="55"/>
      <c r="CB703" s="55"/>
      <c r="CC703" s="55"/>
      <c r="CD703" s="55"/>
      <c r="CE703" s="55"/>
      <c r="CF703" s="55"/>
      <c r="CG703" s="55"/>
      <c r="CH703" s="55"/>
      <c r="CI703" s="55"/>
      <c r="CJ703" s="55"/>
      <c r="CK703" s="55"/>
      <c r="CL703" s="55"/>
      <c r="CM703" s="55"/>
      <c r="CN703" s="55"/>
      <c r="CO703" s="55"/>
      <c r="CP703" s="55"/>
      <c r="CQ703" s="55"/>
      <c r="CR703" s="55"/>
      <c r="CS703" s="55"/>
      <c r="CT703" s="55"/>
      <c r="CU703" s="55"/>
      <c r="CV703" s="55"/>
      <c r="CW703" s="55"/>
      <c r="CX703" s="55"/>
      <c r="CY703" s="55"/>
      <c r="CZ703" s="55"/>
      <c r="DA703" s="55"/>
      <c r="DB703" s="55"/>
      <c r="DC703" s="55"/>
      <c r="DD703" s="55"/>
      <c r="DE703" s="55"/>
      <c r="DF703" s="55"/>
      <c r="DG703" s="55"/>
      <c r="DH703" s="55"/>
      <c r="DI703" s="55"/>
      <c r="DJ703" s="55"/>
      <c r="DK703" s="55"/>
      <c r="DL703" s="55"/>
      <c r="DM703" s="55"/>
      <c r="DN703" s="55"/>
      <c r="DO703" s="55"/>
      <c r="DP703" s="55"/>
      <c r="DQ703" s="55"/>
      <c r="DR703" s="55"/>
      <c r="DS703" s="55"/>
      <c r="DT703" s="55"/>
      <c r="DU703" s="55"/>
      <c r="DV703" s="55"/>
      <c r="DW703" s="55"/>
      <c r="DX703" s="55"/>
      <c r="DY703" s="55"/>
      <c r="DZ703" s="55"/>
      <c r="EA703" s="55"/>
      <c r="EB703" s="55"/>
      <c r="EC703" s="55"/>
      <c r="ED703" s="55"/>
      <c r="EE703" s="55"/>
      <c r="EF703" s="55"/>
      <c r="EG703" s="55"/>
      <c r="EH703" s="55"/>
      <c r="EI703" s="55"/>
      <c r="EJ703" s="55"/>
      <c r="EK703" s="55"/>
      <c r="EL703" s="55"/>
      <c r="EM703" s="55"/>
      <c r="EN703" s="55"/>
      <c r="EO703" s="55"/>
      <c r="EP703" s="55"/>
      <c r="EQ703" s="55"/>
      <c r="ER703" s="55"/>
      <c r="ES703" s="55"/>
      <c r="ET703" s="55"/>
      <c r="EU703" s="55"/>
      <c r="EV703" s="55"/>
      <c r="EW703" s="55"/>
      <c r="EX703" s="55"/>
      <c r="EY703" s="55"/>
      <c r="EZ703" s="55"/>
      <c r="FA703" s="55"/>
      <c r="FB703" s="55"/>
      <c r="FC703" s="55"/>
      <c r="FD703" s="55"/>
      <c r="FE703" s="55"/>
      <c r="FF703" s="55"/>
      <c r="FG703" s="55"/>
      <c r="FH703" s="55"/>
      <c r="FI703" s="55"/>
      <c r="FJ703" s="55"/>
      <c r="FK703" s="55"/>
      <c r="FL703" s="55"/>
      <c r="FM703" s="55"/>
      <c r="FN703" s="55"/>
      <c r="FO703" s="55"/>
      <c r="FP703" s="55"/>
      <c r="FQ703" s="55"/>
      <c r="FR703" s="55"/>
      <c r="FS703" s="55"/>
      <c r="FT703" s="55"/>
      <c r="FU703" s="55"/>
      <c r="FV703" s="55"/>
      <c r="FW703" s="55"/>
      <c r="FX703" s="55"/>
      <c r="FY703" s="55"/>
      <c r="FZ703" s="55"/>
      <c r="GA703" s="55"/>
      <c r="GB703" s="55"/>
      <c r="GC703" s="55"/>
      <c r="GD703" s="55"/>
      <c r="GE703" s="55"/>
      <c r="GF703" s="55"/>
      <c r="GG703" s="55"/>
      <c r="GH703" s="55"/>
      <c r="GI703" s="55"/>
      <c r="GJ703" s="55"/>
      <c r="GK703" s="55"/>
      <c r="GL703" s="55"/>
      <c r="GM703" s="55"/>
      <c r="GN703" s="55"/>
      <c r="GO703" s="55"/>
      <c r="GP703" s="55"/>
      <c r="GQ703" s="55"/>
      <c r="GR703" s="55"/>
      <c r="GS703" s="55"/>
      <c r="GT703" s="55"/>
      <c r="GU703" s="55"/>
      <c r="GV703" s="55"/>
      <c r="GW703" s="55"/>
      <c r="GX703" s="55"/>
      <c r="GY703" s="55"/>
      <c r="GZ703" s="55"/>
      <c r="HA703" s="55"/>
      <c r="HB703" s="55"/>
      <c r="HC703" s="55"/>
      <c r="HD703" s="55"/>
      <c r="HE703" s="55"/>
      <c r="HF703" s="55"/>
      <c r="HG703" s="55"/>
      <c r="HH703" s="55"/>
      <c r="HI703" s="55"/>
      <c r="HJ703" s="55"/>
      <c r="HK703" s="55"/>
      <c r="HL703" s="55"/>
      <c r="HM703" s="55"/>
      <c r="HN703" s="55"/>
      <c r="HO703" s="55"/>
      <c r="HP703" s="55"/>
      <c r="HQ703" s="55"/>
      <c r="HR703" s="55"/>
      <c r="HS703" s="55"/>
      <c r="HT703" s="55"/>
      <c r="HU703" s="55"/>
      <c r="HV703" s="55"/>
      <c r="HW703" s="55"/>
      <c r="HX703" s="55"/>
      <c r="HY703" s="55"/>
      <c r="HZ703" s="55"/>
      <c r="IA703" s="55"/>
      <c r="IB703" s="55"/>
      <c r="IC703" s="55"/>
      <c r="ID703" s="55"/>
      <c r="IE703" s="55"/>
      <c r="IF703" s="55"/>
      <c r="IG703" s="55"/>
      <c r="IH703" s="55"/>
      <c r="II703" s="55"/>
      <c r="IJ703" s="55"/>
      <c r="IK703" s="55"/>
      <c r="IL703" s="55"/>
      <c r="IM703" s="55"/>
      <c r="IN703" s="55"/>
      <c r="IO703" s="55"/>
      <c r="IP703" s="55"/>
      <c r="IQ703" s="55"/>
      <c r="IR703" s="55"/>
    </row>
    <row r="704" spans="1:252" ht="57" customHeight="1">
      <c r="A704" s="3" t="s">
        <v>3125</v>
      </c>
      <c r="B704" s="4" t="s">
        <v>478</v>
      </c>
      <c r="C704" s="4" t="s">
        <v>479</v>
      </c>
      <c r="D704" s="40" t="s">
        <v>2660</v>
      </c>
      <c r="E704" s="40" t="s">
        <v>2661</v>
      </c>
      <c r="F704" s="40" t="s">
        <v>2662</v>
      </c>
      <c r="G704" s="40" t="s">
        <v>2663</v>
      </c>
      <c r="H704" s="40" t="s">
        <v>2664</v>
      </c>
      <c r="I704" s="4"/>
      <c r="J704" s="40"/>
      <c r="K704" s="40" t="s">
        <v>482</v>
      </c>
      <c r="L704" s="4">
        <v>0</v>
      </c>
      <c r="M704" s="4">
        <v>231010000</v>
      </c>
      <c r="N704" s="33" t="s">
        <v>483</v>
      </c>
      <c r="O704" s="4" t="s">
        <v>1445</v>
      </c>
      <c r="P704" s="33" t="s">
        <v>483</v>
      </c>
      <c r="Q704" s="4" t="s">
        <v>485</v>
      </c>
      <c r="R704" s="4" t="s">
        <v>1937</v>
      </c>
      <c r="S704" s="4" t="s">
        <v>3030</v>
      </c>
      <c r="T704" s="4">
        <v>796</v>
      </c>
      <c r="U704" s="4" t="s">
        <v>835</v>
      </c>
      <c r="V704" s="4">
        <v>5</v>
      </c>
      <c r="W704" s="24">
        <v>39000</v>
      </c>
      <c r="X704" s="11">
        <f>W704*V704</f>
        <v>195000</v>
      </c>
      <c r="Y704" s="171">
        <f t="shared" si="35"/>
        <v>218400.00000000003</v>
      </c>
      <c r="Z704" s="172"/>
      <c r="AA704" s="168" t="s">
        <v>1319</v>
      </c>
      <c r="AB704" s="4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5"/>
      <c r="AV704" s="55"/>
      <c r="AW704" s="55"/>
      <c r="AX704" s="55"/>
      <c r="AY704" s="55"/>
      <c r="AZ704" s="55"/>
      <c r="BA704" s="55"/>
      <c r="BB704" s="55"/>
      <c r="BC704" s="55"/>
      <c r="BD704" s="55"/>
      <c r="BE704" s="55"/>
      <c r="BF704" s="55"/>
      <c r="BG704" s="55"/>
      <c r="BH704" s="55"/>
      <c r="BI704" s="55"/>
      <c r="BJ704" s="55"/>
      <c r="BK704" s="55"/>
      <c r="BL704" s="55"/>
      <c r="BM704" s="55"/>
      <c r="BN704" s="55"/>
      <c r="BO704" s="55"/>
      <c r="BP704" s="55"/>
      <c r="BQ704" s="55"/>
      <c r="BR704" s="55"/>
      <c r="BS704" s="55"/>
      <c r="BT704" s="55"/>
      <c r="BU704" s="55"/>
      <c r="BV704" s="55"/>
      <c r="BW704" s="55"/>
      <c r="BX704" s="55"/>
      <c r="BY704" s="55"/>
      <c r="BZ704" s="55"/>
      <c r="CA704" s="55"/>
      <c r="CB704" s="55"/>
      <c r="CC704" s="55"/>
      <c r="CD704" s="55"/>
      <c r="CE704" s="55"/>
      <c r="CF704" s="55"/>
      <c r="CG704" s="55"/>
      <c r="CH704" s="55"/>
      <c r="CI704" s="55"/>
      <c r="CJ704" s="55"/>
      <c r="CK704" s="55"/>
      <c r="CL704" s="55"/>
      <c r="CM704" s="55"/>
      <c r="CN704" s="55"/>
      <c r="CO704" s="55"/>
      <c r="CP704" s="55"/>
      <c r="CQ704" s="55"/>
      <c r="CR704" s="55"/>
      <c r="CS704" s="55"/>
      <c r="CT704" s="55"/>
      <c r="CU704" s="55"/>
      <c r="CV704" s="55"/>
      <c r="CW704" s="55"/>
      <c r="CX704" s="55"/>
      <c r="CY704" s="55"/>
      <c r="CZ704" s="55"/>
      <c r="DA704" s="55"/>
      <c r="DB704" s="55"/>
      <c r="DC704" s="55"/>
      <c r="DD704" s="55"/>
      <c r="DE704" s="55"/>
      <c r="DF704" s="55"/>
      <c r="DG704" s="55"/>
      <c r="DH704" s="55"/>
      <c r="DI704" s="55"/>
      <c r="DJ704" s="55"/>
      <c r="DK704" s="55"/>
      <c r="DL704" s="55"/>
      <c r="DM704" s="55"/>
      <c r="DN704" s="55"/>
      <c r="DO704" s="55"/>
      <c r="DP704" s="55"/>
      <c r="DQ704" s="55"/>
      <c r="DR704" s="55"/>
      <c r="DS704" s="55"/>
      <c r="DT704" s="55"/>
      <c r="DU704" s="55"/>
      <c r="DV704" s="55"/>
      <c r="DW704" s="55"/>
      <c r="DX704" s="55"/>
      <c r="DY704" s="55"/>
      <c r="DZ704" s="55"/>
      <c r="EA704" s="55"/>
      <c r="EB704" s="55"/>
      <c r="EC704" s="55"/>
      <c r="ED704" s="55"/>
      <c r="EE704" s="55"/>
      <c r="EF704" s="55"/>
      <c r="EG704" s="55"/>
      <c r="EH704" s="55"/>
      <c r="EI704" s="55"/>
      <c r="EJ704" s="55"/>
      <c r="EK704" s="55"/>
      <c r="EL704" s="55"/>
      <c r="EM704" s="55"/>
      <c r="EN704" s="55"/>
      <c r="EO704" s="55"/>
      <c r="EP704" s="55"/>
      <c r="EQ704" s="55"/>
      <c r="ER704" s="55"/>
      <c r="ES704" s="55"/>
      <c r="ET704" s="55"/>
      <c r="EU704" s="55"/>
      <c r="EV704" s="55"/>
      <c r="EW704" s="55"/>
      <c r="EX704" s="55"/>
      <c r="EY704" s="55"/>
      <c r="EZ704" s="55"/>
      <c r="FA704" s="55"/>
      <c r="FB704" s="55"/>
      <c r="FC704" s="55"/>
      <c r="FD704" s="55"/>
      <c r="FE704" s="55"/>
      <c r="FF704" s="55"/>
      <c r="FG704" s="55"/>
      <c r="FH704" s="55"/>
      <c r="FI704" s="55"/>
      <c r="FJ704" s="55"/>
      <c r="FK704" s="55"/>
      <c r="FL704" s="55"/>
      <c r="FM704" s="55"/>
      <c r="FN704" s="55"/>
      <c r="FO704" s="55"/>
      <c r="FP704" s="55"/>
      <c r="FQ704" s="55"/>
      <c r="FR704" s="55"/>
      <c r="FS704" s="55"/>
      <c r="FT704" s="55"/>
      <c r="FU704" s="55"/>
      <c r="FV704" s="55"/>
      <c r="FW704" s="55"/>
      <c r="FX704" s="55"/>
      <c r="FY704" s="55"/>
      <c r="FZ704" s="55"/>
      <c r="GA704" s="55"/>
      <c r="GB704" s="55"/>
      <c r="GC704" s="55"/>
      <c r="GD704" s="55"/>
      <c r="GE704" s="55"/>
      <c r="GF704" s="55"/>
      <c r="GG704" s="55"/>
      <c r="GH704" s="55"/>
      <c r="GI704" s="55"/>
      <c r="GJ704" s="55"/>
      <c r="GK704" s="55"/>
      <c r="GL704" s="55"/>
      <c r="GM704" s="55"/>
      <c r="GN704" s="55"/>
      <c r="GO704" s="55"/>
      <c r="GP704" s="55"/>
      <c r="GQ704" s="55"/>
      <c r="GR704" s="55"/>
      <c r="GS704" s="55"/>
      <c r="GT704" s="55"/>
      <c r="GU704" s="55"/>
      <c r="GV704" s="55"/>
      <c r="GW704" s="55"/>
      <c r="GX704" s="55"/>
      <c r="GY704" s="55"/>
      <c r="GZ704" s="55"/>
      <c r="HA704" s="55"/>
      <c r="HB704" s="55"/>
      <c r="HC704" s="55"/>
      <c r="HD704" s="55"/>
      <c r="HE704" s="55"/>
      <c r="HF704" s="55"/>
      <c r="HG704" s="55"/>
      <c r="HH704" s="55"/>
      <c r="HI704" s="55"/>
      <c r="HJ704" s="55"/>
      <c r="HK704" s="55"/>
      <c r="HL704" s="55"/>
      <c r="HM704" s="55"/>
      <c r="HN704" s="55"/>
      <c r="HO704" s="55"/>
      <c r="HP704" s="55"/>
      <c r="HQ704" s="55"/>
      <c r="HR704" s="55"/>
      <c r="HS704" s="55"/>
      <c r="HT704" s="55"/>
      <c r="HU704" s="55"/>
      <c r="HV704" s="55"/>
      <c r="HW704" s="55"/>
      <c r="HX704" s="55"/>
      <c r="HY704" s="55"/>
      <c r="HZ704" s="55"/>
      <c r="IA704" s="55"/>
      <c r="IB704" s="55"/>
      <c r="IC704" s="55"/>
      <c r="ID704" s="55"/>
      <c r="IE704" s="55"/>
      <c r="IF704" s="55"/>
      <c r="IG704" s="55"/>
      <c r="IH704" s="55"/>
      <c r="II704" s="55"/>
      <c r="IJ704" s="55"/>
      <c r="IK704" s="55"/>
      <c r="IL704" s="55"/>
      <c r="IM704" s="55"/>
      <c r="IN704" s="55"/>
      <c r="IO704" s="55"/>
      <c r="IP704" s="55"/>
      <c r="IQ704" s="55"/>
      <c r="IR704" s="55"/>
    </row>
    <row r="705" spans="1:252" ht="48" customHeight="1">
      <c r="A705" s="3" t="s">
        <v>2726</v>
      </c>
      <c r="B705" s="4" t="s">
        <v>478</v>
      </c>
      <c r="C705" s="4" t="s">
        <v>479</v>
      </c>
      <c r="D705" s="40" t="s">
        <v>2665</v>
      </c>
      <c r="E705" s="40" t="s">
        <v>2666</v>
      </c>
      <c r="F705" s="40" t="s">
        <v>2667</v>
      </c>
      <c r="G705" s="40" t="s">
        <v>2668</v>
      </c>
      <c r="H705" s="40" t="s">
        <v>2669</v>
      </c>
      <c r="I705" s="4"/>
      <c r="J705" s="40"/>
      <c r="K705" s="40" t="s">
        <v>491</v>
      </c>
      <c r="L705" s="4">
        <v>0</v>
      </c>
      <c r="M705" s="4">
        <v>231010000</v>
      </c>
      <c r="N705" s="33" t="s">
        <v>483</v>
      </c>
      <c r="O705" s="4" t="s">
        <v>576</v>
      </c>
      <c r="P705" s="33" t="s">
        <v>483</v>
      </c>
      <c r="Q705" s="4" t="s">
        <v>485</v>
      </c>
      <c r="R705" s="4" t="s">
        <v>1937</v>
      </c>
      <c r="S705" s="4" t="s">
        <v>496</v>
      </c>
      <c r="T705" s="4">
        <v>796</v>
      </c>
      <c r="U705" s="4" t="s">
        <v>835</v>
      </c>
      <c r="V705" s="4">
        <v>1</v>
      </c>
      <c r="W705" s="24">
        <v>2520000</v>
      </c>
      <c r="X705" s="24">
        <f aca="true" t="shared" si="36" ref="X705:X720">W705*V705</f>
        <v>2520000</v>
      </c>
      <c r="Y705" s="171">
        <f t="shared" si="35"/>
        <v>2822400.0000000005</v>
      </c>
      <c r="Z705" s="172"/>
      <c r="AA705" s="168" t="s">
        <v>1319</v>
      </c>
      <c r="AB705" s="4"/>
      <c r="AD705" s="55"/>
      <c r="AE705" s="55"/>
      <c r="AF705" s="55"/>
      <c r="AG705" s="55"/>
      <c r="AH705" s="55"/>
      <c r="AI705" s="55"/>
      <c r="AJ705" s="55"/>
      <c r="AK705" s="55"/>
      <c r="AL705" s="55"/>
      <c r="AM705" s="55"/>
      <c r="AN705" s="55"/>
      <c r="AO705" s="55"/>
      <c r="AP705" s="55"/>
      <c r="AQ705" s="55"/>
      <c r="AR705" s="55"/>
      <c r="AS705" s="55"/>
      <c r="AT705" s="55"/>
      <c r="AU705" s="55"/>
      <c r="AV705" s="55"/>
      <c r="AW705" s="55"/>
      <c r="AX705" s="55"/>
      <c r="AY705" s="55"/>
      <c r="AZ705" s="55"/>
      <c r="BA705" s="55"/>
      <c r="BB705" s="55"/>
      <c r="BC705" s="55"/>
      <c r="BD705" s="55"/>
      <c r="BE705" s="55"/>
      <c r="BF705" s="55"/>
      <c r="BG705" s="55"/>
      <c r="BH705" s="55"/>
      <c r="BI705" s="55"/>
      <c r="BJ705" s="55"/>
      <c r="BK705" s="55"/>
      <c r="BL705" s="55"/>
      <c r="BM705" s="55"/>
      <c r="BN705" s="55"/>
      <c r="BO705" s="55"/>
      <c r="BP705" s="55"/>
      <c r="BQ705" s="55"/>
      <c r="BR705" s="55"/>
      <c r="BS705" s="55"/>
      <c r="BT705" s="55"/>
      <c r="BU705" s="55"/>
      <c r="BV705" s="55"/>
      <c r="BW705" s="55"/>
      <c r="BX705" s="55"/>
      <c r="BY705" s="55"/>
      <c r="BZ705" s="55"/>
      <c r="CA705" s="55"/>
      <c r="CB705" s="55"/>
      <c r="CC705" s="55"/>
      <c r="CD705" s="55"/>
      <c r="CE705" s="55"/>
      <c r="CF705" s="55"/>
      <c r="CG705" s="55"/>
      <c r="CH705" s="55"/>
      <c r="CI705" s="55"/>
      <c r="CJ705" s="55"/>
      <c r="CK705" s="55"/>
      <c r="CL705" s="55"/>
      <c r="CM705" s="55"/>
      <c r="CN705" s="55"/>
      <c r="CO705" s="55"/>
      <c r="CP705" s="55"/>
      <c r="CQ705" s="55"/>
      <c r="CR705" s="55"/>
      <c r="CS705" s="55"/>
      <c r="CT705" s="55"/>
      <c r="CU705" s="55"/>
      <c r="CV705" s="55"/>
      <c r="CW705" s="55"/>
      <c r="CX705" s="55"/>
      <c r="CY705" s="55"/>
      <c r="CZ705" s="55"/>
      <c r="DA705" s="55"/>
      <c r="DB705" s="55"/>
      <c r="DC705" s="55"/>
      <c r="DD705" s="55"/>
      <c r="DE705" s="55"/>
      <c r="DF705" s="55"/>
      <c r="DG705" s="55"/>
      <c r="DH705" s="55"/>
      <c r="DI705" s="55"/>
      <c r="DJ705" s="55"/>
      <c r="DK705" s="55"/>
      <c r="DL705" s="55"/>
      <c r="DM705" s="55"/>
      <c r="DN705" s="55"/>
      <c r="DO705" s="55"/>
      <c r="DP705" s="55"/>
      <c r="DQ705" s="55"/>
      <c r="DR705" s="55"/>
      <c r="DS705" s="55"/>
      <c r="DT705" s="55"/>
      <c r="DU705" s="55"/>
      <c r="DV705" s="55"/>
      <c r="DW705" s="55"/>
      <c r="DX705" s="55"/>
      <c r="DY705" s="55"/>
      <c r="DZ705" s="55"/>
      <c r="EA705" s="55"/>
      <c r="EB705" s="55"/>
      <c r="EC705" s="55"/>
      <c r="ED705" s="55"/>
      <c r="EE705" s="55"/>
      <c r="EF705" s="55"/>
      <c r="EG705" s="55"/>
      <c r="EH705" s="55"/>
      <c r="EI705" s="55"/>
      <c r="EJ705" s="55"/>
      <c r="EK705" s="55"/>
      <c r="EL705" s="55"/>
      <c r="EM705" s="55"/>
      <c r="EN705" s="55"/>
      <c r="EO705" s="55"/>
      <c r="EP705" s="55"/>
      <c r="EQ705" s="55"/>
      <c r="ER705" s="55"/>
      <c r="ES705" s="55"/>
      <c r="ET705" s="55"/>
      <c r="EU705" s="55"/>
      <c r="EV705" s="55"/>
      <c r="EW705" s="55"/>
      <c r="EX705" s="55"/>
      <c r="EY705" s="55"/>
      <c r="EZ705" s="55"/>
      <c r="FA705" s="55"/>
      <c r="FB705" s="55"/>
      <c r="FC705" s="55"/>
      <c r="FD705" s="55"/>
      <c r="FE705" s="55"/>
      <c r="FF705" s="55"/>
      <c r="FG705" s="55"/>
      <c r="FH705" s="55"/>
      <c r="FI705" s="55"/>
      <c r="FJ705" s="55"/>
      <c r="FK705" s="55"/>
      <c r="FL705" s="55"/>
      <c r="FM705" s="55"/>
      <c r="FN705" s="55"/>
      <c r="FO705" s="55"/>
      <c r="FP705" s="55"/>
      <c r="FQ705" s="55"/>
      <c r="FR705" s="55"/>
      <c r="FS705" s="55"/>
      <c r="FT705" s="55"/>
      <c r="FU705" s="55"/>
      <c r="FV705" s="55"/>
      <c r="FW705" s="55"/>
      <c r="FX705" s="55"/>
      <c r="FY705" s="55"/>
      <c r="FZ705" s="55"/>
      <c r="GA705" s="55"/>
      <c r="GB705" s="55"/>
      <c r="GC705" s="55"/>
      <c r="GD705" s="55"/>
      <c r="GE705" s="55"/>
      <c r="GF705" s="55"/>
      <c r="GG705" s="55"/>
      <c r="GH705" s="55"/>
      <c r="GI705" s="55"/>
      <c r="GJ705" s="55"/>
      <c r="GK705" s="55"/>
      <c r="GL705" s="55"/>
      <c r="GM705" s="55"/>
      <c r="GN705" s="55"/>
      <c r="GO705" s="55"/>
      <c r="GP705" s="55"/>
      <c r="GQ705" s="55"/>
      <c r="GR705" s="55"/>
      <c r="GS705" s="55"/>
      <c r="GT705" s="55"/>
      <c r="GU705" s="55"/>
      <c r="GV705" s="55"/>
      <c r="GW705" s="55"/>
      <c r="GX705" s="55"/>
      <c r="GY705" s="55"/>
      <c r="GZ705" s="55"/>
      <c r="HA705" s="55"/>
      <c r="HB705" s="55"/>
      <c r="HC705" s="55"/>
      <c r="HD705" s="55"/>
      <c r="HE705" s="55"/>
      <c r="HF705" s="55"/>
      <c r="HG705" s="55"/>
      <c r="HH705" s="55"/>
      <c r="HI705" s="55"/>
      <c r="HJ705" s="55"/>
      <c r="HK705" s="55"/>
      <c r="HL705" s="55"/>
      <c r="HM705" s="55"/>
      <c r="HN705" s="55"/>
      <c r="HO705" s="55"/>
      <c r="HP705" s="55"/>
      <c r="HQ705" s="55"/>
      <c r="HR705" s="55"/>
      <c r="HS705" s="55"/>
      <c r="HT705" s="55"/>
      <c r="HU705" s="55"/>
      <c r="HV705" s="55"/>
      <c r="HW705" s="55"/>
      <c r="HX705" s="55"/>
      <c r="HY705" s="55"/>
      <c r="HZ705" s="55"/>
      <c r="IA705" s="55"/>
      <c r="IB705" s="55"/>
      <c r="IC705" s="55"/>
      <c r="ID705" s="55"/>
      <c r="IE705" s="55"/>
      <c r="IF705" s="55"/>
      <c r="IG705" s="55"/>
      <c r="IH705" s="55"/>
      <c r="II705" s="55"/>
      <c r="IJ705" s="55"/>
      <c r="IK705" s="55"/>
      <c r="IL705" s="55"/>
      <c r="IM705" s="55"/>
      <c r="IN705" s="55"/>
      <c r="IO705" s="55"/>
      <c r="IP705" s="55"/>
      <c r="IQ705" s="55"/>
      <c r="IR705" s="55"/>
    </row>
    <row r="706" spans="1:252" ht="60" customHeight="1">
      <c r="A706" s="3" t="s">
        <v>2727</v>
      </c>
      <c r="B706" s="4" t="s">
        <v>478</v>
      </c>
      <c r="C706" s="4" t="s">
        <v>479</v>
      </c>
      <c r="D706" s="40" t="s">
        <v>2670</v>
      </c>
      <c r="E706" s="40" t="s">
        <v>2671</v>
      </c>
      <c r="F706" s="40" t="s">
        <v>2672</v>
      </c>
      <c r="G706" s="40" t="s">
        <v>2673</v>
      </c>
      <c r="H706" s="40" t="s">
        <v>2674</v>
      </c>
      <c r="I706" s="40"/>
      <c r="J706" s="40"/>
      <c r="K706" s="40" t="s">
        <v>2754</v>
      </c>
      <c r="L706" s="4">
        <v>0</v>
      </c>
      <c r="M706" s="4">
        <v>231010000</v>
      </c>
      <c r="N706" s="33" t="s">
        <v>483</v>
      </c>
      <c r="O706" s="4" t="s">
        <v>1475</v>
      </c>
      <c r="P706" s="33" t="s">
        <v>483</v>
      </c>
      <c r="Q706" s="4" t="s">
        <v>485</v>
      </c>
      <c r="R706" s="4" t="s">
        <v>2675</v>
      </c>
      <c r="S706" s="4" t="s">
        <v>496</v>
      </c>
      <c r="T706" s="4">
        <v>839</v>
      </c>
      <c r="U706" s="4" t="s">
        <v>40</v>
      </c>
      <c r="V706" s="4">
        <v>1</v>
      </c>
      <c r="W706" s="24">
        <v>36000000</v>
      </c>
      <c r="X706" s="24">
        <v>0</v>
      </c>
      <c r="Y706" s="171">
        <f t="shared" si="35"/>
        <v>0</v>
      </c>
      <c r="Z706" s="172"/>
      <c r="AA706" s="168" t="s">
        <v>1319</v>
      </c>
      <c r="AB706" s="4">
        <v>14</v>
      </c>
      <c r="AD706" s="55"/>
      <c r="AE706" s="55"/>
      <c r="AF706" s="55"/>
      <c r="AG706" s="55"/>
      <c r="AH706" s="55"/>
      <c r="AI706" s="55"/>
      <c r="AJ706" s="55"/>
      <c r="AK706" s="55"/>
      <c r="AL706" s="55"/>
      <c r="AM706" s="55"/>
      <c r="AN706" s="55"/>
      <c r="AO706" s="55"/>
      <c r="AP706" s="55"/>
      <c r="AQ706" s="55"/>
      <c r="AR706" s="55"/>
      <c r="AS706" s="55"/>
      <c r="AT706" s="55"/>
      <c r="AU706" s="55"/>
      <c r="AV706" s="55"/>
      <c r="AW706" s="55"/>
      <c r="AX706" s="55"/>
      <c r="AY706" s="55"/>
      <c r="AZ706" s="55"/>
      <c r="BA706" s="55"/>
      <c r="BB706" s="55"/>
      <c r="BC706" s="55"/>
      <c r="BD706" s="55"/>
      <c r="BE706" s="55"/>
      <c r="BF706" s="55"/>
      <c r="BG706" s="55"/>
      <c r="BH706" s="55"/>
      <c r="BI706" s="55"/>
      <c r="BJ706" s="55"/>
      <c r="BK706" s="55"/>
      <c r="BL706" s="55"/>
      <c r="BM706" s="55"/>
      <c r="BN706" s="55"/>
      <c r="BO706" s="55"/>
      <c r="BP706" s="55"/>
      <c r="BQ706" s="55"/>
      <c r="BR706" s="55"/>
      <c r="BS706" s="55"/>
      <c r="BT706" s="55"/>
      <c r="BU706" s="55"/>
      <c r="BV706" s="55"/>
      <c r="BW706" s="55"/>
      <c r="BX706" s="55"/>
      <c r="BY706" s="55"/>
      <c r="BZ706" s="55"/>
      <c r="CA706" s="55"/>
      <c r="CB706" s="55"/>
      <c r="CC706" s="55"/>
      <c r="CD706" s="55"/>
      <c r="CE706" s="55"/>
      <c r="CF706" s="55"/>
      <c r="CG706" s="55"/>
      <c r="CH706" s="55"/>
      <c r="CI706" s="55"/>
      <c r="CJ706" s="55"/>
      <c r="CK706" s="55"/>
      <c r="CL706" s="55"/>
      <c r="CM706" s="55"/>
      <c r="CN706" s="55"/>
      <c r="CO706" s="55"/>
      <c r="CP706" s="55"/>
      <c r="CQ706" s="55"/>
      <c r="CR706" s="55"/>
      <c r="CS706" s="55"/>
      <c r="CT706" s="55"/>
      <c r="CU706" s="55"/>
      <c r="CV706" s="55"/>
      <c r="CW706" s="55"/>
      <c r="CX706" s="55"/>
      <c r="CY706" s="55"/>
      <c r="CZ706" s="55"/>
      <c r="DA706" s="55"/>
      <c r="DB706" s="55"/>
      <c r="DC706" s="55"/>
      <c r="DD706" s="55"/>
      <c r="DE706" s="55"/>
      <c r="DF706" s="55"/>
      <c r="DG706" s="55"/>
      <c r="DH706" s="55"/>
      <c r="DI706" s="55"/>
      <c r="DJ706" s="55"/>
      <c r="DK706" s="55"/>
      <c r="DL706" s="55"/>
      <c r="DM706" s="55"/>
      <c r="DN706" s="55"/>
      <c r="DO706" s="55"/>
      <c r="DP706" s="55"/>
      <c r="DQ706" s="55"/>
      <c r="DR706" s="55"/>
      <c r="DS706" s="55"/>
      <c r="DT706" s="55"/>
      <c r="DU706" s="55"/>
      <c r="DV706" s="55"/>
      <c r="DW706" s="55"/>
      <c r="DX706" s="55"/>
      <c r="DY706" s="55"/>
      <c r="DZ706" s="55"/>
      <c r="EA706" s="55"/>
      <c r="EB706" s="55"/>
      <c r="EC706" s="55"/>
      <c r="ED706" s="55"/>
      <c r="EE706" s="55"/>
      <c r="EF706" s="55"/>
      <c r="EG706" s="55"/>
      <c r="EH706" s="55"/>
      <c r="EI706" s="55"/>
      <c r="EJ706" s="55"/>
      <c r="EK706" s="55"/>
      <c r="EL706" s="55"/>
      <c r="EM706" s="55"/>
      <c r="EN706" s="55"/>
      <c r="EO706" s="55"/>
      <c r="EP706" s="55"/>
      <c r="EQ706" s="55"/>
      <c r="ER706" s="55"/>
      <c r="ES706" s="55"/>
      <c r="ET706" s="55"/>
      <c r="EU706" s="55"/>
      <c r="EV706" s="55"/>
      <c r="EW706" s="55"/>
      <c r="EX706" s="55"/>
      <c r="EY706" s="55"/>
      <c r="EZ706" s="55"/>
      <c r="FA706" s="55"/>
      <c r="FB706" s="55"/>
      <c r="FC706" s="55"/>
      <c r="FD706" s="55"/>
      <c r="FE706" s="55"/>
      <c r="FF706" s="55"/>
      <c r="FG706" s="55"/>
      <c r="FH706" s="55"/>
      <c r="FI706" s="55"/>
      <c r="FJ706" s="55"/>
      <c r="FK706" s="55"/>
      <c r="FL706" s="55"/>
      <c r="FM706" s="55"/>
      <c r="FN706" s="55"/>
      <c r="FO706" s="55"/>
      <c r="FP706" s="55"/>
      <c r="FQ706" s="55"/>
      <c r="FR706" s="55"/>
      <c r="FS706" s="55"/>
      <c r="FT706" s="55"/>
      <c r="FU706" s="55"/>
      <c r="FV706" s="55"/>
      <c r="FW706" s="55"/>
      <c r="FX706" s="55"/>
      <c r="FY706" s="55"/>
      <c r="FZ706" s="55"/>
      <c r="GA706" s="55"/>
      <c r="GB706" s="55"/>
      <c r="GC706" s="55"/>
      <c r="GD706" s="55"/>
      <c r="GE706" s="55"/>
      <c r="GF706" s="55"/>
      <c r="GG706" s="55"/>
      <c r="GH706" s="55"/>
      <c r="GI706" s="55"/>
      <c r="GJ706" s="55"/>
      <c r="GK706" s="55"/>
      <c r="GL706" s="55"/>
      <c r="GM706" s="55"/>
      <c r="GN706" s="55"/>
      <c r="GO706" s="55"/>
      <c r="GP706" s="55"/>
      <c r="GQ706" s="55"/>
      <c r="GR706" s="55"/>
      <c r="GS706" s="55"/>
      <c r="GT706" s="55"/>
      <c r="GU706" s="55"/>
      <c r="GV706" s="55"/>
      <c r="GW706" s="55"/>
      <c r="GX706" s="55"/>
      <c r="GY706" s="55"/>
      <c r="GZ706" s="55"/>
      <c r="HA706" s="55"/>
      <c r="HB706" s="55"/>
      <c r="HC706" s="55"/>
      <c r="HD706" s="55"/>
      <c r="HE706" s="55"/>
      <c r="HF706" s="55"/>
      <c r="HG706" s="55"/>
      <c r="HH706" s="55"/>
      <c r="HI706" s="55"/>
      <c r="HJ706" s="55"/>
      <c r="HK706" s="55"/>
      <c r="HL706" s="55"/>
      <c r="HM706" s="55"/>
      <c r="HN706" s="55"/>
      <c r="HO706" s="55"/>
      <c r="HP706" s="55"/>
      <c r="HQ706" s="55"/>
      <c r="HR706" s="55"/>
      <c r="HS706" s="55"/>
      <c r="HT706" s="55"/>
      <c r="HU706" s="55"/>
      <c r="HV706" s="55"/>
      <c r="HW706" s="55"/>
      <c r="HX706" s="55"/>
      <c r="HY706" s="55"/>
      <c r="HZ706" s="55"/>
      <c r="IA706" s="55"/>
      <c r="IB706" s="55"/>
      <c r="IC706" s="55"/>
      <c r="ID706" s="55"/>
      <c r="IE706" s="55"/>
      <c r="IF706" s="55"/>
      <c r="IG706" s="55"/>
      <c r="IH706" s="55"/>
      <c r="II706" s="55"/>
      <c r="IJ706" s="55"/>
      <c r="IK706" s="55"/>
      <c r="IL706" s="55"/>
      <c r="IM706" s="55"/>
      <c r="IN706" s="55"/>
      <c r="IO706" s="55"/>
      <c r="IP706" s="55"/>
      <c r="IQ706" s="55"/>
      <c r="IR706" s="55"/>
    </row>
    <row r="707" spans="1:252" ht="60" customHeight="1">
      <c r="A707" s="3" t="s">
        <v>2761</v>
      </c>
      <c r="B707" s="4" t="s">
        <v>478</v>
      </c>
      <c r="C707" s="4" t="s">
        <v>479</v>
      </c>
      <c r="D707" s="40" t="s">
        <v>2670</v>
      </c>
      <c r="E707" s="40" t="s">
        <v>2671</v>
      </c>
      <c r="F707" s="40" t="s">
        <v>2672</v>
      </c>
      <c r="G707" s="40" t="s">
        <v>2673</v>
      </c>
      <c r="H707" s="40" t="s">
        <v>2674</v>
      </c>
      <c r="I707" s="40"/>
      <c r="J707" s="40"/>
      <c r="K707" s="40" t="s">
        <v>2754</v>
      </c>
      <c r="L707" s="4">
        <v>0</v>
      </c>
      <c r="M707" s="4">
        <v>231010000</v>
      </c>
      <c r="N707" s="33" t="s">
        <v>483</v>
      </c>
      <c r="O707" s="4" t="s">
        <v>1475</v>
      </c>
      <c r="P707" s="33" t="s">
        <v>483</v>
      </c>
      <c r="Q707" s="4" t="s">
        <v>485</v>
      </c>
      <c r="R707" s="4" t="s">
        <v>2762</v>
      </c>
      <c r="S707" s="4" t="s">
        <v>496</v>
      </c>
      <c r="T707" s="4">
        <v>839</v>
      </c>
      <c r="U707" s="4" t="s">
        <v>40</v>
      </c>
      <c r="V707" s="4">
        <v>1</v>
      </c>
      <c r="W707" s="24">
        <v>36000000</v>
      </c>
      <c r="X707" s="24">
        <v>0</v>
      </c>
      <c r="Y707" s="171">
        <f t="shared" si="35"/>
        <v>0</v>
      </c>
      <c r="Z707" s="172"/>
      <c r="AA707" s="168" t="s">
        <v>1319</v>
      </c>
      <c r="AB707" s="4">
        <v>11.14</v>
      </c>
      <c r="AD707" s="55"/>
      <c r="AE707" s="55"/>
      <c r="AF707" s="55"/>
      <c r="AG707" s="55"/>
      <c r="AH707" s="55"/>
      <c r="AI707" s="55"/>
      <c r="AJ707" s="55"/>
      <c r="AK707" s="55"/>
      <c r="AL707" s="55"/>
      <c r="AM707" s="55"/>
      <c r="AN707" s="55"/>
      <c r="AO707" s="55"/>
      <c r="AP707" s="55"/>
      <c r="AQ707" s="55"/>
      <c r="AR707" s="55"/>
      <c r="AS707" s="55"/>
      <c r="AT707" s="55"/>
      <c r="AU707" s="55"/>
      <c r="AV707" s="55"/>
      <c r="AW707" s="55"/>
      <c r="AX707" s="55"/>
      <c r="AY707" s="55"/>
      <c r="AZ707" s="55"/>
      <c r="BA707" s="55"/>
      <c r="BB707" s="55"/>
      <c r="BC707" s="55"/>
      <c r="BD707" s="55"/>
      <c r="BE707" s="55"/>
      <c r="BF707" s="55"/>
      <c r="BG707" s="55"/>
      <c r="BH707" s="55"/>
      <c r="BI707" s="55"/>
      <c r="BJ707" s="55"/>
      <c r="BK707" s="55"/>
      <c r="BL707" s="55"/>
      <c r="BM707" s="55"/>
      <c r="BN707" s="55"/>
      <c r="BO707" s="55"/>
      <c r="BP707" s="55"/>
      <c r="BQ707" s="55"/>
      <c r="BR707" s="55"/>
      <c r="BS707" s="55"/>
      <c r="BT707" s="55"/>
      <c r="BU707" s="55"/>
      <c r="BV707" s="55"/>
      <c r="BW707" s="55"/>
      <c r="BX707" s="55"/>
      <c r="BY707" s="55"/>
      <c r="BZ707" s="55"/>
      <c r="CA707" s="55"/>
      <c r="CB707" s="55"/>
      <c r="CC707" s="55"/>
      <c r="CD707" s="55"/>
      <c r="CE707" s="55"/>
      <c r="CF707" s="55"/>
      <c r="CG707" s="55"/>
      <c r="CH707" s="55"/>
      <c r="CI707" s="55"/>
      <c r="CJ707" s="55"/>
      <c r="CK707" s="55"/>
      <c r="CL707" s="55"/>
      <c r="CM707" s="55"/>
      <c r="CN707" s="55"/>
      <c r="CO707" s="55"/>
      <c r="CP707" s="55"/>
      <c r="CQ707" s="55"/>
      <c r="CR707" s="55"/>
      <c r="CS707" s="55"/>
      <c r="CT707" s="55"/>
      <c r="CU707" s="55"/>
      <c r="CV707" s="55"/>
      <c r="CW707" s="55"/>
      <c r="CX707" s="55"/>
      <c r="CY707" s="55"/>
      <c r="CZ707" s="55"/>
      <c r="DA707" s="55"/>
      <c r="DB707" s="55"/>
      <c r="DC707" s="55"/>
      <c r="DD707" s="55"/>
      <c r="DE707" s="55"/>
      <c r="DF707" s="55"/>
      <c r="DG707" s="55"/>
      <c r="DH707" s="55"/>
      <c r="DI707" s="55"/>
      <c r="DJ707" s="55"/>
      <c r="DK707" s="55"/>
      <c r="DL707" s="55"/>
      <c r="DM707" s="55"/>
      <c r="DN707" s="55"/>
      <c r="DO707" s="55"/>
      <c r="DP707" s="55"/>
      <c r="DQ707" s="55"/>
      <c r="DR707" s="55"/>
      <c r="DS707" s="55"/>
      <c r="DT707" s="55"/>
      <c r="DU707" s="55"/>
      <c r="DV707" s="55"/>
      <c r="DW707" s="55"/>
      <c r="DX707" s="55"/>
      <c r="DY707" s="55"/>
      <c r="DZ707" s="55"/>
      <c r="EA707" s="55"/>
      <c r="EB707" s="55"/>
      <c r="EC707" s="55"/>
      <c r="ED707" s="55"/>
      <c r="EE707" s="55"/>
      <c r="EF707" s="55"/>
      <c r="EG707" s="55"/>
      <c r="EH707" s="55"/>
      <c r="EI707" s="55"/>
      <c r="EJ707" s="55"/>
      <c r="EK707" s="55"/>
      <c r="EL707" s="55"/>
      <c r="EM707" s="55"/>
      <c r="EN707" s="55"/>
      <c r="EO707" s="55"/>
      <c r="EP707" s="55"/>
      <c r="EQ707" s="55"/>
      <c r="ER707" s="55"/>
      <c r="ES707" s="55"/>
      <c r="ET707" s="55"/>
      <c r="EU707" s="55"/>
      <c r="EV707" s="55"/>
      <c r="EW707" s="55"/>
      <c r="EX707" s="55"/>
      <c r="EY707" s="55"/>
      <c r="EZ707" s="55"/>
      <c r="FA707" s="55"/>
      <c r="FB707" s="55"/>
      <c r="FC707" s="55"/>
      <c r="FD707" s="55"/>
      <c r="FE707" s="55"/>
      <c r="FF707" s="55"/>
      <c r="FG707" s="55"/>
      <c r="FH707" s="55"/>
      <c r="FI707" s="55"/>
      <c r="FJ707" s="55"/>
      <c r="FK707" s="55"/>
      <c r="FL707" s="55"/>
      <c r="FM707" s="55"/>
      <c r="FN707" s="55"/>
      <c r="FO707" s="55"/>
      <c r="FP707" s="55"/>
      <c r="FQ707" s="55"/>
      <c r="FR707" s="55"/>
      <c r="FS707" s="55"/>
      <c r="FT707" s="55"/>
      <c r="FU707" s="55"/>
      <c r="FV707" s="55"/>
      <c r="FW707" s="55"/>
      <c r="FX707" s="55"/>
      <c r="FY707" s="55"/>
      <c r="FZ707" s="55"/>
      <c r="GA707" s="55"/>
      <c r="GB707" s="55"/>
      <c r="GC707" s="55"/>
      <c r="GD707" s="55"/>
      <c r="GE707" s="55"/>
      <c r="GF707" s="55"/>
      <c r="GG707" s="55"/>
      <c r="GH707" s="55"/>
      <c r="GI707" s="55"/>
      <c r="GJ707" s="55"/>
      <c r="GK707" s="55"/>
      <c r="GL707" s="55"/>
      <c r="GM707" s="55"/>
      <c r="GN707" s="55"/>
      <c r="GO707" s="55"/>
      <c r="GP707" s="55"/>
      <c r="GQ707" s="55"/>
      <c r="GR707" s="55"/>
      <c r="GS707" s="55"/>
      <c r="GT707" s="55"/>
      <c r="GU707" s="55"/>
      <c r="GV707" s="55"/>
      <c r="GW707" s="55"/>
      <c r="GX707" s="55"/>
      <c r="GY707" s="55"/>
      <c r="GZ707" s="55"/>
      <c r="HA707" s="55"/>
      <c r="HB707" s="55"/>
      <c r="HC707" s="55"/>
      <c r="HD707" s="55"/>
      <c r="HE707" s="55"/>
      <c r="HF707" s="55"/>
      <c r="HG707" s="55"/>
      <c r="HH707" s="55"/>
      <c r="HI707" s="55"/>
      <c r="HJ707" s="55"/>
      <c r="HK707" s="55"/>
      <c r="HL707" s="55"/>
      <c r="HM707" s="55"/>
      <c r="HN707" s="55"/>
      <c r="HO707" s="55"/>
      <c r="HP707" s="55"/>
      <c r="HQ707" s="55"/>
      <c r="HR707" s="55"/>
      <c r="HS707" s="55"/>
      <c r="HT707" s="55"/>
      <c r="HU707" s="55"/>
      <c r="HV707" s="55"/>
      <c r="HW707" s="55"/>
      <c r="HX707" s="55"/>
      <c r="HY707" s="55"/>
      <c r="HZ707" s="55"/>
      <c r="IA707" s="55"/>
      <c r="IB707" s="55"/>
      <c r="IC707" s="55"/>
      <c r="ID707" s="55"/>
      <c r="IE707" s="55"/>
      <c r="IF707" s="55"/>
      <c r="IG707" s="55"/>
      <c r="IH707" s="55"/>
      <c r="II707" s="55"/>
      <c r="IJ707" s="55"/>
      <c r="IK707" s="55"/>
      <c r="IL707" s="55"/>
      <c r="IM707" s="55"/>
      <c r="IN707" s="55"/>
      <c r="IO707" s="55"/>
      <c r="IP707" s="55"/>
      <c r="IQ707" s="55"/>
      <c r="IR707" s="55"/>
    </row>
    <row r="708" spans="1:252" ht="60" customHeight="1">
      <c r="A708" s="3" t="s">
        <v>2961</v>
      </c>
      <c r="B708" s="4" t="s">
        <v>478</v>
      </c>
      <c r="C708" s="4" t="s">
        <v>479</v>
      </c>
      <c r="D708" s="40" t="s">
        <v>2670</v>
      </c>
      <c r="E708" s="40" t="s">
        <v>2671</v>
      </c>
      <c r="F708" s="40" t="s">
        <v>2672</v>
      </c>
      <c r="G708" s="40" t="s">
        <v>2673</v>
      </c>
      <c r="H708" s="40" t="s">
        <v>2674</v>
      </c>
      <c r="I708" s="40"/>
      <c r="J708" s="40"/>
      <c r="K708" s="40" t="s">
        <v>2754</v>
      </c>
      <c r="L708" s="4">
        <v>0</v>
      </c>
      <c r="M708" s="4">
        <v>231010000</v>
      </c>
      <c r="N708" s="33" t="s">
        <v>483</v>
      </c>
      <c r="O708" s="3" t="s">
        <v>1445</v>
      </c>
      <c r="P708" s="33" t="s">
        <v>483</v>
      </c>
      <c r="Q708" s="4" t="s">
        <v>485</v>
      </c>
      <c r="R708" s="4" t="s">
        <v>2952</v>
      </c>
      <c r="S708" s="4" t="s">
        <v>496</v>
      </c>
      <c r="T708" s="4">
        <v>839</v>
      </c>
      <c r="U708" s="4" t="s">
        <v>40</v>
      </c>
      <c r="V708" s="4">
        <v>1</v>
      </c>
      <c r="W708" s="24">
        <v>36000000</v>
      </c>
      <c r="X708" s="24">
        <f>W708*V708</f>
        <v>36000000</v>
      </c>
      <c r="Y708" s="171">
        <f t="shared" si="35"/>
        <v>40320000.00000001</v>
      </c>
      <c r="Z708" s="172"/>
      <c r="AA708" s="168" t="s">
        <v>1319</v>
      </c>
      <c r="AB708" s="4"/>
      <c r="AD708" s="55"/>
      <c r="AE708" s="55"/>
      <c r="AF708" s="55"/>
      <c r="AG708" s="55"/>
      <c r="AH708" s="55"/>
      <c r="AI708" s="5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  <c r="AT708" s="55"/>
      <c r="AU708" s="55"/>
      <c r="AV708" s="55"/>
      <c r="AW708" s="55"/>
      <c r="AX708" s="55"/>
      <c r="AY708" s="55"/>
      <c r="AZ708" s="55"/>
      <c r="BA708" s="55"/>
      <c r="BB708" s="55"/>
      <c r="BC708" s="55"/>
      <c r="BD708" s="55"/>
      <c r="BE708" s="55"/>
      <c r="BF708" s="55"/>
      <c r="BG708" s="55"/>
      <c r="BH708" s="55"/>
      <c r="BI708" s="55"/>
      <c r="BJ708" s="55"/>
      <c r="BK708" s="55"/>
      <c r="BL708" s="55"/>
      <c r="BM708" s="55"/>
      <c r="BN708" s="55"/>
      <c r="BO708" s="55"/>
      <c r="BP708" s="55"/>
      <c r="BQ708" s="55"/>
      <c r="BR708" s="55"/>
      <c r="BS708" s="55"/>
      <c r="BT708" s="55"/>
      <c r="BU708" s="55"/>
      <c r="BV708" s="55"/>
      <c r="BW708" s="55"/>
      <c r="BX708" s="55"/>
      <c r="BY708" s="55"/>
      <c r="BZ708" s="55"/>
      <c r="CA708" s="55"/>
      <c r="CB708" s="55"/>
      <c r="CC708" s="55"/>
      <c r="CD708" s="55"/>
      <c r="CE708" s="55"/>
      <c r="CF708" s="55"/>
      <c r="CG708" s="55"/>
      <c r="CH708" s="55"/>
      <c r="CI708" s="55"/>
      <c r="CJ708" s="55"/>
      <c r="CK708" s="55"/>
      <c r="CL708" s="55"/>
      <c r="CM708" s="55"/>
      <c r="CN708" s="55"/>
      <c r="CO708" s="55"/>
      <c r="CP708" s="55"/>
      <c r="CQ708" s="55"/>
      <c r="CR708" s="55"/>
      <c r="CS708" s="55"/>
      <c r="CT708" s="55"/>
      <c r="CU708" s="55"/>
      <c r="CV708" s="55"/>
      <c r="CW708" s="55"/>
      <c r="CX708" s="55"/>
      <c r="CY708" s="55"/>
      <c r="CZ708" s="55"/>
      <c r="DA708" s="55"/>
      <c r="DB708" s="55"/>
      <c r="DC708" s="55"/>
      <c r="DD708" s="55"/>
      <c r="DE708" s="55"/>
      <c r="DF708" s="55"/>
      <c r="DG708" s="55"/>
      <c r="DH708" s="55"/>
      <c r="DI708" s="55"/>
      <c r="DJ708" s="55"/>
      <c r="DK708" s="55"/>
      <c r="DL708" s="55"/>
      <c r="DM708" s="55"/>
      <c r="DN708" s="55"/>
      <c r="DO708" s="55"/>
      <c r="DP708" s="55"/>
      <c r="DQ708" s="55"/>
      <c r="DR708" s="55"/>
      <c r="DS708" s="55"/>
      <c r="DT708" s="55"/>
      <c r="DU708" s="55"/>
      <c r="DV708" s="55"/>
      <c r="DW708" s="55"/>
      <c r="DX708" s="55"/>
      <c r="DY708" s="55"/>
      <c r="DZ708" s="55"/>
      <c r="EA708" s="55"/>
      <c r="EB708" s="55"/>
      <c r="EC708" s="55"/>
      <c r="ED708" s="55"/>
      <c r="EE708" s="55"/>
      <c r="EF708" s="55"/>
      <c r="EG708" s="55"/>
      <c r="EH708" s="55"/>
      <c r="EI708" s="55"/>
      <c r="EJ708" s="55"/>
      <c r="EK708" s="55"/>
      <c r="EL708" s="55"/>
      <c r="EM708" s="55"/>
      <c r="EN708" s="55"/>
      <c r="EO708" s="55"/>
      <c r="EP708" s="55"/>
      <c r="EQ708" s="55"/>
      <c r="ER708" s="55"/>
      <c r="ES708" s="55"/>
      <c r="ET708" s="55"/>
      <c r="EU708" s="55"/>
      <c r="EV708" s="55"/>
      <c r="EW708" s="55"/>
      <c r="EX708" s="55"/>
      <c r="EY708" s="55"/>
      <c r="EZ708" s="55"/>
      <c r="FA708" s="55"/>
      <c r="FB708" s="55"/>
      <c r="FC708" s="55"/>
      <c r="FD708" s="55"/>
      <c r="FE708" s="55"/>
      <c r="FF708" s="55"/>
      <c r="FG708" s="55"/>
      <c r="FH708" s="55"/>
      <c r="FI708" s="55"/>
      <c r="FJ708" s="55"/>
      <c r="FK708" s="55"/>
      <c r="FL708" s="55"/>
      <c r="FM708" s="55"/>
      <c r="FN708" s="55"/>
      <c r="FO708" s="55"/>
      <c r="FP708" s="55"/>
      <c r="FQ708" s="55"/>
      <c r="FR708" s="55"/>
      <c r="FS708" s="55"/>
      <c r="FT708" s="55"/>
      <c r="FU708" s="55"/>
      <c r="FV708" s="55"/>
      <c r="FW708" s="55"/>
      <c r="FX708" s="55"/>
      <c r="FY708" s="55"/>
      <c r="FZ708" s="55"/>
      <c r="GA708" s="55"/>
      <c r="GB708" s="55"/>
      <c r="GC708" s="55"/>
      <c r="GD708" s="55"/>
      <c r="GE708" s="55"/>
      <c r="GF708" s="55"/>
      <c r="GG708" s="55"/>
      <c r="GH708" s="55"/>
      <c r="GI708" s="55"/>
      <c r="GJ708" s="55"/>
      <c r="GK708" s="55"/>
      <c r="GL708" s="55"/>
      <c r="GM708" s="55"/>
      <c r="GN708" s="55"/>
      <c r="GO708" s="55"/>
      <c r="GP708" s="55"/>
      <c r="GQ708" s="55"/>
      <c r="GR708" s="55"/>
      <c r="GS708" s="55"/>
      <c r="GT708" s="55"/>
      <c r="GU708" s="55"/>
      <c r="GV708" s="55"/>
      <c r="GW708" s="55"/>
      <c r="GX708" s="55"/>
      <c r="GY708" s="55"/>
      <c r="GZ708" s="55"/>
      <c r="HA708" s="55"/>
      <c r="HB708" s="55"/>
      <c r="HC708" s="55"/>
      <c r="HD708" s="55"/>
      <c r="HE708" s="55"/>
      <c r="HF708" s="55"/>
      <c r="HG708" s="55"/>
      <c r="HH708" s="55"/>
      <c r="HI708" s="55"/>
      <c r="HJ708" s="55"/>
      <c r="HK708" s="55"/>
      <c r="HL708" s="55"/>
      <c r="HM708" s="55"/>
      <c r="HN708" s="55"/>
      <c r="HO708" s="55"/>
      <c r="HP708" s="55"/>
      <c r="HQ708" s="55"/>
      <c r="HR708" s="55"/>
      <c r="HS708" s="55"/>
      <c r="HT708" s="55"/>
      <c r="HU708" s="55"/>
      <c r="HV708" s="55"/>
      <c r="HW708" s="55"/>
      <c r="HX708" s="55"/>
      <c r="HY708" s="55"/>
      <c r="HZ708" s="55"/>
      <c r="IA708" s="55"/>
      <c r="IB708" s="55"/>
      <c r="IC708" s="55"/>
      <c r="ID708" s="55"/>
      <c r="IE708" s="55"/>
      <c r="IF708" s="55"/>
      <c r="IG708" s="55"/>
      <c r="IH708" s="55"/>
      <c r="II708" s="55"/>
      <c r="IJ708" s="55"/>
      <c r="IK708" s="55"/>
      <c r="IL708" s="55"/>
      <c r="IM708" s="55"/>
      <c r="IN708" s="55"/>
      <c r="IO708" s="55"/>
      <c r="IP708" s="55"/>
      <c r="IQ708" s="55"/>
      <c r="IR708" s="55"/>
    </row>
    <row r="709" spans="1:252" ht="38.25" customHeight="1">
      <c r="A709" s="3" t="s">
        <v>2728</v>
      </c>
      <c r="B709" s="4" t="s">
        <v>478</v>
      </c>
      <c r="C709" s="4" t="s">
        <v>479</v>
      </c>
      <c r="D709" s="40" t="s">
        <v>2676</v>
      </c>
      <c r="E709" s="40" t="s">
        <v>2677</v>
      </c>
      <c r="F709" s="40" t="s">
        <v>2677</v>
      </c>
      <c r="G709" s="40" t="s">
        <v>2678</v>
      </c>
      <c r="H709" s="4" t="s">
        <v>2679</v>
      </c>
      <c r="I709" s="40"/>
      <c r="J709" s="40"/>
      <c r="K709" s="40" t="s">
        <v>491</v>
      </c>
      <c r="L709" s="4">
        <v>0</v>
      </c>
      <c r="M709" s="4">
        <v>231010000</v>
      </c>
      <c r="N709" s="33" t="s">
        <v>483</v>
      </c>
      <c r="O709" s="4" t="s">
        <v>691</v>
      </c>
      <c r="P709" s="33" t="s">
        <v>483</v>
      </c>
      <c r="Q709" s="4" t="s">
        <v>485</v>
      </c>
      <c r="R709" s="4" t="s">
        <v>1937</v>
      </c>
      <c r="S709" s="4" t="s">
        <v>496</v>
      </c>
      <c r="T709" s="4">
        <v>839</v>
      </c>
      <c r="U709" s="4" t="s">
        <v>40</v>
      </c>
      <c r="V709" s="4">
        <v>2</v>
      </c>
      <c r="W709" s="24">
        <v>268000</v>
      </c>
      <c r="X709" s="24">
        <f t="shared" si="36"/>
        <v>536000</v>
      </c>
      <c r="Y709" s="171">
        <f t="shared" si="35"/>
        <v>600320</v>
      </c>
      <c r="Z709" s="172"/>
      <c r="AA709" s="168" t="s">
        <v>1319</v>
      </c>
      <c r="AB709" s="4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5"/>
      <c r="AU709" s="55"/>
      <c r="AV709" s="55"/>
      <c r="AW709" s="55"/>
      <c r="AX709" s="55"/>
      <c r="AY709" s="55"/>
      <c r="AZ709" s="55"/>
      <c r="BA709" s="55"/>
      <c r="BB709" s="55"/>
      <c r="BC709" s="55"/>
      <c r="BD709" s="55"/>
      <c r="BE709" s="55"/>
      <c r="BF709" s="55"/>
      <c r="BG709" s="55"/>
      <c r="BH709" s="55"/>
      <c r="BI709" s="55"/>
      <c r="BJ709" s="55"/>
      <c r="BK709" s="55"/>
      <c r="BL709" s="55"/>
      <c r="BM709" s="55"/>
      <c r="BN709" s="55"/>
      <c r="BO709" s="55"/>
      <c r="BP709" s="55"/>
      <c r="BQ709" s="55"/>
      <c r="BR709" s="55"/>
      <c r="BS709" s="55"/>
      <c r="BT709" s="55"/>
      <c r="BU709" s="55"/>
      <c r="BV709" s="55"/>
      <c r="BW709" s="55"/>
      <c r="BX709" s="55"/>
      <c r="BY709" s="55"/>
      <c r="BZ709" s="55"/>
      <c r="CA709" s="55"/>
      <c r="CB709" s="55"/>
      <c r="CC709" s="55"/>
      <c r="CD709" s="55"/>
      <c r="CE709" s="55"/>
      <c r="CF709" s="55"/>
      <c r="CG709" s="55"/>
      <c r="CH709" s="55"/>
      <c r="CI709" s="55"/>
      <c r="CJ709" s="55"/>
      <c r="CK709" s="55"/>
      <c r="CL709" s="55"/>
      <c r="CM709" s="55"/>
      <c r="CN709" s="55"/>
      <c r="CO709" s="55"/>
      <c r="CP709" s="55"/>
      <c r="CQ709" s="55"/>
      <c r="CR709" s="55"/>
      <c r="CS709" s="55"/>
      <c r="CT709" s="55"/>
      <c r="CU709" s="55"/>
      <c r="CV709" s="55"/>
      <c r="CW709" s="55"/>
      <c r="CX709" s="55"/>
      <c r="CY709" s="55"/>
      <c r="CZ709" s="55"/>
      <c r="DA709" s="55"/>
      <c r="DB709" s="55"/>
      <c r="DC709" s="55"/>
      <c r="DD709" s="55"/>
      <c r="DE709" s="55"/>
      <c r="DF709" s="55"/>
      <c r="DG709" s="55"/>
      <c r="DH709" s="55"/>
      <c r="DI709" s="55"/>
      <c r="DJ709" s="55"/>
      <c r="DK709" s="55"/>
      <c r="DL709" s="55"/>
      <c r="DM709" s="55"/>
      <c r="DN709" s="55"/>
      <c r="DO709" s="55"/>
      <c r="DP709" s="55"/>
      <c r="DQ709" s="55"/>
      <c r="DR709" s="55"/>
      <c r="DS709" s="55"/>
      <c r="DT709" s="55"/>
      <c r="DU709" s="55"/>
      <c r="DV709" s="55"/>
      <c r="DW709" s="55"/>
      <c r="DX709" s="55"/>
      <c r="DY709" s="55"/>
      <c r="DZ709" s="55"/>
      <c r="EA709" s="55"/>
      <c r="EB709" s="55"/>
      <c r="EC709" s="55"/>
      <c r="ED709" s="55"/>
      <c r="EE709" s="55"/>
      <c r="EF709" s="55"/>
      <c r="EG709" s="55"/>
      <c r="EH709" s="55"/>
      <c r="EI709" s="55"/>
      <c r="EJ709" s="55"/>
      <c r="EK709" s="55"/>
      <c r="EL709" s="55"/>
      <c r="EM709" s="55"/>
      <c r="EN709" s="55"/>
      <c r="EO709" s="55"/>
      <c r="EP709" s="55"/>
      <c r="EQ709" s="55"/>
      <c r="ER709" s="55"/>
      <c r="ES709" s="55"/>
      <c r="ET709" s="55"/>
      <c r="EU709" s="55"/>
      <c r="EV709" s="55"/>
      <c r="EW709" s="55"/>
      <c r="EX709" s="55"/>
      <c r="EY709" s="55"/>
      <c r="EZ709" s="55"/>
      <c r="FA709" s="55"/>
      <c r="FB709" s="55"/>
      <c r="FC709" s="55"/>
      <c r="FD709" s="55"/>
      <c r="FE709" s="55"/>
      <c r="FF709" s="55"/>
      <c r="FG709" s="55"/>
      <c r="FH709" s="55"/>
      <c r="FI709" s="55"/>
      <c r="FJ709" s="55"/>
      <c r="FK709" s="55"/>
      <c r="FL709" s="55"/>
      <c r="FM709" s="55"/>
      <c r="FN709" s="55"/>
      <c r="FO709" s="55"/>
      <c r="FP709" s="55"/>
      <c r="FQ709" s="55"/>
      <c r="FR709" s="55"/>
      <c r="FS709" s="55"/>
      <c r="FT709" s="55"/>
      <c r="FU709" s="55"/>
      <c r="FV709" s="55"/>
      <c r="FW709" s="55"/>
      <c r="FX709" s="55"/>
      <c r="FY709" s="55"/>
      <c r="FZ709" s="55"/>
      <c r="GA709" s="55"/>
      <c r="GB709" s="55"/>
      <c r="GC709" s="55"/>
      <c r="GD709" s="55"/>
      <c r="GE709" s="55"/>
      <c r="GF709" s="55"/>
      <c r="GG709" s="55"/>
      <c r="GH709" s="55"/>
      <c r="GI709" s="55"/>
      <c r="GJ709" s="55"/>
      <c r="GK709" s="55"/>
      <c r="GL709" s="55"/>
      <c r="GM709" s="55"/>
      <c r="GN709" s="55"/>
      <c r="GO709" s="55"/>
      <c r="GP709" s="55"/>
      <c r="GQ709" s="55"/>
      <c r="GR709" s="55"/>
      <c r="GS709" s="55"/>
      <c r="GT709" s="55"/>
      <c r="GU709" s="55"/>
      <c r="GV709" s="55"/>
      <c r="GW709" s="55"/>
      <c r="GX709" s="55"/>
      <c r="GY709" s="55"/>
      <c r="GZ709" s="55"/>
      <c r="HA709" s="55"/>
      <c r="HB709" s="55"/>
      <c r="HC709" s="55"/>
      <c r="HD709" s="55"/>
      <c r="HE709" s="55"/>
      <c r="HF709" s="55"/>
      <c r="HG709" s="55"/>
      <c r="HH709" s="55"/>
      <c r="HI709" s="55"/>
      <c r="HJ709" s="55"/>
      <c r="HK709" s="55"/>
      <c r="HL709" s="55"/>
      <c r="HM709" s="55"/>
      <c r="HN709" s="55"/>
      <c r="HO709" s="55"/>
      <c r="HP709" s="55"/>
      <c r="HQ709" s="55"/>
      <c r="HR709" s="55"/>
      <c r="HS709" s="55"/>
      <c r="HT709" s="55"/>
      <c r="HU709" s="55"/>
      <c r="HV709" s="55"/>
      <c r="HW709" s="55"/>
      <c r="HX709" s="55"/>
      <c r="HY709" s="55"/>
      <c r="HZ709" s="55"/>
      <c r="IA709" s="55"/>
      <c r="IB709" s="55"/>
      <c r="IC709" s="55"/>
      <c r="ID709" s="55"/>
      <c r="IE709" s="55"/>
      <c r="IF709" s="55"/>
      <c r="IG709" s="55"/>
      <c r="IH709" s="55"/>
      <c r="II709" s="55"/>
      <c r="IJ709" s="55"/>
      <c r="IK709" s="55"/>
      <c r="IL709" s="55"/>
      <c r="IM709" s="55"/>
      <c r="IN709" s="55"/>
      <c r="IO709" s="55"/>
      <c r="IP709" s="55"/>
      <c r="IQ709" s="55"/>
      <c r="IR709" s="55"/>
    </row>
    <row r="710" spans="1:252" ht="89.25">
      <c r="A710" s="3" t="s">
        <v>2729</v>
      </c>
      <c r="B710" s="4" t="s">
        <v>478</v>
      </c>
      <c r="C710" s="4" t="s">
        <v>479</v>
      </c>
      <c r="D710" s="40" t="s">
        <v>2680</v>
      </c>
      <c r="E710" s="40" t="s">
        <v>2681</v>
      </c>
      <c r="F710" s="40" t="s">
        <v>2682</v>
      </c>
      <c r="G710" s="40" t="s">
        <v>2683</v>
      </c>
      <c r="H710" s="40" t="s">
        <v>2684</v>
      </c>
      <c r="I710" s="40"/>
      <c r="J710" s="40"/>
      <c r="K710" s="40" t="s">
        <v>491</v>
      </c>
      <c r="L710" s="4">
        <v>0</v>
      </c>
      <c r="M710" s="4">
        <v>231010000</v>
      </c>
      <c r="N710" s="33" t="s">
        <v>483</v>
      </c>
      <c r="O710" s="4" t="s">
        <v>577</v>
      </c>
      <c r="P710" s="33" t="s">
        <v>483</v>
      </c>
      <c r="Q710" s="4" t="s">
        <v>485</v>
      </c>
      <c r="R710" s="4" t="s">
        <v>1937</v>
      </c>
      <c r="S710" s="4" t="s">
        <v>496</v>
      </c>
      <c r="T710" s="4">
        <v>796</v>
      </c>
      <c r="U710" s="4" t="s">
        <v>835</v>
      </c>
      <c r="V710" s="4">
        <v>1</v>
      </c>
      <c r="W710" s="24">
        <v>540000</v>
      </c>
      <c r="X710" s="24">
        <f t="shared" si="36"/>
        <v>540000</v>
      </c>
      <c r="Y710" s="171">
        <f t="shared" si="35"/>
        <v>604800</v>
      </c>
      <c r="Z710" s="172"/>
      <c r="AA710" s="168" t="s">
        <v>1319</v>
      </c>
      <c r="AB710" s="4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55"/>
      <c r="BA710" s="55"/>
      <c r="BB710" s="55"/>
      <c r="BC710" s="55"/>
      <c r="BD710" s="55"/>
      <c r="BE710" s="55"/>
      <c r="BF710" s="55"/>
      <c r="BG710" s="55"/>
      <c r="BH710" s="55"/>
      <c r="BI710" s="55"/>
      <c r="BJ710" s="55"/>
      <c r="BK710" s="55"/>
      <c r="BL710" s="55"/>
      <c r="BM710" s="55"/>
      <c r="BN710" s="55"/>
      <c r="BO710" s="55"/>
      <c r="BP710" s="55"/>
      <c r="BQ710" s="55"/>
      <c r="BR710" s="55"/>
      <c r="BS710" s="55"/>
      <c r="BT710" s="55"/>
      <c r="BU710" s="55"/>
      <c r="BV710" s="55"/>
      <c r="BW710" s="55"/>
      <c r="BX710" s="55"/>
      <c r="BY710" s="55"/>
      <c r="BZ710" s="55"/>
      <c r="CA710" s="55"/>
      <c r="CB710" s="55"/>
      <c r="CC710" s="55"/>
      <c r="CD710" s="55"/>
      <c r="CE710" s="55"/>
      <c r="CF710" s="55"/>
      <c r="CG710" s="55"/>
      <c r="CH710" s="55"/>
      <c r="CI710" s="55"/>
      <c r="CJ710" s="55"/>
      <c r="CK710" s="55"/>
      <c r="CL710" s="55"/>
      <c r="CM710" s="55"/>
      <c r="CN710" s="55"/>
      <c r="CO710" s="55"/>
      <c r="CP710" s="55"/>
      <c r="CQ710" s="55"/>
      <c r="CR710" s="55"/>
      <c r="CS710" s="55"/>
      <c r="CT710" s="55"/>
      <c r="CU710" s="55"/>
      <c r="CV710" s="55"/>
      <c r="CW710" s="55"/>
      <c r="CX710" s="55"/>
      <c r="CY710" s="55"/>
      <c r="CZ710" s="55"/>
      <c r="DA710" s="55"/>
      <c r="DB710" s="55"/>
      <c r="DC710" s="55"/>
      <c r="DD710" s="55"/>
      <c r="DE710" s="55"/>
      <c r="DF710" s="55"/>
      <c r="DG710" s="55"/>
      <c r="DH710" s="55"/>
      <c r="DI710" s="55"/>
      <c r="DJ710" s="55"/>
      <c r="DK710" s="55"/>
      <c r="DL710" s="55"/>
      <c r="DM710" s="55"/>
      <c r="DN710" s="55"/>
      <c r="DO710" s="55"/>
      <c r="DP710" s="55"/>
      <c r="DQ710" s="55"/>
      <c r="DR710" s="55"/>
      <c r="DS710" s="55"/>
      <c r="DT710" s="55"/>
      <c r="DU710" s="55"/>
      <c r="DV710" s="55"/>
      <c r="DW710" s="55"/>
      <c r="DX710" s="55"/>
      <c r="DY710" s="55"/>
      <c r="DZ710" s="55"/>
      <c r="EA710" s="55"/>
      <c r="EB710" s="55"/>
      <c r="EC710" s="55"/>
      <c r="ED710" s="55"/>
      <c r="EE710" s="55"/>
      <c r="EF710" s="55"/>
      <c r="EG710" s="55"/>
      <c r="EH710" s="55"/>
      <c r="EI710" s="55"/>
      <c r="EJ710" s="55"/>
      <c r="EK710" s="55"/>
      <c r="EL710" s="55"/>
      <c r="EM710" s="55"/>
      <c r="EN710" s="55"/>
      <c r="EO710" s="55"/>
      <c r="EP710" s="55"/>
      <c r="EQ710" s="55"/>
      <c r="ER710" s="55"/>
      <c r="ES710" s="55"/>
      <c r="ET710" s="55"/>
      <c r="EU710" s="55"/>
      <c r="EV710" s="55"/>
      <c r="EW710" s="55"/>
      <c r="EX710" s="55"/>
      <c r="EY710" s="55"/>
      <c r="EZ710" s="55"/>
      <c r="FA710" s="55"/>
      <c r="FB710" s="55"/>
      <c r="FC710" s="55"/>
      <c r="FD710" s="55"/>
      <c r="FE710" s="55"/>
      <c r="FF710" s="55"/>
      <c r="FG710" s="55"/>
      <c r="FH710" s="55"/>
      <c r="FI710" s="55"/>
      <c r="FJ710" s="55"/>
      <c r="FK710" s="55"/>
      <c r="FL710" s="55"/>
      <c r="FM710" s="55"/>
      <c r="FN710" s="55"/>
      <c r="FO710" s="55"/>
      <c r="FP710" s="55"/>
      <c r="FQ710" s="55"/>
      <c r="FR710" s="55"/>
      <c r="FS710" s="55"/>
      <c r="FT710" s="55"/>
      <c r="FU710" s="55"/>
      <c r="FV710" s="55"/>
      <c r="FW710" s="55"/>
      <c r="FX710" s="55"/>
      <c r="FY710" s="55"/>
      <c r="FZ710" s="55"/>
      <c r="GA710" s="55"/>
      <c r="GB710" s="55"/>
      <c r="GC710" s="55"/>
      <c r="GD710" s="55"/>
      <c r="GE710" s="55"/>
      <c r="GF710" s="55"/>
      <c r="GG710" s="55"/>
      <c r="GH710" s="55"/>
      <c r="GI710" s="55"/>
      <c r="GJ710" s="55"/>
      <c r="GK710" s="55"/>
      <c r="GL710" s="55"/>
      <c r="GM710" s="55"/>
      <c r="GN710" s="55"/>
      <c r="GO710" s="55"/>
      <c r="GP710" s="55"/>
      <c r="GQ710" s="55"/>
      <c r="GR710" s="55"/>
      <c r="GS710" s="55"/>
      <c r="GT710" s="55"/>
      <c r="GU710" s="55"/>
      <c r="GV710" s="55"/>
      <c r="GW710" s="55"/>
      <c r="GX710" s="55"/>
      <c r="GY710" s="55"/>
      <c r="GZ710" s="55"/>
      <c r="HA710" s="55"/>
      <c r="HB710" s="55"/>
      <c r="HC710" s="55"/>
      <c r="HD710" s="55"/>
      <c r="HE710" s="55"/>
      <c r="HF710" s="55"/>
      <c r="HG710" s="55"/>
      <c r="HH710" s="55"/>
      <c r="HI710" s="55"/>
      <c r="HJ710" s="55"/>
      <c r="HK710" s="55"/>
      <c r="HL710" s="55"/>
      <c r="HM710" s="55"/>
      <c r="HN710" s="55"/>
      <c r="HO710" s="55"/>
      <c r="HP710" s="55"/>
      <c r="HQ710" s="55"/>
      <c r="HR710" s="55"/>
      <c r="HS710" s="55"/>
      <c r="HT710" s="55"/>
      <c r="HU710" s="55"/>
      <c r="HV710" s="55"/>
      <c r="HW710" s="55"/>
      <c r="HX710" s="55"/>
      <c r="HY710" s="55"/>
      <c r="HZ710" s="55"/>
      <c r="IA710" s="55"/>
      <c r="IB710" s="55"/>
      <c r="IC710" s="55"/>
      <c r="ID710" s="55"/>
      <c r="IE710" s="55"/>
      <c r="IF710" s="55"/>
      <c r="IG710" s="55"/>
      <c r="IH710" s="55"/>
      <c r="II710" s="55"/>
      <c r="IJ710" s="55"/>
      <c r="IK710" s="55"/>
      <c r="IL710" s="55"/>
      <c r="IM710" s="55"/>
      <c r="IN710" s="55"/>
      <c r="IO710" s="55"/>
      <c r="IP710" s="55"/>
      <c r="IQ710" s="55"/>
      <c r="IR710" s="55"/>
    </row>
    <row r="711" spans="1:252" ht="42" customHeight="1">
      <c r="A711" s="3" t="s">
        <v>2730</v>
      </c>
      <c r="B711" s="4" t="s">
        <v>478</v>
      </c>
      <c r="C711" s="4" t="s">
        <v>479</v>
      </c>
      <c r="D711" s="40" t="s">
        <v>2685</v>
      </c>
      <c r="E711" s="40" t="s">
        <v>2686</v>
      </c>
      <c r="F711" s="40" t="s">
        <v>2686</v>
      </c>
      <c r="G711" s="40" t="s">
        <v>2686</v>
      </c>
      <c r="H711" s="40" t="s">
        <v>2686</v>
      </c>
      <c r="I711" s="40" t="s">
        <v>2745</v>
      </c>
      <c r="J711" s="40"/>
      <c r="K711" s="40" t="s">
        <v>2754</v>
      </c>
      <c r="L711" s="4">
        <v>0</v>
      </c>
      <c r="M711" s="4">
        <v>231010000</v>
      </c>
      <c r="N711" s="33" t="s">
        <v>483</v>
      </c>
      <c r="O711" s="4" t="s">
        <v>494</v>
      </c>
      <c r="P711" s="33" t="s">
        <v>483</v>
      </c>
      <c r="Q711" s="4" t="s">
        <v>485</v>
      </c>
      <c r="R711" s="4" t="s">
        <v>1937</v>
      </c>
      <c r="S711" s="4" t="s">
        <v>496</v>
      </c>
      <c r="T711" s="4">
        <v>796</v>
      </c>
      <c r="U711" s="4" t="s">
        <v>835</v>
      </c>
      <c r="V711" s="4">
        <v>1</v>
      </c>
      <c r="W711" s="24">
        <v>9375000</v>
      </c>
      <c r="X711" s="24">
        <f t="shared" si="36"/>
        <v>9375000</v>
      </c>
      <c r="Y711" s="171">
        <f t="shared" si="35"/>
        <v>10500000.000000002</v>
      </c>
      <c r="Z711" s="172"/>
      <c r="AA711" s="168" t="s">
        <v>1319</v>
      </c>
      <c r="AB711" s="4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5"/>
      <c r="AU711" s="55"/>
      <c r="AV711" s="55"/>
      <c r="AW711" s="55"/>
      <c r="AX711" s="55"/>
      <c r="AY711" s="55"/>
      <c r="AZ711" s="55"/>
      <c r="BA711" s="55"/>
      <c r="BB711" s="55"/>
      <c r="BC711" s="55"/>
      <c r="BD711" s="55"/>
      <c r="BE711" s="55"/>
      <c r="BF711" s="55"/>
      <c r="BG711" s="55"/>
      <c r="BH711" s="55"/>
      <c r="BI711" s="55"/>
      <c r="BJ711" s="55"/>
      <c r="BK711" s="55"/>
      <c r="BL711" s="55"/>
      <c r="BM711" s="55"/>
      <c r="BN711" s="55"/>
      <c r="BO711" s="55"/>
      <c r="BP711" s="55"/>
      <c r="BQ711" s="55"/>
      <c r="BR711" s="55"/>
      <c r="BS711" s="55"/>
      <c r="BT711" s="55"/>
      <c r="BU711" s="55"/>
      <c r="BV711" s="55"/>
      <c r="BW711" s="55"/>
      <c r="BX711" s="55"/>
      <c r="BY711" s="55"/>
      <c r="BZ711" s="55"/>
      <c r="CA711" s="55"/>
      <c r="CB711" s="55"/>
      <c r="CC711" s="55"/>
      <c r="CD711" s="55"/>
      <c r="CE711" s="55"/>
      <c r="CF711" s="55"/>
      <c r="CG711" s="55"/>
      <c r="CH711" s="55"/>
      <c r="CI711" s="55"/>
      <c r="CJ711" s="55"/>
      <c r="CK711" s="55"/>
      <c r="CL711" s="55"/>
      <c r="CM711" s="55"/>
      <c r="CN711" s="55"/>
      <c r="CO711" s="55"/>
      <c r="CP711" s="55"/>
      <c r="CQ711" s="55"/>
      <c r="CR711" s="55"/>
      <c r="CS711" s="55"/>
      <c r="CT711" s="55"/>
      <c r="CU711" s="55"/>
      <c r="CV711" s="55"/>
      <c r="CW711" s="55"/>
      <c r="CX711" s="55"/>
      <c r="CY711" s="55"/>
      <c r="CZ711" s="55"/>
      <c r="DA711" s="55"/>
      <c r="DB711" s="55"/>
      <c r="DC711" s="55"/>
      <c r="DD711" s="55"/>
      <c r="DE711" s="55"/>
      <c r="DF711" s="55"/>
      <c r="DG711" s="55"/>
      <c r="DH711" s="55"/>
      <c r="DI711" s="55"/>
      <c r="DJ711" s="55"/>
      <c r="DK711" s="55"/>
      <c r="DL711" s="55"/>
      <c r="DM711" s="55"/>
      <c r="DN711" s="55"/>
      <c r="DO711" s="55"/>
      <c r="DP711" s="55"/>
      <c r="DQ711" s="55"/>
      <c r="DR711" s="55"/>
      <c r="DS711" s="55"/>
      <c r="DT711" s="55"/>
      <c r="DU711" s="55"/>
      <c r="DV711" s="55"/>
      <c r="DW711" s="55"/>
      <c r="DX711" s="55"/>
      <c r="DY711" s="55"/>
      <c r="DZ711" s="55"/>
      <c r="EA711" s="55"/>
      <c r="EB711" s="55"/>
      <c r="EC711" s="55"/>
      <c r="ED711" s="55"/>
      <c r="EE711" s="55"/>
      <c r="EF711" s="55"/>
      <c r="EG711" s="55"/>
      <c r="EH711" s="55"/>
      <c r="EI711" s="55"/>
      <c r="EJ711" s="55"/>
      <c r="EK711" s="55"/>
      <c r="EL711" s="55"/>
      <c r="EM711" s="55"/>
      <c r="EN711" s="55"/>
      <c r="EO711" s="55"/>
      <c r="EP711" s="55"/>
      <c r="EQ711" s="55"/>
      <c r="ER711" s="55"/>
      <c r="ES711" s="55"/>
      <c r="ET711" s="55"/>
      <c r="EU711" s="55"/>
      <c r="EV711" s="55"/>
      <c r="EW711" s="55"/>
      <c r="EX711" s="55"/>
      <c r="EY711" s="55"/>
      <c r="EZ711" s="55"/>
      <c r="FA711" s="55"/>
      <c r="FB711" s="55"/>
      <c r="FC711" s="55"/>
      <c r="FD711" s="55"/>
      <c r="FE711" s="55"/>
      <c r="FF711" s="55"/>
      <c r="FG711" s="55"/>
      <c r="FH711" s="55"/>
      <c r="FI711" s="55"/>
      <c r="FJ711" s="55"/>
      <c r="FK711" s="55"/>
      <c r="FL711" s="55"/>
      <c r="FM711" s="55"/>
      <c r="FN711" s="55"/>
      <c r="FO711" s="55"/>
      <c r="FP711" s="55"/>
      <c r="FQ711" s="55"/>
      <c r="FR711" s="55"/>
      <c r="FS711" s="55"/>
      <c r="FT711" s="55"/>
      <c r="FU711" s="55"/>
      <c r="FV711" s="55"/>
      <c r="FW711" s="55"/>
      <c r="FX711" s="55"/>
      <c r="FY711" s="55"/>
      <c r="FZ711" s="55"/>
      <c r="GA711" s="55"/>
      <c r="GB711" s="55"/>
      <c r="GC711" s="55"/>
      <c r="GD711" s="55"/>
      <c r="GE711" s="55"/>
      <c r="GF711" s="55"/>
      <c r="GG711" s="55"/>
      <c r="GH711" s="55"/>
      <c r="GI711" s="55"/>
      <c r="GJ711" s="55"/>
      <c r="GK711" s="55"/>
      <c r="GL711" s="55"/>
      <c r="GM711" s="55"/>
      <c r="GN711" s="55"/>
      <c r="GO711" s="55"/>
      <c r="GP711" s="55"/>
      <c r="GQ711" s="55"/>
      <c r="GR711" s="55"/>
      <c r="GS711" s="55"/>
      <c r="GT711" s="55"/>
      <c r="GU711" s="55"/>
      <c r="GV711" s="55"/>
      <c r="GW711" s="55"/>
      <c r="GX711" s="55"/>
      <c r="GY711" s="55"/>
      <c r="GZ711" s="55"/>
      <c r="HA711" s="55"/>
      <c r="HB711" s="55"/>
      <c r="HC711" s="55"/>
      <c r="HD711" s="55"/>
      <c r="HE711" s="55"/>
      <c r="HF711" s="55"/>
      <c r="HG711" s="55"/>
      <c r="HH711" s="55"/>
      <c r="HI711" s="55"/>
      <c r="HJ711" s="55"/>
      <c r="HK711" s="55"/>
      <c r="HL711" s="55"/>
      <c r="HM711" s="55"/>
      <c r="HN711" s="55"/>
      <c r="HO711" s="55"/>
      <c r="HP711" s="55"/>
      <c r="HQ711" s="55"/>
      <c r="HR711" s="55"/>
      <c r="HS711" s="55"/>
      <c r="HT711" s="55"/>
      <c r="HU711" s="55"/>
      <c r="HV711" s="55"/>
      <c r="HW711" s="55"/>
      <c r="HX711" s="55"/>
      <c r="HY711" s="55"/>
      <c r="HZ711" s="55"/>
      <c r="IA711" s="55"/>
      <c r="IB711" s="55"/>
      <c r="IC711" s="55"/>
      <c r="ID711" s="55"/>
      <c r="IE711" s="55"/>
      <c r="IF711" s="55"/>
      <c r="IG711" s="55"/>
      <c r="IH711" s="55"/>
      <c r="II711" s="55"/>
      <c r="IJ711" s="55"/>
      <c r="IK711" s="55"/>
      <c r="IL711" s="55"/>
      <c r="IM711" s="55"/>
      <c r="IN711" s="55"/>
      <c r="IO711" s="55"/>
      <c r="IP711" s="55"/>
      <c r="IQ711" s="55"/>
      <c r="IR711" s="55"/>
    </row>
    <row r="712" spans="1:252" ht="42" customHeight="1">
      <c r="A712" s="3" t="s">
        <v>2731</v>
      </c>
      <c r="B712" s="4" t="s">
        <v>478</v>
      </c>
      <c r="C712" s="4" t="s">
        <v>479</v>
      </c>
      <c r="D712" s="40" t="s">
        <v>2687</v>
      </c>
      <c r="E712" s="40" t="s">
        <v>2688</v>
      </c>
      <c r="F712" s="4" t="s">
        <v>2689</v>
      </c>
      <c r="G712" s="4" t="s">
        <v>2690</v>
      </c>
      <c r="H712" s="4" t="s">
        <v>2691</v>
      </c>
      <c r="I712" s="40" t="s">
        <v>2746</v>
      </c>
      <c r="J712" s="40"/>
      <c r="K712" s="40" t="s">
        <v>491</v>
      </c>
      <c r="L712" s="4">
        <v>0</v>
      </c>
      <c r="M712" s="4">
        <v>231010000</v>
      </c>
      <c r="N712" s="33" t="s">
        <v>483</v>
      </c>
      <c r="O712" s="4" t="s">
        <v>576</v>
      </c>
      <c r="P712" s="33" t="s">
        <v>483</v>
      </c>
      <c r="Q712" s="4" t="s">
        <v>485</v>
      </c>
      <c r="R712" s="4" t="s">
        <v>1937</v>
      </c>
      <c r="S712" s="4" t="s">
        <v>496</v>
      </c>
      <c r="T712" s="4">
        <v>796</v>
      </c>
      <c r="U712" s="4" t="s">
        <v>835</v>
      </c>
      <c r="V712" s="4">
        <v>1</v>
      </c>
      <c r="W712" s="171">
        <v>1786000</v>
      </c>
      <c r="X712" s="171">
        <f t="shared" si="36"/>
        <v>1786000</v>
      </c>
      <c r="Y712" s="171">
        <f t="shared" si="35"/>
        <v>2000320.0000000002</v>
      </c>
      <c r="Z712" s="172"/>
      <c r="AA712" s="168" t="s">
        <v>1319</v>
      </c>
      <c r="AB712" s="4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5"/>
      <c r="AV712" s="55"/>
      <c r="AW712" s="55"/>
      <c r="AX712" s="55"/>
      <c r="AY712" s="55"/>
      <c r="AZ712" s="55"/>
      <c r="BA712" s="55"/>
      <c r="BB712" s="55"/>
      <c r="BC712" s="55"/>
      <c r="BD712" s="55"/>
      <c r="BE712" s="55"/>
      <c r="BF712" s="55"/>
      <c r="BG712" s="55"/>
      <c r="BH712" s="55"/>
      <c r="BI712" s="55"/>
      <c r="BJ712" s="55"/>
      <c r="BK712" s="55"/>
      <c r="BL712" s="55"/>
      <c r="BM712" s="55"/>
      <c r="BN712" s="55"/>
      <c r="BO712" s="55"/>
      <c r="BP712" s="55"/>
      <c r="BQ712" s="55"/>
      <c r="BR712" s="55"/>
      <c r="BS712" s="55"/>
      <c r="BT712" s="55"/>
      <c r="BU712" s="55"/>
      <c r="BV712" s="55"/>
      <c r="BW712" s="55"/>
      <c r="BX712" s="55"/>
      <c r="BY712" s="55"/>
      <c r="BZ712" s="55"/>
      <c r="CA712" s="55"/>
      <c r="CB712" s="55"/>
      <c r="CC712" s="55"/>
      <c r="CD712" s="55"/>
      <c r="CE712" s="55"/>
      <c r="CF712" s="55"/>
      <c r="CG712" s="55"/>
      <c r="CH712" s="55"/>
      <c r="CI712" s="55"/>
      <c r="CJ712" s="55"/>
      <c r="CK712" s="55"/>
      <c r="CL712" s="55"/>
      <c r="CM712" s="55"/>
      <c r="CN712" s="55"/>
      <c r="CO712" s="55"/>
      <c r="CP712" s="55"/>
      <c r="CQ712" s="55"/>
      <c r="CR712" s="55"/>
      <c r="CS712" s="55"/>
      <c r="CT712" s="55"/>
      <c r="CU712" s="55"/>
      <c r="CV712" s="55"/>
      <c r="CW712" s="55"/>
      <c r="CX712" s="55"/>
      <c r="CY712" s="55"/>
      <c r="CZ712" s="55"/>
      <c r="DA712" s="55"/>
      <c r="DB712" s="55"/>
      <c r="DC712" s="55"/>
      <c r="DD712" s="55"/>
      <c r="DE712" s="55"/>
      <c r="DF712" s="55"/>
      <c r="DG712" s="55"/>
      <c r="DH712" s="55"/>
      <c r="DI712" s="55"/>
      <c r="DJ712" s="55"/>
      <c r="DK712" s="55"/>
      <c r="DL712" s="55"/>
      <c r="DM712" s="55"/>
      <c r="DN712" s="55"/>
      <c r="DO712" s="55"/>
      <c r="DP712" s="55"/>
      <c r="DQ712" s="55"/>
      <c r="DR712" s="55"/>
      <c r="DS712" s="55"/>
      <c r="DT712" s="55"/>
      <c r="DU712" s="55"/>
      <c r="DV712" s="55"/>
      <c r="DW712" s="55"/>
      <c r="DX712" s="55"/>
      <c r="DY712" s="55"/>
      <c r="DZ712" s="55"/>
      <c r="EA712" s="55"/>
      <c r="EB712" s="55"/>
      <c r="EC712" s="55"/>
      <c r="ED712" s="55"/>
      <c r="EE712" s="55"/>
      <c r="EF712" s="55"/>
      <c r="EG712" s="55"/>
      <c r="EH712" s="55"/>
      <c r="EI712" s="55"/>
      <c r="EJ712" s="55"/>
      <c r="EK712" s="55"/>
      <c r="EL712" s="55"/>
      <c r="EM712" s="55"/>
      <c r="EN712" s="55"/>
      <c r="EO712" s="55"/>
      <c r="EP712" s="55"/>
      <c r="EQ712" s="55"/>
      <c r="ER712" s="55"/>
      <c r="ES712" s="55"/>
      <c r="ET712" s="55"/>
      <c r="EU712" s="55"/>
      <c r="EV712" s="55"/>
      <c r="EW712" s="55"/>
      <c r="EX712" s="55"/>
      <c r="EY712" s="55"/>
      <c r="EZ712" s="55"/>
      <c r="FA712" s="55"/>
      <c r="FB712" s="55"/>
      <c r="FC712" s="55"/>
      <c r="FD712" s="55"/>
      <c r="FE712" s="55"/>
      <c r="FF712" s="55"/>
      <c r="FG712" s="55"/>
      <c r="FH712" s="55"/>
      <c r="FI712" s="55"/>
      <c r="FJ712" s="55"/>
      <c r="FK712" s="55"/>
      <c r="FL712" s="55"/>
      <c r="FM712" s="55"/>
      <c r="FN712" s="55"/>
      <c r="FO712" s="55"/>
      <c r="FP712" s="55"/>
      <c r="FQ712" s="55"/>
      <c r="FR712" s="55"/>
      <c r="FS712" s="55"/>
      <c r="FT712" s="55"/>
      <c r="FU712" s="55"/>
      <c r="FV712" s="55"/>
      <c r="FW712" s="55"/>
      <c r="FX712" s="55"/>
      <c r="FY712" s="55"/>
      <c r="FZ712" s="55"/>
      <c r="GA712" s="55"/>
      <c r="GB712" s="55"/>
      <c r="GC712" s="55"/>
      <c r="GD712" s="55"/>
      <c r="GE712" s="55"/>
      <c r="GF712" s="55"/>
      <c r="GG712" s="55"/>
      <c r="GH712" s="55"/>
      <c r="GI712" s="55"/>
      <c r="GJ712" s="55"/>
      <c r="GK712" s="55"/>
      <c r="GL712" s="55"/>
      <c r="GM712" s="55"/>
      <c r="GN712" s="55"/>
      <c r="GO712" s="55"/>
      <c r="GP712" s="55"/>
      <c r="GQ712" s="55"/>
      <c r="GR712" s="55"/>
      <c r="GS712" s="55"/>
      <c r="GT712" s="55"/>
      <c r="GU712" s="55"/>
      <c r="GV712" s="55"/>
      <c r="GW712" s="55"/>
      <c r="GX712" s="55"/>
      <c r="GY712" s="55"/>
      <c r="GZ712" s="55"/>
      <c r="HA712" s="55"/>
      <c r="HB712" s="55"/>
      <c r="HC712" s="55"/>
      <c r="HD712" s="55"/>
      <c r="HE712" s="55"/>
      <c r="HF712" s="55"/>
      <c r="HG712" s="55"/>
      <c r="HH712" s="55"/>
      <c r="HI712" s="55"/>
      <c r="HJ712" s="55"/>
      <c r="HK712" s="55"/>
      <c r="HL712" s="55"/>
      <c r="HM712" s="55"/>
      <c r="HN712" s="55"/>
      <c r="HO712" s="55"/>
      <c r="HP712" s="55"/>
      <c r="HQ712" s="55"/>
      <c r="HR712" s="55"/>
      <c r="HS712" s="55"/>
      <c r="HT712" s="55"/>
      <c r="HU712" s="55"/>
      <c r="HV712" s="55"/>
      <c r="HW712" s="55"/>
      <c r="HX712" s="55"/>
      <c r="HY712" s="55"/>
      <c r="HZ712" s="55"/>
      <c r="IA712" s="55"/>
      <c r="IB712" s="55"/>
      <c r="IC712" s="55"/>
      <c r="ID712" s="55"/>
      <c r="IE712" s="55"/>
      <c r="IF712" s="55"/>
      <c r="IG712" s="55"/>
      <c r="IH712" s="55"/>
      <c r="II712" s="55"/>
      <c r="IJ712" s="55"/>
      <c r="IK712" s="55"/>
      <c r="IL712" s="55"/>
      <c r="IM712" s="55"/>
      <c r="IN712" s="55"/>
      <c r="IO712" s="55"/>
      <c r="IP712" s="55"/>
      <c r="IQ712" s="55"/>
      <c r="IR712" s="55"/>
    </row>
    <row r="713" spans="1:252" ht="89.25">
      <c r="A713" s="3" t="s">
        <v>2732</v>
      </c>
      <c r="B713" s="4" t="s">
        <v>478</v>
      </c>
      <c r="C713" s="4" t="s">
        <v>479</v>
      </c>
      <c r="D713" s="40" t="s">
        <v>2694</v>
      </c>
      <c r="E713" s="40" t="s">
        <v>2695</v>
      </c>
      <c r="F713" s="40" t="s">
        <v>2696</v>
      </c>
      <c r="G713" s="4" t="s">
        <v>2697</v>
      </c>
      <c r="H713" s="4" t="s">
        <v>2698</v>
      </c>
      <c r="I713" s="40" t="s">
        <v>2699</v>
      </c>
      <c r="J713" s="40"/>
      <c r="K713" s="40" t="s">
        <v>491</v>
      </c>
      <c r="L713" s="4">
        <v>0</v>
      </c>
      <c r="M713" s="4">
        <v>231010000</v>
      </c>
      <c r="N713" s="33" t="s">
        <v>483</v>
      </c>
      <c r="O713" s="4" t="s">
        <v>1356</v>
      </c>
      <c r="P713" s="33" t="s">
        <v>483</v>
      </c>
      <c r="Q713" s="4" t="s">
        <v>485</v>
      </c>
      <c r="R713" s="4" t="s">
        <v>1937</v>
      </c>
      <c r="S713" s="4" t="s">
        <v>496</v>
      </c>
      <c r="T713" s="4">
        <v>796</v>
      </c>
      <c r="U713" s="4" t="s">
        <v>835</v>
      </c>
      <c r="V713" s="4">
        <v>1</v>
      </c>
      <c r="W713" s="171">
        <v>1473000</v>
      </c>
      <c r="X713" s="171">
        <f t="shared" si="36"/>
        <v>1473000</v>
      </c>
      <c r="Y713" s="171">
        <f t="shared" si="35"/>
        <v>1649760.0000000002</v>
      </c>
      <c r="Z713" s="172"/>
      <c r="AA713" s="168" t="s">
        <v>1319</v>
      </c>
      <c r="AB713" s="4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5"/>
      <c r="AO713" s="55"/>
      <c r="AP713" s="55"/>
      <c r="AQ713" s="55"/>
      <c r="AR713" s="55"/>
      <c r="AS713" s="55"/>
      <c r="AT713" s="55"/>
      <c r="AU713" s="55"/>
      <c r="AV713" s="55"/>
      <c r="AW713" s="55"/>
      <c r="AX713" s="55"/>
      <c r="AY713" s="55"/>
      <c r="AZ713" s="55"/>
      <c r="BA713" s="55"/>
      <c r="BB713" s="55"/>
      <c r="BC713" s="55"/>
      <c r="BD713" s="55"/>
      <c r="BE713" s="55"/>
      <c r="BF713" s="55"/>
      <c r="BG713" s="55"/>
      <c r="BH713" s="55"/>
      <c r="BI713" s="55"/>
      <c r="BJ713" s="55"/>
      <c r="BK713" s="55"/>
      <c r="BL713" s="55"/>
      <c r="BM713" s="55"/>
      <c r="BN713" s="55"/>
      <c r="BO713" s="55"/>
      <c r="BP713" s="55"/>
      <c r="BQ713" s="55"/>
      <c r="BR713" s="55"/>
      <c r="BS713" s="55"/>
      <c r="BT713" s="55"/>
      <c r="BU713" s="55"/>
      <c r="BV713" s="55"/>
      <c r="BW713" s="55"/>
      <c r="BX713" s="55"/>
      <c r="BY713" s="55"/>
      <c r="BZ713" s="55"/>
      <c r="CA713" s="55"/>
      <c r="CB713" s="55"/>
      <c r="CC713" s="55"/>
      <c r="CD713" s="55"/>
      <c r="CE713" s="55"/>
      <c r="CF713" s="55"/>
      <c r="CG713" s="55"/>
      <c r="CH713" s="55"/>
      <c r="CI713" s="55"/>
      <c r="CJ713" s="55"/>
      <c r="CK713" s="55"/>
      <c r="CL713" s="55"/>
      <c r="CM713" s="55"/>
      <c r="CN713" s="55"/>
      <c r="CO713" s="55"/>
      <c r="CP713" s="55"/>
      <c r="CQ713" s="55"/>
      <c r="CR713" s="55"/>
      <c r="CS713" s="55"/>
      <c r="CT713" s="55"/>
      <c r="CU713" s="55"/>
      <c r="CV713" s="55"/>
      <c r="CW713" s="55"/>
      <c r="CX713" s="55"/>
      <c r="CY713" s="55"/>
      <c r="CZ713" s="55"/>
      <c r="DA713" s="55"/>
      <c r="DB713" s="55"/>
      <c r="DC713" s="55"/>
      <c r="DD713" s="55"/>
      <c r="DE713" s="55"/>
      <c r="DF713" s="55"/>
      <c r="DG713" s="55"/>
      <c r="DH713" s="55"/>
      <c r="DI713" s="55"/>
      <c r="DJ713" s="55"/>
      <c r="DK713" s="55"/>
      <c r="DL713" s="55"/>
      <c r="DM713" s="55"/>
      <c r="DN713" s="55"/>
      <c r="DO713" s="55"/>
      <c r="DP713" s="55"/>
      <c r="DQ713" s="55"/>
      <c r="DR713" s="55"/>
      <c r="DS713" s="55"/>
      <c r="DT713" s="55"/>
      <c r="DU713" s="55"/>
      <c r="DV713" s="55"/>
      <c r="DW713" s="55"/>
      <c r="DX713" s="55"/>
      <c r="DY713" s="55"/>
      <c r="DZ713" s="55"/>
      <c r="EA713" s="55"/>
      <c r="EB713" s="55"/>
      <c r="EC713" s="55"/>
      <c r="ED713" s="55"/>
      <c r="EE713" s="55"/>
      <c r="EF713" s="55"/>
      <c r="EG713" s="55"/>
      <c r="EH713" s="55"/>
      <c r="EI713" s="55"/>
      <c r="EJ713" s="55"/>
      <c r="EK713" s="55"/>
      <c r="EL713" s="55"/>
      <c r="EM713" s="55"/>
      <c r="EN713" s="55"/>
      <c r="EO713" s="55"/>
      <c r="EP713" s="55"/>
      <c r="EQ713" s="55"/>
      <c r="ER713" s="55"/>
      <c r="ES713" s="55"/>
      <c r="ET713" s="55"/>
      <c r="EU713" s="55"/>
      <c r="EV713" s="55"/>
      <c r="EW713" s="55"/>
      <c r="EX713" s="55"/>
      <c r="EY713" s="55"/>
      <c r="EZ713" s="55"/>
      <c r="FA713" s="55"/>
      <c r="FB713" s="55"/>
      <c r="FC713" s="55"/>
      <c r="FD713" s="55"/>
      <c r="FE713" s="55"/>
      <c r="FF713" s="55"/>
      <c r="FG713" s="55"/>
      <c r="FH713" s="55"/>
      <c r="FI713" s="55"/>
      <c r="FJ713" s="55"/>
      <c r="FK713" s="55"/>
      <c r="FL713" s="55"/>
      <c r="FM713" s="55"/>
      <c r="FN713" s="55"/>
      <c r="FO713" s="55"/>
      <c r="FP713" s="55"/>
      <c r="FQ713" s="55"/>
      <c r="FR713" s="55"/>
      <c r="FS713" s="55"/>
      <c r="FT713" s="55"/>
      <c r="FU713" s="55"/>
      <c r="FV713" s="55"/>
      <c r="FW713" s="55"/>
      <c r="FX713" s="55"/>
      <c r="FY713" s="55"/>
      <c r="FZ713" s="55"/>
      <c r="GA713" s="55"/>
      <c r="GB713" s="55"/>
      <c r="GC713" s="55"/>
      <c r="GD713" s="55"/>
      <c r="GE713" s="55"/>
      <c r="GF713" s="55"/>
      <c r="GG713" s="55"/>
      <c r="GH713" s="55"/>
      <c r="GI713" s="55"/>
      <c r="GJ713" s="55"/>
      <c r="GK713" s="55"/>
      <c r="GL713" s="55"/>
      <c r="GM713" s="55"/>
      <c r="GN713" s="55"/>
      <c r="GO713" s="55"/>
      <c r="GP713" s="55"/>
      <c r="GQ713" s="55"/>
      <c r="GR713" s="55"/>
      <c r="GS713" s="55"/>
      <c r="GT713" s="55"/>
      <c r="GU713" s="55"/>
      <c r="GV713" s="55"/>
      <c r="GW713" s="55"/>
      <c r="GX713" s="55"/>
      <c r="GY713" s="55"/>
      <c r="GZ713" s="55"/>
      <c r="HA713" s="55"/>
      <c r="HB713" s="55"/>
      <c r="HC713" s="55"/>
      <c r="HD713" s="55"/>
      <c r="HE713" s="55"/>
      <c r="HF713" s="55"/>
      <c r="HG713" s="55"/>
      <c r="HH713" s="55"/>
      <c r="HI713" s="55"/>
      <c r="HJ713" s="55"/>
      <c r="HK713" s="55"/>
      <c r="HL713" s="55"/>
      <c r="HM713" s="55"/>
      <c r="HN713" s="55"/>
      <c r="HO713" s="55"/>
      <c r="HP713" s="55"/>
      <c r="HQ713" s="55"/>
      <c r="HR713" s="55"/>
      <c r="HS713" s="55"/>
      <c r="HT713" s="55"/>
      <c r="HU713" s="55"/>
      <c r="HV713" s="55"/>
      <c r="HW713" s="55"/>
      <c r="HX713" s="55"/>
      <c r="HY713" s="55"/>
      <c r="HZ713" s="55"/>
      <c r="IA713" s="55"/>
      <c r="IB713" s="55"/>
      <c r="IC713" s="55"/>
      <c r="ID713" s="55"/>
      <c r="IE713" s="55"/>
      <c r="IF713" s="55"/>
      <c r="IG713" s="55"/>
      <c r="IH713" s="55"/>
      <c r="II713" s="55"/>
      <c r="IJ713" s="55"/>
      <c r="IK713" s="55"/>
      <c r="IL713" s="55"/>
      <c r="IM713" s="55"/>
      <c r="IN713" s="55"/>
      <c r="IO713" s="55"/>
      <c r="IP713" s="55"/>
      <c r="IQ713" s="55"/>
      <c r="IR713" s="55"/>
    </row>
    <row r="714" spans="1:252" ht="76.5" customHeight="1">
      <c r="A714" s="3" t="s">
        <v>2733</v>
      </c>
      <c r="B714" s="4" t="s">
        <v>478</v>
      </c>
      <c r="C714" s="4" t="s">
        <v>479</v>
      </c>
      <c r="D714" s="40" t="s">
        <v>2700</v>
      </c>
      <c r="E714" s="40" t="s">
        <v>2695</v>
      </c>
      <c r="F714" s="40" t="s">
        <v>2696</v>
      </c>
      <c r="G714" s="40" t="s">
        <v>2701</v>
      </c>
      <c r="H714" s="4" t="s">
        <v>2702</v>
      </c>
      <c r="I714" s="4"/>
      <c r="J714" s="40"/>
      <c r="K714" s="40" t="s">
        <v>491</v>
      </c>
      <c r="L714" s="4">
        <v>0</v>
      </c>
      <c r="M714" s="4">
        <v>231010000</v>
      </c>
      <c r="N714" s="33" t="s">
        <v>483</v>
      </c>
      <c r="O714" s="4" t="s">
        <v>492</v>
      </c>
      <c r="P714" s="33" t="s">
        <v>483</v>
      </c>
      <c r="Q714" s="4" t="s">
        <v>485</v>
      </c>
      <c r="R714" s="4" t="s">
        <v>1937</v>
      </c>
      <c r="S714" s="4" t="s">
        <v>496</v>
      </c>
      <c r="T714" s="4">
        <v>796</v>
      </c>
      <c r="U714" s="4" t="s">
        <v>835</v>
      </c>
      <c r="V714" s="4">
        <v>1</v>
      </c>
      <c r="W714" s="171">
        <v>241000</v>
      </c>
      <c r="X714" s="171">
        <f t="shared" si="36"/>
        <v>241000</v>
      </c>
      <c r="Y714" s="171">
        <f t="shared" si="35"/>
        <v>269920</v>
      </c>
      <c r="Z714" s="172"/>
      <c r="AA714" s="168" t="s">
        <v>1319</v>
      </c>
      <c r="AB714" s="4"/>
      <c r="AD714" s="55"/>
      <c r="AE714" s="55"/>
      <c r="AF714" s="55"/>
      <c r="AG714" s="55"/>
      <c r="AH714" s="55"/>
      <c r="AI714" s="5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  <c r="AT714" s="55"/>
      <c r="AU714" s="55"/>
      <c r="AV714" s="55"/>
      <c r="AW714" s="55"/>
      <c r="AX714" s="55"/>
      <c r="AY714" s="55"/>
      <c r="AZ714" s="55"/>
      <c r="BA714" s="55"/>
      <c r="BB714" s="55"/>
      <c r="BC714" s="55"/>
      <c r="BD714" s="55"/>
      <c r="BE714" s="55"/>
      <c r="BF714" s="55"/>
      <c r="BG714" s="55"/>
      <c r="BH714" s="55"/>
      <c r="BI714" s="55"/>
      <c r="BJ714" s="55"/>
      <c r="BK714" s="55"/>
      <c r="BL714" s="55"/>
      <c r="BM714" s="55"/>
      <c r="BN714" s="55"/>
      <c r="BO714" s="55"/>
      <c r="BP714" s="55"/>
      <c r="BQ714" s="55"/>
      <c r="BR714" s="55"/>
      <c r="BS714" s="55"/>
      <c r="BT714" s="55"/>
      <c r="BU714" s="55"/>
      <c r="BV714" s="55"/>
      <c r="BW714" s="55"/>
      <c r="BX714" s="55"/>
      <c r="BY714" s="55"/>
      <c r="BZ714" s="55"/>
      <c r="CA714" s="55"/>
      <c r="CB714" s="55"/>
      <c r="CC714" s="55"/>
      <c r="CD714" s="55"/>
      <c r="CE714" s="55"/>
      <c r="CF714" s="55"/>
      <c r="CG714" s="55"/>
      <c r="CH714" s="55"/>
      <c r="CI714" s="55"/>
      <c r="CJ714" s="55"/>
      <c r="CK714" s="55"/>
      <c r="CL714" s="55"/>
      <c r="CM714" s="55"/>
      <c r="CN714" s="55"/>
      <c r="CO714" s="55"/>
      <c r="CP714" s="55"/>
      <c r="CQ714" s="55"/>
      <c r="CR714" s="55"/>
      <c r="CS714" s="55"/>
      <c r="CT714" s="55"/>
      <c r="CU714" s="55"/>
      <c r="CV714" s="55"/>
      <c r="CW714" s="55"/>
      <c r="CX714" s="55"/>
      <c r="CY714" s="55"/>
      <c r="CZ714" s="55"/>
      <c r="DA714" s="55"/>
      <c r="DB714" s="55"/>
      <c r="DC714" s="55"/>
      <c r="DD714" s="55"/>
      <c r="DE714" s="55"/>
      <c r="DF714" s="55"/>
      <c r="DG714" s="55"/>
      <c r="DH714" s="55"/>
      <c r="DI714" s="55"/>
      <c r="DJ714" s="55"/>
      <c r="DK714" s="55"/>
      <c r="DL714" s="55"/>
      <c r="DM714" s="55"/>
      <c r="DN714" s="55"/>
      <c r="DO714" s="55"/>
      <c r="DP714" s="55"/>
      <c r="DQ714" s="55"/>
      <c r="DR714" s="55"/>
      <c r="DS714" s="55"/>
      <c r="DT714" s="55"/>
      <c r="DU714" s="55"/>
      <c r="DV714" s="55"/>
      <c r="DW714" s="55"/>
      <c r="DX714" s="55"/>
      <c r="DY714" s="55"/>
      <c r="DZ714" s="55"/>
      <c r="EA714" s="55"/>
      <c r="EB714" s="55"/>
      <c r="EC714" s="55"/>
      <c r="ED714" s="55"/>
      <c r="EE714" s="55"/>
      <c r="EF714" s="55"/>
      <c r="EG714" s="55"/>
      <c r="EH714" s="55"/>
      <c r="EI714" s="55"/>
      <c r="EJ714" s="55"/>
      <c r="EK714" s="55"/>
      <c r="EL714" s="55"/>
      <c r="EM714" s="55"/>
      <c r="EN714" s="55"/>
      <c r="EO714" s="55"/>
      <c r="EP714" s="55"/>
      <c r="EQ714" s="55"/>
      <c r="ER714" s="55"/>
      <c r="ES714" s="55"/>
      <c r="ET714" s="55"/>
      <c r="EU714" s="55"/>
      <c r="EV714" s="55"/>
      <c r="EW714" s="55"/>
      <c r="EX714" s="55"/>
      <c r="EY714" s="55"/>
      <c r="EZ714" s="55"/>
      <c r="FA714" s="55"/>
      <c r="FB714" s="55"/>
      <c r="FC714" s="55"/>
      <c r="FD714" s="55"/>
      <c r="FE714" s="55"/>
      <c r="FF714" s="55"/>
      <c r="FG714" s="55"/>
      <c r="FH714" s="55"/>
      <c r="FI714" s="55"/>
      <c r="FJ714" s="55"/>
      <c r="FK714" s="55"/>
      <c r="FL714" s="55"/>
      <c r="FM714" s="55"/>
      <c r="FN714" s="55"/>
      <c r="FO714" s="55"/>
      <c r="FP714" s="55"/>
      <c r="FQ714" s="55"/>
      <c r="FR714" s="55"/>
      <c r="FS714" s="55"/>
      <c r="FT714" s="55"/>
      <c r="FU714" s="55"/>
      <c r="FV714" s="55"/>
      <c r="FW714" s="55"/>
      <c r="FX714" s="55"/>
      <c r="FY714" s="55"/>
      <c r="FZ714" s="55"/>
      <c r="GA714" s="55"/>
      <c r="GB714" s="55"/>
      <c r="GC714" s="55"/>
      <c r="GD714" s="55"/>
      <c r="GE714" s="55"/>
      <c r="GF714" s="55"/>
      <c r="GG714" s="55"/>
      <c r="GH714" s="55"/>
      <c r="GI714" s="55"/>
      <c r="GJ714" s="55"/>
      <c r="GK714" s="55"/>
      <c r="GL714" s="55"/>
      <c r="GM714" s="55"/>
      <c r="GN714" s="55"/>
      <c r="GO714" s="55"/>
      <c r="GP714" s="55"/>
      <c r="GQ714" s="55"/>
      <c r="GR714" s="55"/>
      <c r="GS714" s="55"/>
      <c r="GT714" s="55"/>
      <c r="GU714" s="55"/>
      <c r="GV714" s="55"/>
      <c r="GW714" s="55"/>
      <c r="GX714" s="55"/>
      <c r="GY714" s="55"/>
      <c r="GZ714" s="55"/>
      <c r="HA714" s="55"/>
      <c r="HB714" s="55"/>
      <c r="HC714" s="55"/>
      <c r="HD714" s="55"/>
      <c r="HE714" s="55"/>
      <c r="HF714" s="55"/>
      <c r="HG714" s="55"/>
      <c r="HH714" s="55"/>
      <c r="HI714" s="55"/>
      <c r="HJ714" s="55"/>
      <c r="HK714" s="55"/>
      <c r="HL714" s="55"/>
      <c r="HM714" s="55"/>
      <c r="HN714" s="55"/>
      <c r="HO714" s="55"/>
      <c r="HP714" s="55"/>
      <c r="HQ714" s="55"/>
      <c r="HR714" s="55"/>
      <c r="HS714" s="55"/>
      <c r="HT714" s="55"/>
      <c r="HU714" s="55"/>
      <c r="HV714" s="55"/>
      <c r="HW714" s="55"/>
      <c r="HX714" s="55"/>
      <c r="HY714" s="55"/>
      <c r="HZ714" s="55"/>
      <c r="IA714" s="55"/>
      <c r="IB714" s="55"/>
      <c r="IC714" s="55"/>
      <c r="ID714" s="55"/>
      <c r="IE714" s="55"/>
      <c r="IF714" s="55"/>
      <c r="IG714" s="55"/>
      <c r="IH714" s="55"/>
      <c r="II714" s="55"/>
      <c r="IJ714" s="55"/>
      <c r="IK714" s="55"/>
      <c r="IL714" s="55"/>
      <c r="IM714" s="55"/>
      <c r="IN714" s="55"/>
      <c r="IO714" s="55"/>
      <c r="IP714" s="55"/>
      <c r="IQ714" s="55"/>
      <c r="IR714" s="55"/>
    </row>
    <row r="715" spans="1:252" s="6" customFormat="1" ht="71.25" customHeight="1">
      <c r="A715" s="3" t="s">
        <v>2734</v>
      </c>
      <c r="B715" s="4" t="s">
        <v>478</v>
      </c>
      <c r="C715" s="4" t="s">
        <v>479</v>
      </c>
      <c r="D715" s="40" t="s">
        <v>2703</v>
      </c>
      <c r="E715" s="40" t="s">
        <v>2704</v>
      </c>
      <c r="F715" s="40" t="s">
        <v>2705</v>
      </c>
      <c r="G715" s="40" t="s">
        <v>2706</v>
      </c>
      <c r="H715" s="4" t="s">
        <v>2707</v>
      </c>
      <c r="I715" s="4" t="s">
        <v>2708</v>
      </c>
      <c r="J715" s="40"/>
      <c r="K715" s="40" t="s">
        <v>491</v>
      </c>
      <c r="L715" s="4">
        <v>0</v>
      </c>
      <c r="M715" s="4">
        <v>231010000</v>
      </c>
      <c r="N715" s="33" t="s">
        <v>483</v>
      </c>
      <c r="O715" s="4" t="s">
        <v>576</v>
      </c>
      <c r="P715" s="33" t="s">
        <v>483</v>
      </c>
      <c r="Q715" s="4" t="s">
        <v>485</v>
      </c>
      <c r="R715" s="4" t="s">
        <v>1937</v>
      </c>
      <c r="S715" s="4" t="s">
        <v>496</v>
      </c>
      <c r="T715" s="4">
        <v>839</v>
      </c>
      <c r="U715" s="4" t="s">
        <v>40</v>
      </c>
      <c r="V715" s="4">
        <v>1</v>
      </c>
      <c r="W715" s="171">
        <v>500000</v>
      </c>
      <c r="X715" s="171">
        <v>0</v>
      </c>
      <c r="Y715" s="171">
        <f t="shared" si="35"/>
        <v>0</v>
      </c>
      <c r="Z715" s="172"/>
      <c r="AA715" s="168" t="s">
        <v>1319</v>
      </c>
      <c r="AB715" s="4">
        <v>7.11</v>
      </c>
      <c r="AC715" s="111"/>
      <c r="AD715" s="55"/>
      <c r="AE715" s="55"/>
      <c r="AF715" s="55"/>
      <c r="AG715" s="55"/>
      <c r="AH715" s="55"/>
      <c r="AI715" s="5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  <c r="AT715" s="55"/>
      <c r="AU715" s="55"/>
      <c r="AV715" s="55"/>
      <c r="AW715" s="55"/>
      <c r="AX715" s="55"/>
      <c r="AY715" s="55"/>
      <c r="AZ715" s="55"/>
      <c r="BA715" s="55"/>
      <c r="BB715" s="55"/>
      <c r="BC715" s="55"/>
      <c r="BD715" s="55"/>
      <c r="BE715" s="55"/>
      <c r="BF715" s="55"/>
      <c r="BG715" s="55"/>
      <c r="BH715" s="55"/>
      <c r="BI715" s="55"/>
      <c r="BJ715" s="55"/>
      <c r="BK715" s="55"/>
      <c r="BL715" s="55"/>
      <c r="BM715" s="55"/>
      <c r="BN715" s="55"/>
      <c r="BO715" s="55"/>
      <c r="BP715" s="55"/>
      <c r="BQ715" s="55"/>
      <c r="BR715" s="55"/>
      <c r="BS715" s="55"/>
      <c r="BT715" s="55"/>
      <c r="BU715" s="55"/>
      <c r="BV715" s="55"/>
      <c r="BW715" s="55"/>
      <c r="BX715" s="55"/>
      <c r="BY715" s="55"/>
      <c r="BZ715" s="55"/>
      <c r="CA715" s="55"/>
      <c r="CB715" s="55"/>
      <c r="CC715" s="55"/>
      <c r="CD715" s="55"/>
      <c r="CE715" s="55"/>
      <c r="CF715" s="55"/>
      <c r="CG715" s="55"/>
      <c r="CH715" s="55"/>
      <c r="CI715" s="55"/>
      <c r="CJ715" s="55"/>
      <c r="CK715" s="55"/>
      <c r="CL715" s="55"/>
      <c r="CM715" s="55"/>
      <c r="CN715" s="55"/>
      <c r="CO715" s="55"/>
      <c r="CP715" s="55"/>
      <c r="CQ715" s="55"/>
      <c r="CR715" s="55"/>
      <c r="CS715" s="55"/>
      <c r="CT715" s="55"/>
      <c r="CU715" s="55"/>
      <c r="CV715" s="55"/>
      <c r="CW715" s="55"/>
      <c r="CX715" s="55"/>
      <c r="CY715" s="55"/>
      <c r="CZ715" s="55"/>
      <c r="DA715" s="55"/>
      <c r="DB715" s="55"/>
      <c r="DC715" s="55"/>
      <c r="DD715" s="55"/>
      <c r="DE715" s="55"/>
      <c r="DF715" s="55"/>
      <c r="DG715" s="55"/>
      <c r="DH715" s="55"/>
      <c r="DI715" s="55"/>
      <c r="DJ715" s="55"/>
      <c r="DK715" s="55"/>
      <c r="DL715" s="55"/>
      <c r="DM715" s="55"/>
      <c r="DN715" s="55"/>
      <c r="DO715" s="55"/>
      <c r="DP715" s="55"/>
      <c r="DQ715" s="55"/>
      <c r="DR715" s="55"/>
      <c r="DS715" s="55"/>
      <c r="DT715" s="55"/>
      <c r="DU715" s="55"/>
      <c r="DV715" s="55"/>
      <c r="DW715" s="55"/>
      <c r="DX715" s="55"/>
      <c r="DY715" s="55"/>
      <c r="DZ715" s="55"/>
      <c r="EA715" s="55"/>
      <c r="EB715" s="55"/>
      <c r="EC715" s="55"/>
      <c r="ED715" s="55"/>
      <c r="EE715" s="55"/>
      <c r="EF715" s="55"/>
      <c r="EG715" s="55"/>
      <c r="EH715" s="55"/>
      <c r="EI715" s="55"/>
      <c r="EJ715" s="55"/>
      <c r="EK715" s="55"/>
      <c r="EL715" s="55"/>
      <c r="EM715" s="55"/>
      <c r="EN715" s="55"/>
      <c r="EO715" s="55"/>
      <c r="EP715" s="55"/>
      <c r="EQ715" s="55"/>
      <c r="ER715" s="55"/>
      <c r="ES715" s="55"/>
      <c r="ET715" s="55"/>
      <c r="EU715" s="55"/>
      <c r="EV715" s="55"/>
      <c r="EW715" s="55"/>
      <c r="EX715" s="55"/>
      <c r="EY715" s="55"/>
      <c r="EZ715" s="55"/>
      <c r="FA715" s="55"/>
      <c r="FB715" s="55"/>
      <c r="FC715" s="55"/>
      <c r="FD715" s="55"/>
      <c r="FE715" s="55"/>
      <c r="FF715" s="55"/>
      <c r="FG715" s="55"/>
      <c r="FH715" s="55"/>
      <c r="FI715" s="55"/>
      <c r="FJ715" s="55"/>
      <c r="FK715" s="55"/>
      <c r="FL715" s="55"/>
      <c r="FM715" s="55"/>
      <c r="FN715" s="55"/>
      <c r="FO715" s="55"/>
      <c r="FP715" s="55"/>
      <c r="FQ715" s="55"/>
      <c r="FR715" s="55"/>
      <c r="FS715" s="55"/>
      <c r="FT715" s="55"/>
      <c r="FU715" s="55"/>
      <c r="FV715" s="55"/>
      <c r="FW715" s="55"/>
      <c r="FX715" s="55"/>
      <c r="FY715" s="55"/>
      <c r="FZ715" s="55"/>
      <c r="GA715" s="55"/>
      <c r="GB715" s="55"/>
      <c r="GC715" s="55"/>
      <c r="GD715" s="55"/>
      <c r="GE715" s="55"/>
      <c r="GF715" s="55"/>
      <c r="GG715" s="55"/>
      <c r="GH715" s="55"/>
      <c r="GI715" s="55"/>
      <c r="GJ715" s="55"/>
      <c r="GK715" s="55"/>
      <c r="GL715" s="55"/>
      <c r="GM715" s="55"/>
      <c r="GN715" s="55"/>
      <c r="GO715" s="55"/>
      <c r="GP715" s="55"/>
      <c r="GQ715" s="55"/>
      <c r="GR715" s="55"/>
      <c r="GS715" s="55"/>
      <c r="GT715" s="55"/>
      <c r="GU715" s="55"/>
      <c r="GV715" s="55"/>
      <c r="GW715" s="55"/>
      <c r="GX715" s="55"/>
      <c r="GY715" s="55"/>
      <c r="GZ715" s="55"/>
      <c r="HA715" s="55"/>
      <c r="HB715" s="55"/>
      <c r="HC715" s="55"/>
      <c r="HD715" s="55"/>
      <c r="HE715" s="55"/>
      <c r="HF715" s="55"/>
      <c r="HG715" s="55"/>
      <c r="HH715" s="55"/>
      <c r="HI715" s="55"/>
      <c r="HJ715" s="55"/>
      <c r="HK715" s="55"/>
      <c r="HL715" s="55"/>
      <c r="HM715" s="55"/>
      <c r="HN715" s="55"/>
      <c r="HO715" s="55"/>
      <c r="HP715" s="55"/>
      <c r="HQ715" s="55"/>
      <c r="HR715" s="55"/>
      <c r="HS715" s="55"/>
      <c r="HT715" s="55"/>
      <c r="HU715" s="55"/>
      <c r="HV715" s="55"/>
      <c r="HW715" s="55"/>
      <c r="HX715" s="55"/>
      <c r="HY715" s="55"/>
      <c r="HZ715" s="55"/>
      <c r="IA715" s="55"/>
      <c r="IB715" s="55"/>
      <c r="IC715" s="55"/>
      <c r="ID715" s="55"/>
      <c r="IE715" s="55"/>
      <c r="IF715" s="55"/>
      <c r="IG715" s="55"/>
      <c r="IH715" s="55"/>
      <c r="II715" s="55"/>
      <c r="IJ715" s="55"/>
      <c r="IK715" s="55"/>
      <c r="IL715" s="55"/>
      <c r="IM715" s="55"/>
      <c r="IN715" s="55"/>
      <c r="IO715" s="55"/>
      <c r="IP715" s="55"/>
      <c r="IQ715" s="55"/>
      <c r="IR715" s="55"/>
    </row>
    <row r="716" spans="1:252" s="6" customFormat="1" ht="71.25" customHeight="1">
      <c r="A716" s="3" t="s">
        <v>2857</v>
      </c>
      <c r="B716" s="4" t="s">
        <v>478</v>
      </c>
      <c r="C716" s="4" t="s">
        <v>479</v>
      </c>
      <c r="D716" s="40" t="s">
        <v>2703</v>
      </c>
      <c r="E716" s="40" t="s">
        <v>2704</v>
      </c>
      <c r="F716" s="40" t="s">
        <v>2705</v>
      </c>
      <c r="G716" s="40" t="s">
        <v>2706</v>
      </c>
      <c r="H716" s="4" t="s">
        <v>2707</v>
      </c>
      <c r="I716" s="4" t="s">
        <v>2708</v>
      </c>
      <c r="J716" s="40"/>
      <c r="K716" s="40" t="s">
        <v>482</v>
      </c>
      <c r="L716" s="4">
        <v>0</v>
      </c>
      <c r="M716" s="4">
        <v>231010000</v>
      </c>
      <c r="N716" s="33" t="s">
        <v>483</v>
      </c>
      <c r="O716" s="4" t="s">
        <v>1445</v>
      </c>
      <c r="P716" s="33" t="s">
        <v>483</v>
      </c>
      <c r="Q716" s="4" t="s">
        <v>485</v>
      </c>
      <c r="R716" s="4" t="s">
        <v>1937</v>
      </c>
      <c r="S716" s="4" t="s">
        <v>496</v>
      </c>
      <c r="T716" s="4">
        <v>839</v>
      </c>
      <c r="U716" s="4" t="s">
        <v>40</v>
      </c>
      <c r="V716" s="4">
        <v>1</v>
      </c>
      <c r="W716" s="171">
        <v>500000</v>
      </c>
      <c r="X716" s="171">
        <f>W716*V716</f>
        <v>500000</v>
      </c>
      <c r="Y716" s="171">
        <f t="shared" si="35"/>
        <v>560000</v>
      </c>
      <c r="Z716" s="172"/>
      <c r="AA716" s="168" t="s">
        <v>1319</v>
      </c>
      <c r="AB716" s="4"/>
      <c r="AC716" s="111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5"/>
      <c r="AV716" s="55"/>
      <c r="AW716" s="55"/>
      <c r="AX716" s="55"/>
      <c r="AY716" s="55"/>
      <c r="AZ716" s="55"/>
      <c r="BA716" s="55"/>
      <c r="BB716" s="55"/>
      <c r="BC716" s="55"/>
      <c r="BD716" s="55"/>
      <c r="BE716" s="55"/>
      <c r="BF716" s="55"/>
      <c r="BG716" s="55"/>
      <c r="BH716" s="55"/>
      <c r="BI716" s="55"/>
      <c r="BJ716" s="55"/>
      <c r="BK716" s="55"/>
      <c r="BL716" s="55"/>
      <c r="BM716" s="55"/>
      <c r="BN716" s="55"/>
      <c r="BO716" s="55"/>
      <c r="BP716" s="55"/>
      <c r="BQ716" s="55"/>
      <c r="BR716" s="55"/>
      <c r="BS716" s="55"/>
      <c r="BT716" s="55"/>
      <c r="BU716" s="55"/>
      <c r="BV716" s="55"/>
      <c r="BW716" s="55"/>
      <c r="BX716" s="55"/>
      <c r="BY716" s="55"/>
      <c r="BZ716" s="55"/>
      <c r="CA716" s="55"/>
      <c r="CB716" s="55"/>
      <c r="CC716" s="55"/>
      <c r="CD716" s="55"/>
      <c r="CE716" s="55"/>
      <c r="CF716" s="55"/>
      <c r="CG716" s="55"/>
      <c r="CH716" s="55"/>
      <c r="CI716" s="55"/>
      <c r="CJ716" s="55"/>
      <c r="CK716" s="55"/>
      <c r="CL716" s="55"/>
      <c r="CM716" s="55"/>
      <c r="CN716" s="55"/>
      <c r="CO716" s="55"/>
      <c r="CP716" s="55"/>
      <c r="CQ716" s="55"/>
      <c r="CR716" s="55"/>
      <c r="CS716" s="55"/>
      <c r="CT716" s="55"/>
      <c r="CU716" s="55"/>
      <c r="CV716" s="55"/>
      <c r="CW716" s="55"/>
      <c r="CX716" s="55"/>
      <c r="CY716" s="55"/>
      <c r="CZ716" s="55"/>
      <c r="DA716" s="55"/>
      <c r="DB716" s="55"/>
      <c r="DC716" s="55"/>
      <c r="DD716" s="55"/>
      <c r="DE716" s="55"/>
      <c r="DF716" s="55"/>
      <c r="DG716" s="55"/>
      <c r="DH716" s="55"/>
      <c r="DI716" s="55"/>
      <c r="DJ716" s="55"/>
      <c r="DK716" s="55"/>
      <c r="DL716" s="55"/>
      <c r="DM716" s="55"/>
      <c r="DN716" s="55"/>
      <c r="DO716" s="55"/>
      <c r="DP716" s="55"/>
      <c r="DQ716" s="55"/>
      <c r="DR716" s="55"/>
      <c r="DS716" s="55"/>
      <c r="DT716" s="55"/>
      <c r="DU716" s="55"/>
      <c r="DV716" s="55"/>
      <c r="DW716" s="55"/>
      <c r="DX716" s="55"/>
      <c r="DY716" s="55"/>
      <c r="DZ716" s="55"/>
      <c r="EA716" s="55"/>
      <c r="EB716" s="55"/>
      <c r="EC716" s="55"/>
      <c r="ED716" s="55"/>
      <c r="EE716" s="55"/>
      <c r="EF716" s="55"/>
      <c r="EG716" s="55"/>
      <c r="EH716" s="55"/>
      <c r="EI716" s="55"/>
      <c r="EJ716" s="55"/>
      <c r="EK716" s="55"/>
      <c r="EL716" s="55"/>
      <c r="EM716" s="55"/>
      <c r="EN716" s="55"/>
      <c r="EO716" s="55"/>
      <c r="EP716" s="55"/>
      <c r="EQ716" s="55"/>
      <c r="ER716" s="55"/>
      <c r="ES716" s="55"/>
      <c r="ET716" s="55"/>
      <c r="EU716" s="55"/>
      <c r="EV716" s="55"/>
      <c r="EW716" s="55"/>
      <c r="EX716" s="55"/>
      <c r="EY716" s="55"/>
      <c r="EZ716" s="55"/>
      <c r="FA716" s="55"/>
      <c r="FB716" s="55"/>
      <c r="FC716" s="55"/>
      <c r="FD716" s="55"/>
      <c r="FE716" s="55"/>
      <c r="FF716" s="55"/>
      <c r="FG716" s="55"/>
      <c r="FH716" s="55"/>
      <c r="FI716" s="55"/>
      <c r="FJ716" s="55"/>
      <c r="FK716" s="55"/>
      <c r="FL716" s="55"/>
      <c r="FM716" s="55"/>
      <c r="FN716" s="55"/>
      <c r="FO716" s="55"/>
      <c r="FP716" s="55"/>
      <c r="FQ716" s="55"/>
      <c r="FR716" s="55"/>
      <c r="FS716" s="55"/>
      <c r="FT716" s="55"/>
      <c r="FU716" s="55"/>
      <c r="FV716" s="55"/>
      <c r="FW716" s="55"/>
      <c r="FX716" s="55"/>
      <c r="FY716" s="55"/>
      <c r="FZ716" s="55"/>
      <c r="GA716" s="55"/>
      <c r="GB716" s="55"/>
      <c r="GC716" s="55"/>
      <c r="GD716" s="55"/>
      <c r="GE716" s="55"/>
      <c r="GF716" s="55"/>
      <c r="GG716" s="55"/>
      <c r="GH716" s="55"/>
      <c r="GI716" s="55"/>
      <c r="GJ716" s="55"/>
      <c r="GK716" s="55"/>
      <c r="GL716" s="55"/>
      <c r="GM716" s="55"/>
      <c r="GN716" s="55"/>
      <c r="GO716" s="55"/>
      <c r="GP716" s="55"/>
      <c r="GQ716" s="55"/>
      <c r="GR716" s="55"/>
      <c r="GS716" s="55"/>
      <c r="GT716" s="55"/>
      <c r="GU716" s="55"/>
      <c r="GV716" s="55"/>
      <c r="GW716" s="55"/>
      <c r="GX716" s="55"/>
      <c r="GY716" s="55"/>
      <c r="GZ716" s="55"/>
      <c r="HA716" s="55"/>
      <c r="HB716" s="55"/>
      <c r="HC716" s="55"/>
      <c r="HD716" s="55"/>
      <c r="HE716" s="55"/>
      <c r="HF716" s="55"/>
      <c r="HG716" s="55"/>
      <c r="HH716" s="55"/>
      <c r="HI716" s="55"/>
      <c r="HJ716" s="55"/>
      <c r="HK716" s="55"/>
      <c r="HL716" s="55"/>
      <c r="HM716" s="55"/>
      <c r="HN716" s="55"/>
      <c r="HO716" s="55"/>
      <c r="HP716" s="55"/>
      <c r="HQ716" s="55"/>
      <c r="HR716" s="55"/>
      <c r="HS716" s="55"/>
      <c r="HT716" s="55"/>
      <c r="HU716" s="55"/>
      <c r="HV716" s="55"/>
      <c r="HW716" s="55"/>
      <c r="HX716" s="55"/>
      <c r="HY716" s="55"/>
      <c r="HZ716" s="55"/>
      <c r="IA716" s="55"/>
      <c r="IB716" s="55"/>
      <c r="IC716" s="55"/>
      <c r="ID716" s="55"/>
      <c r="IE716" s="55"/>
      <c r="IF716" s="55"/>
      <c r="IG716" s="55"/>
      <c r="IH716" s="55"/>
      <c r="II716" s="55"/>
      <c r="IJ716" s="55"/>
      <c r="IK716" s="55"/>
      <c r="IL716" s="55"/>
      <c r="IM716" s="55"/>
      <c r="IN716" s="55"/>
      <c r="IO716" s="55"/>
      <c r="IP716" s="55"/>
      <c r="IQ716" s="55"/>
      <c r="IR716" s="55"/>
    </row>
    <row r="717" spans="1:252" s="6" customFormat="1" ht="66.75" customHeight="1">
      <c r="A717" s="3" t="s">
        <v>2735</v>
      </c>
      <c r="B717" s="4" t="s">
        <v>478</v>
      </c>
      <c r="C717" s="4" t="s">
        <v>479</v>
      </c>
      <c r="D717" s="40" t="s">
        <v>2703</v>
      </c>
      <c r="E717" s="40" t="s">
        <v>2704</v>
      </c>
      <c r="F717" s="40" t="s">
        <v>2705</v>
      </c>
      <c r="G717" s="40" t="s">
        <v>2706</v>
      </c>
      <c r="H717" s="40" t="s">
        <v>2707</v>
      </c>
      <c r="I717" s="4" t="s">
        <v>2709</v>
      </c>
      <c r="J717" s="40"/>
      <c r="K717" s="40" t="s">
        <v>491</v>
      </c>
      <c r="L717" s="4">
        <v>0</v>
      </c>
      <c r="M717" s="4">
        <v>231010000</v>
      </c>
      <c r="N717" s="33" t="s">
        <v>483</v>
      </c>
      <c r="O717" s="4" t="s">
        <v>576</v>
      </c>
      <c r="P717" s="33" t="s">
        <v>483</v>
      </c>
      <c r="Q717" s="4" t="s">
        <v>485</v>
      </c>
      <c r="R717" s="4" t="s">
        <v>1937</v>
      </c>
      <c r="S717" s="4" t="s">
        <v>496</v>
      </c>
      <c r="T717" s="4">
        <v>839</v>
      </c>
      <c r="U717" s="4" t="s">
        <v>40</v>
      </c>
      <c r="V717" s="4">
        <v>1</v>
      </c>
      <c r="W717" s="171">
        <v>600000</v>
      </c>
      <c r="X717" s="171">
        <v>0</v>
      </c>
      <c r="Y717" s="171">
        <f>X717*1.12</f>
        <v>0</v>
      </c>
      <c r="Z717" s="172"/>
      <c r="AA717" s="168" t="s">
        <v>1319</v>
      </c>
      <c r="AB717" s="4" t="s">
        <v>3694</v>
      </c>
      <c r="AC717" s="111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5"/>
      <c r="AU717" s="55"/>
      <c r="AV717" s="55"/>
      <c r="AW717" s="55"/>
      <c r="AX717" s="55"/>
      <c r="AY717" s="55"/>
      <c r="AZ717" s="55"/>
      <c r="BA717" s="55"/>
      <c r="BB717" s="55"/>
      <c r="BC717" s="55"/>
      <c r="BD717" s="55"/>
      <c r="BE717" s="55"/>
      <c r="BF717" s="55"/>
      <c r="BG717" s="55"/>
      <c r="BH717" s="55"/>
      <c r="BI717" s="55"/>
      <c r="BJ717" s="55"/>
      <c r="BK717" s="55"/>
      <c r="BL717" s="55"/>
      <c r="BM717" s="55"/>
      <c r="BN717" s="55"/>
      <c r="BO717" s="55"/>
      <c r="BP717" s="55"/>
      <c r="BQ717" s="55"/>
      <c r="BR717" s="55"/>
      <c r="BS717" s="55"/>
      <c r="BT717" s="55"/>
      <c r="BU717" s="55"/>
      <c r="BV717" s="55"/>
      <c r="BW717" s="55"/>
      <c r="BX717" s="55"/>
      <c r="BY717" s="55"/>
      <c r="BZ717" s="55"/>
      <c r="CA717" s="55"/>
      <c r="CB717" s="55"/>
      <c r="CC717" s="55"/>
      <c r="CD717" s="55"/>
      <c r="CE717" s="55"/>
      <c r="CF717" s="55"/>
      <c r="CG717" s="55"/>
      <c r="CH717" s="55"/>
      <c r="CI717" s="55"/>
      <c r="CJ717" s="55"/>
      <c r="CK717" s="55"/>
      <c r="CL717" s="55"/>
      <c r="CM717" s="55"/>
      <c r="CN717" s="55"/>
      <c r="CO717" s="55"/>
      <c r="CP717" s="55"/>
      <c r="CQ717" s="55"/>
      <c r="CR717" s="55"/>
      <c r="CS717" s="55"/>
      <c r="CT717" s="55"/>
      <c r="CU717" s="55"/>
      <c r="CV717" s="55"/>
      <c r="CW717" s="55"/>
      <c r="CX717" s="55"/>
      <c r="CY717" s="55"/>
      <c r="CZ717" s="55"/>
      <c r="DA717" s="55"/>
      <c r="DB717" s="55"/>
      <c r="DC717" s="55"/>
      <c r="DD717" s="55"/>
      <c r="DE717" s="55"/>
      <c r="DF717" s="55"/>
      <c r="DG717" s="55"/>
      <c r="DH717" s="55"/>
      <c r="DI717" s="55"/>
      <c r="DJ717" s="55"/>
      <c r="DK717" s="55"/>
      <c r="DL717" s="55"/>
      <c r="DM717" s="55"/>
      <c r="DN717" s="55"/>
      <c r="DO717" s="55"/>
      <c r="DP717" s="55"/>
      <c r="DQ717" s="55"/>
      <c r="DR717" s="55"/>
      <c r="DS717" s="55"/>
      <c r="DT717" s="55"/>
      <c r="DU717" s="55"/>
      <c r="DV717" s="55"/>
      <c r="DW717" s="55"/>
      <c r="DX717" s="55"/>
      <c r="DY717" s="55"/>
      <c r="DZ717" s="55"/>
      <c r="EA717" s="55"/>
      <c r="EB717" s="55"/>
      <c r="EC717" s="55"/>
      <c r="ED717" s="55"/>
      <c r="EE717" s="55"/>
      <c r="EF717" s="55"/>
      <c r="EG717" s="55"/>
      <c r="EH717" s="55"/>
      <c r="EI717" s="55"/>
      <c r="EJ717" s="55"/>
      <c r="EK717" s="55"/>
      <c r="EL717" s="55"/>
      <c r="EM717" s="55"/>
      <c r="EN717" s="55"/>
      <c r="EO717" s="55"/>
      <c r="EP717" s="55"/>
      <c r="EQ717" s="55"/>
      <c r="ER717" s="55"/>
      <c r="ES717" s="55"/>
      <c r="ET717" s="55"/>
      <c r="EU717" s="55"/>
      <c r="EV717" s="55"/>
      <c r="EW717" s="55"/>
      <c r="EX717" s="55"/>
      <c r="EY717" s="55"/>
      <c r="EZ717" s="55"/>
      <c r="FA717" s="55"/>
      <c r="FB717" s="55"/>
      <c r="FC717" s="55"/>
      <c r="FD717" s="55"/>
      <c r="FE717" s="55"/>
      <c r="FF717" s="55"/>
      <c r="FG717" s="55"/>
      <c r="FH717" s="55"/>
      <c r="FI717" s="55"/>
      <c r="FJ717" s="55"/>
      <c r="FK717" s="55"/>
      <c r="FL717" s="55"/>
      <c r="FM717" s="55"/>
      <c r="FN717" s="55"/>
      <c r="FO717" s="55"/>
      <c r="FP717" s="55"/>
      <c r="FQ717" s="55"/>
      <c r="FR717" s="55"/>
      <c r="FS717" s="55"/>
      <c r="FT717" s="55"/>
      <c r="FU717" s="55"/>
      <c r="FV717" s="55"/>
      <c r="FW717" s="55"/>
      <c r="FX717" s="55"/>
      <c r="FY717" s="55"/>
      <c r="FZ717" s="55"/>
      <c r="GA717" s="55"/>
      <c r="GB717" s="55"/>
      <c r="GC717" s="55"/>
      <c r="GD717" s="55"/>
      <c r="GE717" s="55"/>
      <c r="GF717" s="55"/>
      <c r="GG717" s="55"/>
      <c r="GH717" s="55"/>
      <c r="GI717" s="55"/>
      <c r="GJ717" s="55"/>
      <c r="GK717" s="55"/>
      <c r="GL717" s="55"/>
      <c r="GM717" s="55"/>
      <c r="GN717" s="55"/>
      <c r="GO717" s="55"/>
      <c r="GP717" s="55"/>
      <c r="GQ717" s="55"/>
      <c r="GR717" s="55"/>
      <c r="GS717" s="55"/>
      <c r="GT717" s="55"/>
      <c r="GU717" s="55"/>
      <c r="GV717" s="55"/>
      <c r="GW717" s="55"/>
      <c r="GX717" s="55"/>
      <c r="GY717" s="55"/>
      <c r="GZ717" s="55"/>
      <c r="HA717" s="55"/>
      <c r="HB717" s="55"/>
      <c r="HC717" s="55"/>
      <c r="HD717" s="55"/>
      <c r="HE717" s="55"/>
      <c r="HF717" s="55"/>
      <c r="HG717" s="55"/>
      <c r="HH717" s="55"/>
      <c r="HI717" s="55"/>
      <c r="HJ717" s="55"/>
      <c r="HK717" s="55"/>
      <c r="HL717" s="55"/>
      <c r="HM717" s="55"/>
      <c r="HN717" s="55"/>
      <c r="HO717" s="55"/>
      <c r="HP717" s="55"/>
      <c r="HQ717" s="55"/>
      <c r="HR717" s="55"/>
      <c r="HS717" s="55"/>
      <c r="HT717" s="55"/>
      <c r="HU717" s="55"/>
      <c r="HV717" s="55"/>
      <c r="HW717" s="55"/>
      <c r="HX717" s="55"/>
      <c r="HY717" s="55"/>
      <c r="HZ717" s="55"/>
      <c r="IA717" s="55"/>
      <c r="IB717" s="55"/>
      <c r="IC717" s="55"/>
      <c r="ID717" s="55"/>
      <c r="IE717" s="55"/>
      <c r="IF717" s="55"/>
      <c r="IG717" s="55"/>
      <c r="IH717" s="55"/>
      <c r="II717" s="55"/>
      <c r="IJ717" s="55"/>
      <c r="IK717" s="55"/>
      <c r="IL717" s="55"/>
      <c r="IM717" s="55"/>
      <c r="IN717" s="55"/>
      <c r="IO717" s="55"/>
      <c r="IP717" s="55"/>
      <c r="IQ717" s="55"/>
      <c r="IR717" s="55"/>
    </row>
    <row r="718" spans="1:252" s="6" customFormat="1" ht="70.5" customHeight="1">
      <c r="A718" s="3" t="s">
        <v>4155</v>
      </c>
      <c r="B718" s="4" t="s">
        <v>478</v>
      </c>
      <c r="C718" s="4" t="s">
        <v>479</v>
      </c>
      <c r="D718" s="40" t="s">
        <v>2703</v>
      </c>
      <c r="E718" s="40" t="s">
        <v>2704</v>
      </c>
      <c r="F718" s="40" t="s">
        <v>2705</v>
      </c>
      <c r="G718" s="40" t="s">
        <v>2706</v>
      </c>
      <c r="H718" s="40" t="s">
        <v>2707</v>
      </c>
      <c r="I718" s="4" t="s">
        <v>2709</v>
      </c>
      <c r="J718" s="40"/>
      <c r="K718" s="40" t="s">
        <v>482</v>
      </c>
      <c r="L718" s="4">
        <v>0</v>
      </c>
      <c r="M718" s="4">
        <v>231010000</v>
      </c>
      <c r="N718" s="33" t="s">
        <v>483</v>
      </c>
      <c r="O718" s="10" t="s">
        <v>400</v>
      </c>
      <c r="P718" s="33" t="s">
        <v>483</v>
      </c>
      <c r="Q718" s="4" t="s">
        <v>485</v>
      </c>
      <c r="R718" s="4" t="s">
        <v>4156</v>
      </c>
      <c r="S718" s="4" t="s">
        <v>3030</v>
      </c>
      <c r="T718" s="4">
        <v>839</v>
      </c>
      <c r="U718" s="4" t="s">
        <v>40</v>
      </c>
      <c r="V718" s="4">
        <v>1</v>
      </c>
      <c r="W718" s="171">
        <v>600000</v>
      </c>
      <c r="X718" s="171">
        <f>W718*V718</f>
        <v>600000</v>
      </c>
      <c r="Y718" s="171">
        <f>X718*1.12</f>
        <v>672000.0000000001</v>
      </c>
      <c r="Z718" s="172"/>
      <c r="AA718" s="168" t="s">
        <v>1319</v>
      </c>
      <c r="AB718" s="4"/>
      <c r="AC718" s="111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5"/>
      <c r="BQ718" s="55"/>
      <c r="BR718" s="55"/>
      <c r="BS718" s="55"/>
      <c r="BT718" s="55"/>
      <c r="BU718" s="55"/>
      <c r="BV718" s="55"/>
      <c r="BW718" s="55"/>
      <c r="BX718" s="55"/>
      <c r="BY718" s="55"/>
      <c r="BZ718" s="55"/>
      <c r="CA718" s="55"/>
      <c r="CB718" s="55"/>
      <c r="CC718" s="55"/>
      <c r="CD718" s="55"/>
      <c r="CE718" s="55"/>
      <c r="CF718" s="55"/>
      <c r="CG718" s="55"/>
      <c r="CH718" s="55"/>
      <c r="CI718" s="55"/>
      <c r="CJ718" s="55"/>
      <c r="CK718" s="55"/>
      <c r="CL718" s="55"/>
      <c r="CM718" s="55"/>
      <c r="CN718" s="55"/>
      <c r="CO718" s="55"/>
      <c r="CP718" s="55"/>
      <c r="CQ718" s="55"/>
      <c r="CR718" s="55"/>
      <c r="CS718" s="55"/>
      <c r="CT718" s="55"/>
      <c r="CU718" s="55"/>
      <c r="CV718" s="55"/>
      <c r="CW718" s="55"/>
      <c r="CX718" s="55"/>
      <c r="CY718" s="55"/>
      <c r="CZ718" s="55"/>
      <c r="DA718" s="55"/>
      <c r="DB718" s="55"/>
      <c r="DC718" s="55"/>
      <c r="DD718" s="55"/>
      <c r="DE718" s="55"/>
      <c r="DF718" s="55"/>
      <c r="DG718" s="55"/>
      <c r="DH718" s="55"/>
      <c r="DI718" s="55"/>
      <c r="DJ718" s="55"/>
      <c r="DK718" s="55"/>
      <c r="DL718" s="55"/>
      <c r="DM718" s="55"/>
      <c r="DN718" s="55"/>
      <c r="DO718" s="55"/>
      <c r="DP718" s="55"/>
      <c r="DQ718" s="55"/>
      <c r="DR718" s="55"/>
      <c r="DS718" s="55"/>
      <c r="DT718" s="55"/>
      <c r="DU718" s="55"/>
      <c r="DV718" s="55"/>
      <c r="DW718" s="55"/>
      <c r="DX718" s="55"/>
      <c r="DY718" s="55"/>
      <c r="DZ718" s="55"/>
      <c r="EA718" s="55"/>
      <c r="EB718" s="55"/>
      <c r="EC718" s="55"/>
      <c r="ED718" s="55"/>
      <c r="EE718" s="55"/>
      <c r="EF718" s="55"/>
      <c r="EG718" s="55"/>
      <c r="EH718" s="55"/>
      <c r="EI718" s="55"/>
      <c r="EJ718" s="55"/>
      <c r="EK718" s="55"/>
      <c r="EL718" s="55"/>
      <c r="EM718" s="55"/>
      <c r="EN718" s="55"/>
      <c r="EO718" s="55"/>
      <c r="EP718" s="55"/>
      <c r="EQ718" s="55"/>
      <c r="ER718" s="55"/>
      <c r="ES718" s="55"/>
      <c r="ET718" s="55"/>
      <c r="EU718" s="55"/>
      <c r="EV718" s="55"/>
      <c r="EW718" s="55"/>
      <c r="EX718" s="55"/>
      <c r="EY718" s="55"/>
      <c r="EZ718" s="55"/>
      <c r="FA718" s="55"/>
      <c r="FB718" s="55"/>
      <c r="FC718" s="55"/>
      <c r="FD718" s="55"/>
      <c r="FE718" s="55"/>
      <c r="FF718" s="55"/>
      <c r="FG718" s="55"/>
      <c r="FH718" s="55"/>
      <c r="FI718" s="55"/>
      <c r="FJ718" s="55"/>
      <c r="FK718" s="55"/>
      <c r="FL718" s="55"/>
      <c r="FM718" s="55"/>
      <c r="FN718" s="55"/>
      <c r="FO718" s="55"/>
      <c r="FP718" s="55"/>
      <c r="FQ718" s="55"/>
      <c r="FR718" s="55"/>
      <c r="FS718" s="55"/>
      <c r="FT718" s="55"/>
      <c r="FU718" s="55"/>
      <c r="FV718" s="55"/>
      <c r="FW718" s="55"/>
      <c r="FX718" s="55"/>
      <c r="FY718" s="55"/>
      <c r="FZ718" s="55"/>
      <c r="GA718" s="55"/>
      <c r="GB718" s="55"/>
      <c r="GC718" s="55"/>
      <c r="GD718" s="55"/>
      <c r="GE718" s="55"/>
      <c r="GF718" s="55"/>
      <c r="GG718" s="55"/>
      <c r="GH718" s="55"/>
      <c r="GI718" s="55"/>
      <c r="GJ718" s="55"/>
      <c r="GK718" s="55"/>
      <c r="GL718" s="55"/>
      <c r="GM718" s="55"/>
      <c r="GN718" s="55"/>
      <c r="GO718" s="55"/>
      <c r="GP718" s="55"/>
      <c r="GQ718" s="55"/>
      <c r="GR718" s="55"/>
      <c r="GS718" s="55"/>
      <c r="GT718" s="55"/>
      <c r="GU718" s="55"/>
      <c r="GV718" s="55"/>
      <c r="GW718" s="55"/>
      <c r="GX718" s="55"/>
      <c r="GY718" s="55"/>
      <c r="GZ718" s="55"/>
      <c r="HA718" s="55"/>
      <c r="HB718" s="55"/>
      <c r="HC718" s="55"/>
      <c r="HD718" s="55"/>
      <c r="HE718" s="55"/>
      <c r="HF718" s="55"/>
      <c r="HG718" s="55"/>
      <c r="HH718" s="55"/>
      <c r="HI718" s="55"/>
      <c r="HJ718" s="55"/>
      <c r="HK718" s="55"/>
      <c r="HL718" s="55"/>
      <c r="HM718" s="55"/>
      <c r="HN718" s="55"/>
      <c r="HO718" s="55"/>
      <c r="HP718" s="55"/>
      <c r="HQ718" s="55"/>
      <c r="HR718" s="55"/>
      <c r="HS718" s="55"/>
      <c r="HT718" s="55"/>
      <c r="HU718" s="55"/>
      <c r="HV718" s="55"/>
      <c r="HW718" s="55"/>
      <c r="HX718" s="55"/>
      <c r="HY718" s="55"/>
      <c r="HZ718" s="55"/>
      <c r="IA718" s="55"/>
      <c r="IB718" s="55"/>
      <c r="IC718" s="55"/>
      <c r="ID718" s="55"/>
      <c r="IE718" s="55"/>
      <c r="IF718" s="55"/>
      <c r="IG718" s="55"/>
      <c r="IH718" s="55"/>
      <c r="II718" s="55"/>
      <c r="IJ718" s="55"/>
      <c r="IK718" s="55"/>
      <c r="IL718" s="55"/>
      <c r="IM718" s="55"/>
      <c r="IN718" s="55"/>
      <c r="IO718" s="55"/>
      <c r="IP718" s="55"/>
      <c r="IQ718" s="55"/>
      <c r="IR718" s="55"/>
    </row>
    <row r="719" spans="1:252" s="6" customFormat="1" ht="46.5" customHeight="1">
      <c r="A719" s="3" t="s">
        <v>2736</v>
      </c>
      <c r="B719" s="4" t="s">
        <v>478</v>
      </c>
      <c r="C719" s="4" t="s">
        <v>479</v>
      </c>
      <c r="D719" s="3" t="s">
        <v>2710</v>
      </c>
      <c r="E719" s="164" t="s">
        <v>2711</v>
      </c>
      <c r="F719" s="40" t="s">
        <v>1863</v>
      </c>
      <c r="G719" s="40" t="s">
        <v>2712</v>
      </c>
      <c r="H719" s="40" t="s">
        <v>2713</v>
      </c>
      <c r="I719" s="4" t="s">
        <v>2747</v>
      </c>
      <c r="J719" s="40"/>
      <c r="K719" s="40" t="s">
        <v>491</v>
      </c>
      <c r="L719" s="4">
        <v>0</v>
      </c>
      <c r="M719" s="4">
        <v>231010000</v>
      </c>
      <c r="N719" s="33" t="s">
        <v>483</v>
      </c>
      <c r="O719" s="4" t="s">
        <v>2714</v>
      </c>
      <c r="P719" s="33" t="s">
        <v>483</v>
      </c>
      <c r="Q719" s="4" t="s">
        <v>485</v>
      </c>
      <c r="R719" s="4" t="s">
        <v>1937</v>
      </c>
      <c r="S719" s="4" t="s">
        <v>496</v>
      </c>
      <c r="T719" s="4">
        <v>796</v>
      </c>
      <c r="U719" s="4" t="s">
        <v>493</v>
      </c>
      <c r="V719" s="4">
        <v>23</v>
      </c>
      <c r="W719" s="24">
        <v>7250</v>
      </c>
      <c r="X719" s="171">
        <f t="shared" si="36"/>
        <v>166750</v>
      </c>
      <c r="Y719" s="14">
        <f t="shared" si="35"/>
        <v>186760.00000000003</v>
      </c>
      <c r="Z719" s="172"/>
      <c r="AA719" s="168" t="s">
        <v>1319</v>
      </c>
      <c r="AB719" s="4"/>
      <c r="AC719" s="111"/>
      <c r="AD719" s="55"/>
      <c r="AE719" s="55"/>
      <c r="AF719" s="55"/>
      <c r="AG719" s="55"/>
      <c r="AH719" s="55"/>
      <c r="AI719" s="55"/>
      <c r="AJ719" s="55"/>
      <c r="AK719" s="55"/>
      <c r="AL719" s="55"/>
      <c r="AM719" s="55"/>
      <c r="AN719" s="55"/>
      <c r="AO719" s="55"/>
      <c r="AP719" s="55"/>
      <c r="AQ719" s="55"/>
      <c r="AR719" s="55"/>
      <c r="AS719" s="55"/>
      <c r="AT719" s="55"/>
      <c r="AU719" s="55"/>
      <c r="AV719" s="55"/>
      <c r="AW719" s="55"/>
      <c r="AX719" s="55"/>
      <c r="AY719" s="55"/>
      <c r="AZ719" s="55"/>
      <c r="BA719" s="55"/>
      <c r="BB719" s="55"/>
      <c r="BC719" s="55"/>
      <c r="BD719" s="55"/>
      <c r="BE719" s="55"/>
      <c r="BF719" s="55"/>
      <c r="BG719" s="55"/>
      <c r="BH719" s="55"/>
      <c r="BI719" s="55"/>
      <c r="BJ719" s="55"/>
      <c r="BK719" s="55"/>
      <c r="BL719" s="55"/>
      <c r="BM719" s="55"/>
      <c r="BN719" s="55"/>
      <c r="BO719" s="55"/>
      <c r="BP719" s="55"/>
      <c r="BQ719" s="55"/>
      <c r="BR719" s="55"/>
      <c r="BS719" s="55"/>
      <c r="BT719" s="55"/>
      <c r="BU719" s="55"/>
      <c r="BV719" s="55"/>
      <c r="BW719" s="55"/>
      <c r="BX719" s="55"/>
      <c r="BY719" s="55"/>
      <c r="BZ719" s="55"/>
      <c r="CA719" s="55"/>
      <c r="CB719" s="55"/>
      <c r="CC719" s="55"/>
      <c r="CD719" s="55"/>
      <c r="CE719" s="55"/>
      <c r="CF719" s="55"/>
      <c r="CG719" s="55"/>
      <c r="CH719" s="55"/>
      <c r="CI719" s="55"/>
      <c r="CJ719" s="55"/>
      <c r="CK719" s="55"/>
      <c r="CL719" s="55"/>
      <c r="CM719" s="55"/>
      <c r="CN719" s="55"/>
      <c r="CO719" s="55"/>
      <c r="CP719" s="55"/>
      <c r="CQ719" s="55"/>
      <c r="CR719" s="55"/>
      <c r="CS719" s="55"/>
      <c r="CT719" s="55"/>
      <c r="CU719" s="55"/>
      <c r="CV719" s="55"/>
      <c r="CW719" s="55"/>
      <c r="CX719" s="55"/>
      <c r="CY719" s="55"/>
      <c r="CZ719" s="55"/>
      <c r="DA719" s="55"/>
      <c r="DB719" s="55"/>
      <c r="DC719" s="55"/>
      <c r="DD719" s="55"/>
      <c r="DE719" s="55"/>
      <c r="DF719" s="55"/>
      <c r="DG719" s="55"/>
      <c r="DH719" s="55"/>
      <c r="DI719" s="55"/>
      <c r="DJ719" s="55"/>
      <c r="DK719" s="55"/>
      <c r="DL719" s="55"/>
      <c r="DM719" s="55"/>
      <c r="DN719" s="55"/>
      <c r="DO719" s="55"/>
      <c r="DP719" s="55"/>
      <c r="DQ719" s="55"/>
      <c r="DR719" s="55"/>
      <c r="DS719" s="55"/>
      <c r="DT719" s="55"/>
      <c r="DU719" s="55"/>
      <c r="DV719" s="55"/>
      <c r="DW719" s="55"/>
      <c r="DX719" s="55"/>
      <c r="DY719" s="55"/>
      <c r="DZ719" s="55"/>
      <c r="EA719" s="55"/>
      <c r="EB719" s="55"/>
      <c r="EC719" s="55"/>
      <c r="ED719" s="55"/>
      <c r="EE719" s="55"/>
      <c r="EF719" s="55"/>
      <c r="EG719" s="55"/>
      <c r="EH719" s="55"/>
      <c r="EI719" s="55"/>
      <c r="EJ719" s="55"/>
      <c r="EK719" s="55"/>
      <c r="EL719" s="55"/>
      <c r="EM719" s="55"/>
      <c r="EN719" s="55"/>
      <c r="EO719" s="55"/>
      <c r="EP719" s="55"/>
      <c r="EQ719" s="55"/>
      <c r="ER719" s="55"/>
      <c r="ES719" s="55"/>
      <c r="ET719" s="55"/>
      <c r="EU719" s="55"/>
      <c r="EV719" s="55"/>
      <c r="EW719" s="55"/>
      <c r="EX719" s="55"/>
      <c r="EY719" s="55"/>
      <c r="EZ719" s="55"/>
      <c r="FA719" s="55"/>
      <c r="FB719" s="55"/>
      <c r="FC719" s="55"/>
      <c r="FD719" s="55"/>
      <c r="FE719" s="55"/>
      <c r="FF719" s="55"/>
      <c r="FG719" s="55"/>
      <c r="FH719" s="55"/>
      <c r="FI719" s="55"/>
      <c r="FJ719" s="55"/>
      <c r="FK719" s="55"/>
      <c r="FL719" s="55"/>
      <c r="FM719" s="55"/>
      <c r="FN719" s="55"/>
      <c r="FO719" s="55"/>
      <c r="FP719" s="55"/>
      <c r="FQ719" s="55"/>
      <c r="FR719" s="55"/>
      <c r="FS719" s="55"/>
      <c r="FT719" s="55"/>
      <c r="FU719" s="55"/>
      <c r="FV719" s="55"/>
      <c r="FW719" s="55"/>
      <c r="FX719" s="55"/>
      <c r="FY719" s="55"/>
      <c r="FZ719" s="55"/>
      <c r="GA719" s="55"/>
      <c r="GB719" s="55"/>
      <c r="GC719" s="55"/>
      <c r="GD719" s="55"/>
      <c r="GE719" s="55"/>
      <c r="GF719" s="55"/>
      <c r="GG719" s="55"/>
      <c r="GH719" s="55"/>
      <c r="GI719" s="55"/>
      <c r="GJ719" s="55"/>
      <c r="GK719" s="55"/>
      <c r="GL719" s="55"/>
      <c r="GM719" s="55"/>
      <c r="GN719" s="55"/>
      <c r="GO719" s="55"/>
      <c r="GP719" s="55"/>
      <c r="GQ719" s="55"/>
      <c r="GR719" s="55"/>
      <c r="GS719" s="55"/>
      <c r="GT719" s="55"/>
      <c r="GU719" s="55"/>
      <c r="GV719" s="55"/>
      <c r="GW719" s="55"/>
      <c r="GX719" s="55"/>
      <c r="GY719" s="55"/>
      <c r="GZ719" s="55"/>
      <c r="HA719" s="55"/>
      <c r="HB719" s="55"/>
      <c r="HC719" s="55"/>
      <c r="HD719" s="55"/>
      <c r="HE719" s="55"/>
      <c r="HF719" s="55"/>
      <c r="HG719" s="55"/>
      <c r="HH719" s="55"/>
      <c r="HI719" s="55"/>
      <c r="HJ719" s="55"/>
      <c r="HK719" s="55"/>
      <c r="HL719" s="55"/>
      <c r="HM719" s="55"/>
      <c r="HN719" s="55"/>
      <c r="HO719" s="55"/>
      <c r="HP719" s="55"/>
      <c r="HQ719" s="55"/>
      <c r="HR719" s="55"/>
      <c r="HS719" s="55"/>
      <c r="HT719" s="55"/>
      <c r="HU719" s="55"/>
      <c r="HV719" s="55"/>
      <c r="HW719" s="55"/>
      <c r="HX719" s="55"/>
      <c r="HY719" s="55"/>
      <c r="HZ719" s="55"/>
      <c r="IA719" s="55"/>
      <c r="IB719" s="55"/>
      <c r="IC719" s="55"/>
      <c r="ID719" s="55"/>
      <c r="IE719" s="55"/>
      <c r="IF719" s="55"/>
      <c r="IG719" s="55"/>
      <c r="IH719" s="55"/>
      <c r="II719" s="55"/>
      <c r="IJ719" s="55"/>
      <c r="IK719" s="55"/>
      <c r="IL719" s="55"/>
      <c r="IM719" s="55"/>
      <c r="IN719" s="55"/>
      <c r="IO719" s="55"/>
      <c r="IP719" s="55"/>
      <c r="IQ719" s="55"/>
      <c r="IR719" s="55"/>
    </row>
    <row r="720" spans="1:252" s="6" customFormat="1" ht="66.75" customHeight="1">
      <c r="A720" s="3" t="s">
        <v>2737</v>
      </c>
      <c r="B720" s="4" t="s">
        <v>478</v>
      </c>
      <c r="C720" s="4" t="s">
        <v>479</v>
      </c>
      <c r="D720" s="4" t="s">
        <v>2715</v>
      </c>
      <c r="E720" s="4" t="s">
        <v>2716</v>
      </c>
      <c r="F720" s="4" t="s">
        <v>2716</v>
      </c>
      <c r="G720" s="10" t="s">
        <v>2717</v>
      </c>
      <c r="H720" s="10" t="s">
        <v>2718</v>
      </c>
      <c r="I720" s="3"/>
      <c r="J720" s="3"/>
      <c r="K720" s="3" t="s">
        <v>491</v>
      </c>
      <c r="L720" s="4">
        <v>0</v>
      </c>
      <c r="M720" s="4">
        <v>231010000</v>
      </c>
      <c r="N720" s="33" t="s">
        <v>483</v>
      </c>
      <c r="O720" s="4" t="s">
        <v>545</v>
      </c>
      <c r="P720" s="33" t="s">
        <v>483</v>
      </c>
      <c r="Q720" s="4" t="s">
        <v>485</v>
      </c>
      <c r="R720" s="16" t="s">
        <v>500</v>
      </c>
      <c r="S720" s="4" t="s">
        <v>496</v>
      </c>
      <c r="T720" s="165">
        <v>796</v>
      </c>
      <c r="U720" s="164" t="s">
        <v>493</v>
      </c>
      <c r="V720" s="3">
        <v>1</v>
      </c>
      <c r="W720" s="166">
        <v>200000</v>
      </c>
      <c r="X720" s="166">
        <f t="shared" si="36"/>
        <v>200000</v>
      </c>
      <c r="Y720" s="14">
        <f t="shared" si="35"/>
        <v>224000.00000000003</v>
      </c>
      <c r="Z720" s="167"/>
      <c r="AA720" s="168" t="s">
        <v>1319</v>
      </c>
      <c r="AB720" s="4"/>
      <c r="AC720" s="111"/>
      <c r="AD720" s="55"/>
      <c r="AE720" s="55"/>
      <c r="AF720" s="55"/>
      <c r="AG720" s="55"/>
      <c r="AH720" s="55"/>
      <c r="AI720" s="55"/>
      <c r="AJ720" s="55"/>
      <c r="AK720" s="55"/>
      <c r="AL720" s="55"/>
      <c r="AM720" s="55"/>
      <c r="AN720" s="55"/>
      <c r="AO720" s="55"/>
      <c r="AP720" s="55"/>
      <c r="AQ720" s="55"/>
      <c r="AR720" s="55"/>
      <c r="AS720" s="55"/>
      <c r="AT720" s="55"/>
      <c r="AU720" s="55"/>
      <c r="AV720" s="55"/>
      <c r="AW720" s="55"/>
      <c r="AX720" s="55"/>
      <c r="AY720" s="55"/>
      <c r="AZ720" s="55"/>
      <c r="BA720" s="55"/>
      <c r="BB720" s="55"/>
      <c r="BC720" s="55"/>
      <c r="BD720" s="55"/>
      <c r="BE720" s="55"/>
      <c r="BF720" s="55"/>
      <c r="BG720" s="55"/>
      <c r="BH720" s="55"/>
      <c r="BI720" s="55"/>
      <c r="BJ720" s="55"/>
      <c r="BK720" s="55"/>
      <c r="BL720" s="55"/>
      <c r="BM720" s="55"/>
      <c r="BN720" s="55"/>
      <c r="BO720" s="55"/>
      <c r="BP720" s="55"/>
      <c r="BQ720" s="55"/>
      <c r="BR720" s="55"/>
      <c r="BS720" s="55"/>
      <c r="BT720" s="55"/>
      <c r="BU720" s="55"/>
      <c r="BV720" s="55"/>
      <c r="BW720" s="55"/>
      <c r="BX720" s="55"/>
      <c r="BY720" s="55"/>
      <c r="BZ720" s="55"/>
      <c r="CA720" s="55"/>
      <c r="CB720" s="55"/>
      <c r="CC720" s="55"/>
      <c r="CD720" s="55"/>
      <c r="CE720" s="55"/>
      <c r="CF720" s="55"/>
      <c r="CG720" s="55"/>
      <c r="CH720" s="55"/>
      <c r="CI720" s="55"/>
      <c r="CJ720" s="55"/>
      <c r="CK720" s="55"/>
      <c r="CL720" s="55"/>
      <c r="CM720" s="55"/>
      <c r="CN720" s="55"/>
      <c r="CO720" s="55"/>
      <c r="CP720" s="55"/>
      <c r="CQ720" s="55"/>
      <c r="CR720" s="55"/>
      <c r="CS720" s="55"/>
      <c r="CT720" s="55"/>
      <c r="CU720" s="55"/>
      <c r="CV720" s="55"/>
      <c r="CW720" s="55"/>
      <c r="CX720" s="55"/>
      <c r="CY720" s="55"/>
      <c r="CZ720" s="55"/>
      <c r="DA720" s="55"/>
      <c r="DB720" s="55"/>
      <c r="DC720" s="55"/>
      <c r="DD720" s="55"/>
      <c r="DE720" s="55"/>
      <c r="DF720" s="55"/>
      <c r="DG720" s="55"/>
      <c r="DH720" s="55"/>
      <c r="DI720" s="55"/>
      <c r="DJ720" s="55"/>
      <c r="DK720" s="55"/>
      <c r="DL720" s="55"/>
      <c r="DM720" s="55"/>
      <c r="DN720" s="55"/>
      <c r="DO720" s="55"/>
      <c r="DP720" s="55"/>
      <c r="DQ720" s="55"/>
      <c r="DR720" s="55"/>
      <c r="DS720" s="55"/>
      <c r="DT720" s="55"/>
      <c r="DU720" s="55"/>
      <c r="DV720" s="55"/>
      <c r="DW720" s="55"/>
      <c r="DX720" s="55"/>
      <c r="DY720" s="55"/>
      <c r="DZ720" s="55"/>
      <c r="EA720" s="55"/>
      <c r="EB720" s="55"/>
      <c r="EC720" s="55"/>
      <c r="ED720" s="55"/>
      <c r="EE720" s="55"/>
      <c r="EF720" s="55"/>
      <c r="EG720" s="55"/>
      <c r="EH720" s="55"/>
      <c r="EI720" s="55"/>
      <c r="EJ720" s="55"/>
      <c r="EK720" s="55"/>
      <c r="EL720" s="55"/>
      <c r="EM720" s="55"/>
      <c r="EN720" s="55"/>
      <c r="EO720" s="55"/>
      <c r="EP720" s="55"/>
      <c r="EQ720" s="55"/>
      <c r="ER720" s="55"/>
      <c r="ES720" s="55"/>
      <c r="ET720" s="55"/>
      <c r="EU720" s="55"/>
      <c r="EV720" s="55"/>
      <c r="EW720" s="55"/>
      <c r="EX720" s="55"/>
      <c r="EY720" s="55"/>
      <c r="EZ720" s="55"/>
      <c r="FA720" s="55"/>
      <c r="FB720" s="55"/>
      <c r="FC720" s="55"/>
      <c r="FD720" s="55"/>
      <c r="FE720" s="55"/>
      <c r="FF720" s="55"/>
      <c r="FG720" s="55"/>
      <c r="FH720" s="55"/>
      <c r="FI720" s="55"/>
      <c r="FJ720" s="55"/>
      <c r="FK720" s="55"/>
      <c r="FL720" s="55"/>
      <c r="FM720" s="55"/>
      <c r="FN720" s="55"/>
      <c r="FO720" s="55"/>
      <c r="FP720" s="55"/>
      <c r="FQ720" s="55"/>
      <c r="FR720" s="55"/>
      <c r="FS720" s="55"/>
      <c r="FT720" s="55"/>
      <c r="FU720" s="55"/>
      <c r="FV720" s="55"/>
      <c r="FW720" s="55"/>
      <c r="FX720" s="55"/>
      <c r="FY720" s="55"/>
      <c r="FZ720" s="55"/>
      <c r="GA720" s="55"/>
      <c r="GB720" s="55"/>
      <c r="GC720" s="55"/>
      <c r="GD720" s="55"/>
      <c r="GE720" s="55"/>
      <c r="GF720" s="55"/>
      <c r="GG720" s="55"/>
      <c r="GH720" s="55"/>
      <c r="GI720" s="55"/>
      <c r="GJ720" s="55"/>
      <c r="GK720" s="55"/>
      <c r="GL720" s="55"/>
      <c r="GM720" s="55"/>
      <c r="GN720" s="55"/>
      <c r="GO720" s="55"/>
      <c r="GP720" s="55"/>
      <c r="GQ720" s="55"/>
      <c r="GR720" s="55"/>
      <c r="GS720" s="55"/>
      <c r="GT720" s="55"/>
      <c r="GU720" s="55"/>
      <c r="GV720" s="55"/>
      <c r="GW720" s="55"/>
      <c r="GX720" s="55"/>
      <c r="GY720" s="55"/>
      <c r="GZ720" s="55"/>
      <c r="HA720" s="55"/>
      <c r="HB720" s="55"/>
      <c r="HC720" s="55"/>
      <c r="HD720" s="55"/>
      <c r="HE720" s="55"/>
      <c r="HF720" s="55"/>
      <c r="HG720" s="55"/>
      <c r="HH720" s="55"/>
      <c r="HI720" s="55"/>
      <c r="HJ720" s="55"/>
      <c r="HK720" s="55"/>
      <c r="HL720" s="55"/>
      <c r="HM720" s="55"/>
      <c r="HN720" s="55"/>
      <c r="HO720" s="55"/>
      <c r="HP720" s="55"/>
      <c r="HQ720" s="55"/>
      <c r="HR720" s="55"/>
      <c r="HS720" s="55"/>
      <c r="HT720" s="55"/>
      <c r="HU720" s="55"/>
      <c r="HV720" s="55"/>
      <c r="HW720" s="55"/>
      <c r="HX720" s="55"/>
      <c r="HY720" s="55"/>
      <c r="HZ720" s="55"/>
      <c r="IA720" s="55"/>
      <c r="IB720" s="55"/>
      <c r="IC720" s="55"/>
      <c r="ID720" s="55"/>
      <c r="IE720" s="55"/>
      <c r="IF720" s="55"/>
      <c r="IG720" s="55"/>
      <c r="IH720" s="55"/>
      <c r="II720" s="55"/>
      <c r="IJ720" s="55"/>
      <c r="IK720" s="55"/>
      <c r="IL720" s="55"/>
      <c r="IM720" s="55"/>
      <c r="IN720" s="55"/>
      <c r="IO720" s="55"/>
      <c r="IP720" s="55"/>
      <c r="IQ720" s="55"/>
      <c r="IR720" s="55"/>
    </row>
    <row r="721" spans="1:29" ht="165.75">
      <c r="A721" s="3" t="s">
        <v>2738</v>
      </c>
      <c r="B721" s="4" t="s">
        <v>1183</v>
      </c>
      <c r="C721" s="4" t="s">
        <v>1184</v>
      </c>
      <c r="D721" s="4" t="s">
        <v>2773</v>
      </c>
      <c r="E721" s="4" t="s">
        <v>2711</v>
      </c>
      <c r="F721" s="4" t="s">
        <v>1863</v>
      </c>
      <c r="G721" s="4" t="s">
        <v>2774</v>
      </c>
      <c r="H721" s="4" t="s">
        <v>2775</v>
      </c>
      <c r="I721" s="4" t="s">
        <v>2849</v>
      </c>
      <c r="J721" s="4"/>
      <c r="K721" s="4" t="s">
        <v>482</v>
      </c>
      <c r="L721" s="4">
        <v>100</v>
      </c>
      <c r="M721" s="3">
        <v>231010000</v>
      </c>
      <c r="N721" s="4" t="s">
        <v>483</v>
      </c>
      <c r="O721" s="3" t="s">
        <v>1445</v>
      </c>
      <c r="P721" s="4" t="s">
        <v>483</v>
      </c>
      <c r="Q721" s="4" t="s">
        <v>485</v>
      </c>
      <c r="R721" s="3" t="s">
        <v>2853</v>
      </c>
      <c r="S721" s="40" t="s">
        <v>496</v>
      </c>
      <c r="T721" s="4">
        <v>796</v>
      </c>
      <c r="U721" s="4" t="s">
        <v>835</v>
      </c>
      <c r="V721" s="24">
        <v>1</v>
      </c>
      <c r="W721" s="24">
        <v>1763929</v>
      </c>
      <c r="X721" s="24">
        <f>W721*V721</f>
        <v>1763929</v>
      </c>
      <c r="Y721" s="24">
        <f aca="true" t="shared" si="37" ref="Y721:Y735">X721*1.12</f>
        <v>1975600.4800000002</v>
      </c>
      <c r="Z721" s="4"/>
      <c r="AA721" s="40" t="s">
        <v>1319</v>
      </c>
      <c r="AB721" s="4"/>
      <c r="AC721" s="130"/>
    </row>
    <row r="722" spans="1:29" ht="96" customHeight="1">
      <c r="A722" s="3" t="s">
        <v>2816</v>
      </c>
      <c r="B722" s="4" t="s">
        <v>478</v>
      </c>
      <c r="C722" s="4" t="s">
        <v>479</v>
      </c>
      <c r="D722" s="84" t="s">
        <v>578</v>
      </c>
      <c r="E722" s="10" t="s">
        <v>580</v>
      </c>
      <c r="F722" s="10" t="s">
        <v>579</v>
      </c>
      <c r="G722" s="10" t="s">
        <v>581</v>
      </c>
      <c r="H722" s="10" t="s">
        <v>582</v>
      </c>
      <c r="I722" s="3" t="s">
        <v>583</v>
      </c>
      <c r="J722" s="3"/>
      <c r="K722" s="4" t="s">
        <v>482</v>
      </c>
      <c r="L722" s="3">
        <v>100</v>
      </c>
      <c r="M722" s="12" t="s">
        <v>2463</v>
      </c>
      <c r="N722" s="4" t="s">
        <v>483</v>
      </c>
      <c r="O722" s="3" t="s">
        <v>1333</v>
      </c>
      <c r="P722" s="4" t="s">
        <v>483</v>
      </c>
      <c r="Q722" s="4" t="s">
        <v>485</v>
      </c>
      <c r="R722" s="13" t="s">
        <v>2838</v>
      </c>
      <c r="S722" s="40" t="s">
        <v>496</v>
      </c>
      <c r="T722" s="86" t="s">
        <v>586</v>
      </c>
      <c r="U722" s="86" t="s">
        <v>587</v>
      </c>
      <c r="V722" s="87">
        <v>500</v>
      </c>
      <c r="W722" s="173">
        <v>102678.57</v>
      </c>
      <c r="X722" s="52">
        <v>0</v>
      </c>
      <c r="Y722" s="52">
        <f t="shared" si="37"/>
        <v>0</v>
      </c>
      <c r="Z722" s="4"/>
      <c r="AA722" s="40" t="s">
        <v>1319</v>
      </c>
      <c r="AB722" s="4">
        <v>14</v>
      </c>
      <c r="AC722" s="129"/>
    </row>
    <row r="723" spans="1:29" ht="96" customHeight="1">
      <c r="A723" s="3" t="s">
        <v>2999</v>
      </c>
      <c r="B723" s="4" t="s">
        <v>478</v>
      </c>
      <c r="C723" s="4" t="s">
        <v>479</v>
      </c>
      <c r="D723" s="84" t="s">
        <v>578</v>
      </c>
      <c r="E723" s="10" t="s">
        <v>580</v>
      </c>
      <c r="F723" s="10" t="s">
        <v>579</v>
      </c>
      <c r="G723" s="10" t="s">
        <v>581</v>
      </c>
      <c r="H723" s="10" t="s">
        <v>582</v>
      </c>
      <c r="I723" s="3" t="s">
        <v>583</v>
      </c>
      <c r="J723" s="3"/>
      <c r="K723" s="4" t="s">
        <v>482</v>
      </c>
      <c r="L723" s="3">
        <v>100</v>
      </c>
      <c r="M723" s="12" t="s">
        <v>2463</v>
      </c>
      <c r="N723" s="4" t="s">
        <v>483</v>
      </c>
      <c r="O723" s="3" t="s">
        <v>1333</v>
      </c>
      <c r="P723" s="4" t="s">
        <v>483</v>
      </c>
      <c r="Q723" s="4" t="s">
        <v>485</v>
      </c>
      <c r="R723" s="13" t="s">
        <v>2965</v>
      </c>
      <c r="S723" s="40" t="s">
        <v>496</v>
      </c>
      <c r="T723" s="86" t="s">
        <v>586</v>
      </c>
      <c r="U723" s="86" t="s">
        <v>587</v>
      </c>
      <c r="V723" s="87">
        <v>500</v>
      </c>
      <c r="W723" s="173">
        <v>102678.57</v>
      </c>
      <c r="X723" s="163">
        <f>W723*V723</f>
        <v>51339285</v>
      </c>
      <c r="Y723" s="52">
        <f t="shared" si="37"/>
        <v>57499999.2</v>
      </c>
      <c r="Z723" s="4"/>
      <c r="AA723" s="40" t="s">
        <v>1319</v>
      </c>
      <c r="AB723" s="30"/>
      <c r="AC723" s="129"/>
    </row>
    <row r="724" spans="1:29" ht="96" customHeight="1">
      <c r="A724" s="3" t="s">
        <v>2817</v>
      </c>
      <c r="B724" s="4" t="s">
        <v>478</v>
      </c>
      <c r="C724" s="4" t="s">
        <v>479</v>
      </c>
      <c r="D724" s="84" t="s">
        <v>578</v>
      </c>
      <c r="E724" s="10" t="s">
        <v>580</v>
      </c>
      <c r="F724" s="10" t="s">
        <v>579</v>
      </c>
      <c r="G724" s="10" t="s">
        <v>581</v>
      </c>
      <c r="H724" s="10" t="s">
        <v>582</v>
      </c>
      <c r="I724" s="3" t="s">
        <v>583</v>
      </c>
      <c r="J724" s="3"/>
      <c r="K724" s="4" t="s">
        <v>2754</v>
      </c>
      <c r="L724" s="3">
        <v>100</v>
      </c>
      <c r="M724" s="12" t="s">
        <v>2463</v>
      </c>
      <c r="N724" s="4" t="s">
        <v>483</v>
      </c>
      <c r="O724" s="3" t="s">
        <v>1643</v>
      </c>
      <c r="P724" s="4" t="s">
        <v>483</v>
      </c>
      <c r="Q724" s="4" t="s">
        <v>485</v>
      </c>
      <c r="R724" s="13" t="s">
        <v>1777</v>
      </c>
      <c r="S724" s="4" t="s">
        <v>2541</v>
      </c>
      <c r="T724" s="86" t="s">
        <v>586</v>
      </c>
      <c r="U724" s="86" t="s">
        <v>587</v>
      </c>
      <c r="V724" s="87">
        <v>5500</v>
      </c>
      <c r="W724" s="173">
        <v>102678.57</v>
      </c>
      <c r="X724" s="52">
        <v>0</v>
      </c>
      <c r="Y724" s="52">
        <f t="shared" si="37"/>
        <v>0</v>
      </c>
      <c r="Z724" s="4" t="s">
        <v>489</v>
      </c>
      <c r="AA724" s="40" t="s">
        <v>1319</v>
      </c>
      <c r="AB724" s="30" t="s">
        <v>3244</v>
      </c>
      <c r="AC724" s="129"/>
    </row>
    <row r="725" spans="1:29" ht="96" customHeight="1">
      <c r="A725" s="3" t="s">
        <v>3220</v>
      </c>
      <c r="B725" s="4" t="s">
        <v>478</v>
      </c>
      <c r="C725" s="4" t="s">
        <v>479</v>
      </c>
      <c r="D725" s="84" t="s">
        <v>578</v>
      </c>
      <c r="E725" s="10" t="s">
        <v>580</v>
      </c>
      <c r="F725" s="10" t="s">
        <v>579</v>
      </c>
      <c r="G725" s="10" t="s">
        <v>581</v>
      </c>
      <c r="H725" s="10" t="s">
        <v>582</v>
      </c>
      <c r="I725" s="3" t="s">
        <v>583</v>
      </c>
      <c r="J725" s="3"/>
      <c r="K725" s="4" t="s">
        <v>2754</v>
      </c>
      <c r="L725" s="3">
        <v>100</v>
      </c>
      <c r="M725" s="12" t="s">
        <v>2463</v>
      </c>
      <c r="N725" s="4" t="s">
        <v>483</v>
      </c>
      <c r="O725" s="3" t="s">
        <v>1628</v>
      </c>
      <c r="P725" s="4" t="s">
        <v>483</v>
      </c>
      <c r="Q725" s="4" t="s">
        <v>485</v>
      </c>
      <c r="R725" s="13" t="s">
        <v>1777</v>
      </c>
      <c r="S725" s="4" t="s">
        <v>2541</v>
      </c>
      <c r="T725" s="86" t="s">
        <v>586</v>
      </c>
      <c r="U725" s="86" t="s">
        <v>587</v>
      </c>
      <c r="V725" s="87">
        <v>5000</v>
      </c>
      <c r="W725" s="173">
        <v>109933</v>
      </c>
      <c r="X725" s="52">
        <v>0</v>
      </c>
      <c r="Y725" s="52">
        <f t="shared" si="37"/>
        <v>0</v>
      </c>
      <c r="Z725" s="4" t="s">
        <v>489</v>
      </c>
      <c r="AA725" s="40" t="s">
        <v>1319</v>
      </c>
      <c r="AB725" s="30" t="s">
        <v>2570</v>
      </c>
      <c r="AC725" s="129"/>
    </row>
    <row r="726" spans="1:29" ht="96" customHeight="1">
      <c r="A726" s="3" t="s">
        <v>3312</v>
      </c>
      <c r="B726" s="4" t="s">
        <v>478</v>
      </c>
      <c r="C726" s="4" t="s">
        <v>479</v>
      </c>
      <c r="D726" s="84" t="s">
        <v>578</v>
      </c>
      <c r="E726" s="10" t="s">
        <v>580</v>
      </c>
      <c r="F726" s="10" t="s">
        <v>579</v>
      </c>
      <c r="G726" s="10" t="s">
        <v>581</v>
      </c>
      <c r="H726" s="10" t="s">
        <v>582</v>
      </c>
      <c r="I726" s="3" t="s">
        <v>583</v>
      </c>
      <c r="J726" s="3"/>
      <c r="K726" s="4" t="s">
        <v>2754</v>
      </c>
      <c r="L726" s="3">
        <v>100</v>
      </c>
      <c r="M726" s="12" t="s">
        <v>2463</v>
      </c>
      <c r="N726" s="4" t="s">
        <v>483</v>
      </c>
      <c r="O726" s="3" t="s">
        <v>1628</v>
      </c>
      <c r="P726" s="4" t="s">
        <v>483</v>
      </c>
      <c r="Q726" s="4" t="s">
        <v>485</v>
      </c>
      <c r="R726" s="13" t="s">
        <v>1777</v>
      </c>
      <c r="S726" s="4" t="s">
        <v>2541</v>
      </c>
      <c r="T726" s="86" t="s">
        <v>586</v>
      </c>
      <c r="U726" s="86" t="s">
        <v>587</v>
      </c>
      <c r="V726" s="87">
        <v>4450</v>
      </c>
      <c r="W726" s="173">
        <v>109933</v>
      </c>
      <c r="X726" s="52">
        <v>0</v>
      </c>
      <c r="Y726" s="52">
        <f>X726*1.12</f>
        <v>0</v>
      </c>
      <c r="Z726" s="4" t="s">
        <v>489</v>
      </c>
      <c r="AA726" s="40" t="s">
        <v>1319</v>
      </c>
      <c r="AB726" s="30" t="s">
        <v>2820</v>
      </c>
      <c r="AC726" s="129"/>
    </row>
    <row r="727" spans="1:29" ht="96" customHeight="1">
      <c r="A727" s="3" t="s">
        <v>3866</v>
      </c>
      <c r="B727" s="4" t="s">
        <v>478</v>
      </c>
      <c r="C727" s="4" t="s">
        <v>479</v>
      </c>
      <c r="D727" s="84" t="s">
        <v>578</v>
      </c>
      <c r="E727" s="10" t="s">
        <v>580</v>
      </c>
      <c r="F727" s="10" t="s">
        <v>579</v>
      </c>
      <c r="G727" s="10" t="s">
        <v>581</v>
      </c>
      <c r="H727" s="10" t="s">
        <v>582</v>
      </c>
      <c r="I727" s="3" t="s">
        <v>583</v>
      </c>
      <c r="J727" s="3"/>
      <c r="K727" s="4" t="s">
        <v>2754</v>
      </c>
      <c r="L727" s="3">
        <v>100</v>
      </c>
      <c r="M727" s="12" t="s">
        <v>2463</v>
      </c>
      <c r="N727" s="4" t="s">
        <v>483</v>
      </c>
      <c r="O727" s="3" t="s">
        <v>3869</v>
      </c>
      <c r="P727" s="4" t="s">
        <v>483</v>
      </c>
      <c r="Q727" s="4" t="s">
        <v>485</v>
      </c>
      <c r="R727" s="13" t="s">
        <v>1777</v>
      </c>
      <c r="S727" s="4" t="s">
        <v>2541</v>
      </c>
      <c r="T727" s="86" t="s">
        <v>586</v>
      </c>
      <c r="U727" s="86" t="s">
        <v>587</v>
      </c>
      <c r="V727" s="87">
        <v>2950</v>
      </c>
      <c r="W727" s="173">
        <v>128571.43</v>
      </c>
      <c r="X727" s="52">
        <v>0</v>
      </c>
      <c r="Y727" s="52">
        <f>X727*1.12</f>
        <v>0</v>
      </c>
      <c r="Z727" s="4" t="s">
        <v>489</v>
      </c>
      <c r="AA727" s="40" t="s">
        <v>1319</v>
      </c>
      <c r="AB727" s="30">
        <v>18</v>
      </c>
      <c r="AC727" s="129"/>
    </row>
    <row r="728" spans="1:29" ht="99" customHeight="1">
      <c r="A728" s="3" t="s">
        <v>4109</v>
      </c>
      <c r="B728" s="4" t="s">
        <v>478</v>
      </c>
      <c r="C728" s="4" t="s">
        <v>479</v>
      </c>
      <c r="D728" s="84" t="s">
        <v>578</v>
      </c>
      <c r="E728" s="10" t="s">
        <v>580</v>
      </c>
      <c r="F728" s="10" t="s">
        <v>579</v>
      </c>
      <c r="G728" s="10" t="s">
        <v>581</v>
      </c>
      <c r="H728" s="10" t="s">
        <v>582</v>
      </c>
      <c r="I728" s="3" t="s">
        <v>583</v>
      </c>
      <c r="J728" s="3"/>
      <c r="K728" s="4" t="s">
        <v>2754</v>
      </c>
      <c r="L728" s="3">
        <v>100</v>
      </c>
      <c r="M728" s="12" t="s">
        <v>2463</v>
      </c>
      <c r="N728" s="4" t="s">
        <v>483</v>
      </c>
      <c r="O728" s="3" t="s">
        <v>3869</v>
      </c>
      <c r="P728" s="4" t="s">
        <v>483</v>
      </c>
      <c r="Q728" s="4" t="s">
        <v>485</v>
      </c>
      <c r="R728" s="13" t="s">
        <v>1777</v>
      </c>
      <c r="S728" s="4" t="s">
        <v>2541</v>
      </c>
      <c r="T728" s="86" t="s">
        <v>586</v>
      </c>
      <c r="U728" s="86" t="s">
        <v>587</v>
      </c>
      <c r="V728" s="87">
        <f>2950-500</f>
        <v>2450</v>
      </c>
      <c r="W728" s="173">
        <v>128571.43</v>
      </c>
      <c r="X728" s="52">
        <v>0</v>
      </c>
      <c r="Y728" s="52">
        <f>X728*1.12</f>
        <v>0</v>
      </c>
      <c r="Z728" s="4" t="s">
        <v>489</v>
      </c>
      <c r="AA728" s="40" t="s">
        <v>1319</v>
      </c>
      <c r="AB728" s="30" t="s">
        <v>2570</v>
      </c>
      <c r="AC728" s="129"/>
    </row>
    <row r="729" spans="1:29" ht="96" customHeight="1">
      <c r="A729" s="3" t="s">
        <v>4111</v>
      </c>
      <c r="B729" s="4" t="s">
        <v>478</v>
      </c>
      <c r="C729" s="4" t="s">
        <v>479</v>
      </c>
      <c r="D729" s="84" t="s">
        <v>578</v>
      </c>
      <c r="E729" s="10" t="s">
        <v>580</v>
      </c>
      <c r="F729" s="10" t="s">
        <v>579</v>
      </c>
      <c r="G729" s="10" t="s">
        <v>581</v>
      </c>
      <c r="H729" s="10" t="s">
        <v>582</v>
      </c>
      <c r="I729" s="3" t="s">
        <v>583</v>
      </c>
      <c r="J729" s="3"/>
      <c r="K729" s="4" t="s">
        <v>2754</v>
      </c>
      <c r="L729" s="3">
        <v>100</v>
      </c>
      <c r="M729" s="12" t="s">
        <v>2463</v>
      </c>
      <c r="N729" s="4" t="s">
        <v>483</v>
      </c>
      <c r="O729" s="3" t="s">
        <v>3869</v>
      </c>
      <c r="P729" s="4" t="s">
        <v>483</v>
      </c>
      <c r="Q729" s="4" t="s">
        <v>485</v>
      </c>
      <c r="R729" s="13" t="s">
        <v>1777</v>
      </c>
      <c r="S729" s="4" t="s">
        <v>2541</v>
      </c>
      <c r="T729" s="86" t="s">
        <v>586</v>
      </c>
      <c r="U729" s="86" t="s">
        <v>587</v>
      </c>
      <c r="V729" s="87">
        <f>V728-1500</f>
        <v>950</v>
      </c>
      <c r="W729" s="173">
        <v>128571.43</v>
      </c>
      <c r="X729" s="52">
        <f>V729*W729</f>
        <v>122142858.5</v>
      </c>
      <c r="Y729" s="52">
        <f>X729*1.12</f>
        <v>136800001.52</v>
      </c>
      <c r="Z729" s="4" t="s">
        <v>489</v>
      </c>
      <c r="AA729" s="40" t="s">
        <v>1319</v>
      </c>
      <c r="AB729" s="30"/>
      <c r="AC729" s="129"/>
    </row>
    <row r="730" spans="1:29" s="6" customFormat="1" ht="102">
      <c r="A730" s="3" t="s">
        <v>2920</v>
      </c>
      <c r="B730" s="3" t="s">
        <v>478</v>
      </c>
      <c r="C730" s="3" t="s">
        <v>479</v>
      </c>
      <c r="D730" s="70" t="s">
        <v>2914</v>
      </c>
      <c r="E730" s="18" t="s">
        <v>2916</v>
      </c>
      <c r="F730" s="3" t="s">
        <v>2917</v>
      </c>
      <c r="G730" s="18" t="s">
        <v>2918</v>
      </c>
      <c r="H730" s="3" t="s">
        <v>2919</v>
      </c>
      <c r="I730" s="3" t="s">
        <v>2915</v>
      </c>
      <c r="J730" s="3"/>
      <c r="K730" s="4" t="s">
        <v>482</v>
      </c>
      <c r="L730" s="4">
        <v>0</v>
      </c>
      <c r="M730" s="12" t="s">
        <v>2463</v>
      </c>
      <c r="N730" s="4" t="s">
        <v>483</v>
      </c>
      <c r="O730" s="4" t="s">
        <v>1445</v>
      </c>
      <c r="P730" s="4" t="s">
        <v>483</v>
      </c>
      <c r="Q730" s="4" t="s">
        <v>485</v>
      </c>
      <c r="R730" s="4" t="s">
        <v>503</v>
      </c>
      <c r="S730" s="4" t="s">
        <v>496</v>
      </c>
      <c r="T730" s="4">
        <v>796</v>
      </c>
      <c r="U730" s="4" t="s">
        <v>493</v>
      </c>
      <c r="V730" s="4">
        <v>1</v>
      </c>
      <c r="W730" s="24">
        <v>80000</v>
      </c>
      <c r="X730" s="24">
        <v>0</v>
      </c>
      <c r="Y730" s="24">
        <f t="shared" si="37"/>
        <v>0</v>
      </c>
      <c r="Z730" s="4"/>
      <c r="AA730" s="4" t="s">
        <v>1319</v>
      </c>
      <c r="AB730" s="4">
        <v>15</v>
      </c>
      <c r="AC730" s="111"/>
    </row>
    <row r="731" spans="1:29" s="6" customFormat="1" ht="78.75" customHeight="1">
      <c r="A731" s="3" t="s">
        <v>3057</v>
      </c>
      <c r="B731" s="3" t="s">
        <v>478</v>
      </c>
      <c r="C731" s="3" t="s">
        <v>479</v>
      </c>
      <c r="D731" s="70" t="s">
        <v>2914</v>
      </c>
      <c r="E731" s="18" t="s">
        <v>2916</v>
      </c>
      <c r="F731" s="3" t="s">
        <v>2917</v>
      </c>
      <c r="G731" s="18" t="s">
        <v>2918</v>
      </c>
      <c r="H731" s="3" t="s">
        <v>2919</v>
      </c>
      <c r="I731" s="3" t="s">
        <v>2915</v>
      </c>
      <c r="J731" s="3"/>
      <c r="K731" s="4" t="s">
        <v>482</v>
      </c>
      <c r="L731" s="4">
        <v>0</v>
      </c>
      <c r="M731" s="12" t="s">
        <v>2463</v>
      </c>
      <c r="N731" s="4" t="s">
        <v>483</v>
      </c>
      <c r="O731" s="4" t="s">
        <v>1445</v>
      </c>
      <c r="P731" s="4" t="s">
        <v>483</v>
      </c>
      <c r="Q731" s="4" t="s">
        <v>485</v>
      </c>
      <c r="R731" s="4" t="s">
        <v>503</v>
      </c>
      <c r="S731" s="4" t="s">
        <v>3054</v>
      </c>
      <c r="T731" s="4">
        <v>796</v>
      </c>
      <c r="U731" s="4" t="s">
        <v>493</v>
      </c>
      <c r="V731" s="4">
        <v>1</v>
      </c>
      <c r="W731" s="24">
        <v>80000</v>
      </c>
      <c r="X731" s="24">
        <v>80000</v>
      </c>
      <c r="Y731" s="24">
        <f t="shared" si="37"/>
        <v>89600.00000000001</v>
      </c>
      <c r="Z731" s="4"/>
      <c r="AA731" s="4" t="s">
        <v>1319</v>
      </c>
      <c r="AB731" s="4"/>
      <c r="AC731" s="111"/>
    </row>
    <row r="732" spans="1:29" s="6" customFormat="1" ht="140.25">
      <c r="A732" s="3" t="s">
        <v>2924</v>
      </c>
      <c r="B732" s="3" t="s">
        <v>478</v>
      </c>
      <c r="C732" s="3" t="s">
        <v>479</v>
      </c>
      <c r="D732" s="70" t="s">
        <v>2923</v>
      </c>
      <c r="E732" s="18" t="s">
        <v>2925</v>
      </c>
      <c r="F732" s="3" t="s">
        <v>2926</v>
      </c>
      <c r="G732" s="18" t="s">
        <v>2927</v>
      </c>
      <c r="H732" s="3"/>
      <c r="I732" s="3" t="s">
        <v>2928</v>
      </c>
      <c r="J732" s="3"/>
      <c r="K732" s="4" t="s">
        <v>491</v>
      </c>
      <c r="L732" s="4">
        <v>0</v>
      </c>
      <c r="M732" s="12" t="s">
        <v>2463</v>
      </c>
      <c r="N732" s="4" t="s">
        <v>483</v>
      </c>
      <c r="O732" s="4" t="s">
        <v>1476</v>
      </c>
      <c r="P732" s="4" t="s">
        <v>483</v>
      </c>
      <c r="Q732" s="4" t="s">
        <v>485</v>
      </c>
      <c r="R732" s="4" t="s">
        <v>503</v>
      </c>
      <c r="S732" s="4" t="s">
        <v>496</v>
      </c>
      <c r="T732" s="4">
        <v>796</v>
      </c>
      <c r="U732" s="4" t="s">
        <v>493</v>
      </c>
      <c r="V732" s="4">
        <v>1</v>
      </c>
      <c r="W732" s="24">
        <v>250000</v>
      </c>
      <c r="X732" s="24">
        <f>V732*W732</f>
        <v>250000</v>
      </c>
      <c r="Y732" s="24">
        <f t="shared" si="37"/>
        <v>280000</v>
      </c>
      <c r="Z732" s="4"/>
      <c r="AA732" s="4" t="s">
        <v>1319</v>
      </c>
      <c r="AB732" s="4"/>
      <c r="AC732" s="111"/>
    </row>
    <row r="733" spans="1:29" s="6" customFormat="1" ht="140.25">
      <c r="A733" s="3" t="s">
        <v>2929</v>
      </c>
      <c r="B733" s="3" t="s">
        <v>478</v>
      </c>
      <c r="C733" s="3" t="s">
        <v>479</v>
      </c>
      <c r="D733" s="70" t="s">
        <v>2932</v>
      </c>
      <c r="E733" s="18" t="s">
        <v>2930</v>
      </c>
      <c r="F733" s="3"/>
      <c r="G733" s="18" t="s">
        <v>2931</v>
      </c>
      <c r="H733" s="3"/>
      <c r="I733" s="3" t="s">
        <v>2933</v>
      </c>
      <c r="J733" s="3"/>
      <c r="K733" s="4" t="s">
        <v>491</v>
      </c>
      <c r="L733" s="4">
        <v>0</v>
      </c>
      <c r="M733" s="12" t="s">
        <v>2463</v>
      </c>
      <c r="N733" s="4" t="s">
        <v>483</v>
      </c>
      <c r="O733" s="4" t="s">
        <v>1476</v>
      </c>
      <c r="P733" s="4" t="s">
        <v>483</v>
      </c>
      <c r="Q733" s="4" t="s">
        <v>485</v>
      </c>
      <c r="R733" s="4" t="s">
        <v>503</v>
      </c>
      <c r="S733" s="4" t="s">
        <v>496</v>
      </c>
      <c r="T733" s="4">
        <v>796</v>
      </c>
      <c r="U733" s="4" t="s">
        <v>493</v>
      </c>
      <c r="V733" s="4">
        <v>1</v>
      </c>
      <c r="W733" s="24">
        <v>94000</v>
      </c>
      <c r="X733" s="24">
        <f>V733*W733</f>
        <v>94000</v>
      </c>
      <c r="Y733" s="24">
        <f t="shared" si="37"/>
        <v>105280.00000000001</v>
      </c>
      <c r="Z733" s="4"/>
      <c r="AA733" s="4" t="s">
        <v>1319</v>
      </c>
      <c r="AB733" s="4"/>
      <c r="AC733" s="111"/>
    </row>
    <row r="734" spans="1:29" s="6" customFormat="1" ht="102">
      <c r="A734" s="3" t="s">
        <v>2934</v>
      </c>
      <c r="B734" s="3" t="s">
        <v>478</v>
      </c>
      <c r="C734" s="3" t="s">
        <v>479</v>
      </c>
      <c r="D734" s="70" t="s">
        <v>2939</v>
      </c>
      <c r="E734" s="18" t="s">
        <v>2935</v>
      </c>
      <c r="F734" s="3" t="s">
        <v>2936</v>
      </c>
      <c r="G734" s="18" t="s">
        <v>289</v>
      </c>
      <c r="H734" s="3" t="s">
        <v>1661</v>
      </c>
      <c r="I734" s="3" t="s">
        <v>2937</v>
      </c>
      <c r="J734" s="3"/>
      <c r="K734" s="4" t="s">
        <v>482</v>
      </c>
      <c r="L734" s="4">
        <v>0</v>
      </c>
      <c r="M734" s="12" t="s">
        <v>2463</v>
      </c>
      <c r="N734" s="4" t="s">
        <v>483</v>
      </c>
      <c r="O734" s="4" t="s">
        <v>1445</v>
      </c>
      <c r="P734" s="4" t="s">
        <v>483</v>
      </c>
      <c r="Q734" s="4" t="s">
        <v>485</v>
      </c>
      <c r="R734" s="4" t="s">
        <v>503</v>
      </c>
      <c r="S734" s="4" t="s">
        <v>496</v>
      </c>
      <c r="T734" s="4">
        <v>839</v>
      </c>
      <c r="U734" s="4" t="s">
        <v>40</v>
      </c>
      <c r="V734" s="4">
        <v>1</v>
      </c>
      <c r="W734" s="24">
        <v>380000</v>
      </c>
      <c r="X734" s="24">
        <f aca="true" t="shared" si="38" ref="X734:X739">W734*V734</f>
        <v>380000</v>
      </c>
      <c r="Y734" s="24">
        <f t="shared" si="37"/>
        <v>425600.00000000006</v>
      </c>
      <c r="Z734" s="4"/>
      <c r="AA734" s="4" t="s">
        <v>1319</v>
      </c>
      <c r="AB734" s="4"/>
      <c r="AC734" s="111"/>
    </row>
    <row r="735" spans="1:29" s="6" customFormat="1" ht="102">
      <c r="A735" s="3" t="s">
        <v>2953</v>
      </c>
      <c r="B735" s="3" t="s">
        <v>478</v>
      </c>
      <c r="C735" s="3" t="s">
        <v>479</v>
      </c>
      <c r="D735" s="70" t="s">
        <v>2954</v>
      </c>
      <c r="E735" s="18" t="s">
        <v>2955</v>
      </c>
      <c r="F735" s="3" t="s">
        <v>2956</v>
      </c>
      <c r="G735" s="18" t="s">
        <v>2957</v>
      </c>
      <c r="H735" s="3" t="s">
        <v>2958</v>
      </c>
      <c r="I735" s="3"/>
      <c r="J735" s="3"/>
      <c r="K735" s="4" t="s">
        <v>482</v>
      </c>
      <c r="L735" s="4">
        <v>0</v>
      </c>
      <c r="M735" s="12" t="s">
        <v>2463</v>
      </c>
      <c r="N735" s="4" t="s">
        <v>483</v>
      </c>
      <c r="O735" s="4" t="s">
        <v>1445</v>
      </c>
      <c r="P735" s="4" t="s">
        <v>483</v>
      </c>
      <c r="Q735" s="4" t="s">
        <v>485</v>
      </c>
      <c r="R735" s="4" t="s">
        <v>2476</v>
      </c>
      <c r="S735" s="4" t="s">
        <v>486</v>
      </c>
      <c r="T735" s="4">
        <v>796</v>
      </c>
      <c r="U735" s="4" t="s">
        <v>835</v>
      </c>
      <c r="V735" s="4">
        <v>10</v>
      </c>
      <c r="W735" s="24">
        <v>7000</v>
      </c>
      <c r="X735" s="24">
        <f t="shared" si="38"/>
        <v>70000</v>
      </c>
      <c r="Y735" s="24">
        <f t="shared" si="37"/>
        <v>78400.00000000001</v>
      </c>
      <c r="Z735" s="4"/>
      <c r="AA735" s="4" t="s">
        <v>1319</v>
      </c>
      <c r="AB735" s="4"/>
      <c r="AC735" s="111"/>
    </row>
    <row r="736" spans="1:252" ht="48" customHeight="1">
      <c r="A736" s="3" t="s">
        <v>2973</v>
      </c>
      <c r="B736" s="4" t="s">
        <v>478</v>
      </c>
      <c r="C736" s="4" t="s">
        <v>479</v>
      </c>
      <c r="D736" s="4" t="s">
        <v>2977</v>
      </c>
      <c r="E736" s="4" t="s">
        <v>1079</v>
      </c>
      <c r="F736" s="4" t="s">
        <v>1079</v>
      </c>
      <c r="G736" s="4" t="s">
        <v>2989</v>
      </c>
      <c r="H736" s="4" t="s">
        <v>2989</v>
      </c>
      <c r="I736" s="180"/>
      <c r="J736" s="3"/>
      <c r="K736" s="4" t="s">
        <v>482</v>
      </c>
      <c r="L736" s="4">
        <v>0</v>
      </c>
      <c r="M736" s="4">
        <v>231010000</v>
      </c>
      <c r="N736" s="33" t="s">
        <v>483</v>
      </c>
      <c r="O736" s="3" t="s">
        <v>1445</v>
      </c>
      <c r="P736" s="4" t="s">
        <v>483</v>
      </c>
      <c r="Q736" s="4" t="s">
        <v>485</v>
      </c>
      <c r="R736" s="4" t="s">
        <v>1937</v>
      </c>
      <c r="S736" s="12" t="s">
        <v>1346</v>
      </c>
      <c r="T736" s="4">
        <v>18</v>
      </c>
      <c r="U736" s="4" t="s">
        <v>2990</v>
      </c>
      <c r="V736" s="4">
        <v>15</v>
      </c>
      <c r="W736" s="24">
        <v>200</v>
      </c>
      <c r="X736" s="171">
        <f t="shared" si="38"/>
        <v>3000</v>
      </c>
      <c r="Y736" s="171">
        <f>X736*1.12</f>
        <v>3360.0000000000005</v>
      </c>
      <c r="Z736" s="172"/>
      <c r="AA736" s="168" t="s">
        <v>1319</v>
      </c>
      <c r="AB736" s="4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  <c r="AT736" s="55"/>
      <c r="AU736" s="55"/>
      <c r="AV736" s="55"/>
      <c r="AW736" s="55"/>
      <c r="AX736" s="55"/>
      <c r="AY736" s="55"/>
      <c r="AZ736" s="55"/>
      <c r="BA736" s="55"/>
      <c r="BB736" s="55"/>
      <c r="BC736" s="55"/>
      <c r="BD736" s="55"/>
      <c r="BE736" s="55"/>
      <c r="BF736" s="55"/>
      <c r="BG736" s="55"/>
      <c r="BH736" s="55"/>
      <c r="BI736" s="55"/>
      <c r="BJ736" s="55"/>
      <c r="BK736" s="55"/>
      <c r="BL736" s="55"/>
      <c r="BM736" s="55"/>
      <c r="BN736" s="55"/>
      <c r="BO736" s="55"/>
      <c r="BP736" s="55"/>
      <c r="BQ736" s="55"/>
      <c r="BR736" s="55"/>
      <c r="BS736" s="55"/>
      <c r="BT736" s="55"/>
      <c r="BU736" s="55"/>
      <c r="BV736" s="55"/>
      <c r="BW736" s="55"/>
      <c r="BX736" s="55"/>
      <c r="BY736" s="55"/>
      <c r="BZ736" s="55"/>
      <c r="CA736" s="55"/>
      <c r="CB736" s="55"/>
      <c r="CC736" s="55"/>
      <c r="CD736" s="55"/>
      <c r="CE736" s="55"/>
      <c r="CF736" s="55"/>
      <c r="CG736" s="55"/>
      <c r="CH736" s="55"/>
      <c r="CI736" s="55"/>
      <c r="CJ736" s="55"/>
      <c r="CK736" s="55"/>
      <c r="CL736" s="55"/>
      <c r="CM736" s="55"/>
      <c r="CN736" s="55"/>
      <c r="CO736" s="55"/>
      <c r="CP736" s="55"/>
      <c r="CQ736" s="55"/>
      <c r="CR736" s="55"/>
      <c r="CS736" s="55"/>
      <c r="CT736" s="55"/>
      <c r="CU736" s="55"/>
      <c r="CV736" s="55"/>
      <c r="CW736" s="55"/>
      <c r="CX736" s="55"/>
      <c r="CY736" s="55"/>
      <c r="CZ736" s="55"/>
      <c r="DA736" s="55"/>
      <c r="DB736" s="55"/>
      <c r="DC736" s="55"/>
      <c r="DD736" s="55"/>
      <c r="DE736" s="55"/>
      <c r="DF736" s="55"/>
      <c r="DG736" s="55"/>
      <c r="DH736" s="55"/>
      <c r="DI736" s="55"/>
      <c r="DJ736" s="55"/>
      <c r="DK736" s="55"/>
      <c r="DL736" s="55"/>
      <c r="DM736" s="55"/>
      <c r="DN736" s="55"/>
      <c r="DO736" s="55"/>
      <c r="DP736" s="55"/>
      <c r="DQ736" s="55"/>
      <c r="DR736" s="55"/>
      <c r="DS736" s="55"/>
      <c r="DT736" s="55"/>
      <c r="DU736" s="55"/>
      <c r="DV736" s="55"/>
      <c r="DW736" s="55"/>
      <c r="DX736" s="55"/>
      <c r="DY736" s="55"/>
      <c r="DZ736" s="55"/>
      <c r="EA736" s="55"/>
      <c r="EB736" s="55"/>
      <c r="EC736" s="55"/>
      <c r="ED736" s="55"/>
      <c r="EE736" s="55"/>
      <c r="EF736" s="55"/>
      <c r="EG736" s="55"/>
      <c r="EH736" s="55"/>
      <c r="EI736" s="55"/>
      <c r="EJ736" s="55"/>
      <c r="EK736" s="55"/>
      <c r="EL736" s="55"/>
      <c r="EM736" s="55"/>
      <c r="EN736" s="55"/>
      <c r="EO736" s="55"/>
      <c r="EP736" s="55"/>
      <c r="EQ736" s="55"/>
      <c r="ER736" s="55"/>
      <c r="ES736" s="55"/>
      <c r="ET736" s="55"/>
      <c r="EU736" s="55"/>
      <c r="EV736" s="55"/>
      <c r="EW736" s="55"/>
      <c r="EX736" s="55"/>
      <c r="EY736" s="55"/>
      <c r="EZ736" s="55"/>
      <c r="FA736" s="55"/>
      <c r="FB736" s="55"/>
      <c r="FC736" s="55"/>
      <c r="FD736" s="55"/>
      <c r="FE736" s="55"/>
      <c r="FF736" s="55"/>
      <c r="FG736" s="55"/>
      <c r="FH736" s="55"/>
      <c r="FI736" s="55"/>
      <c r="FJ736" s="55"/>
      <c r="FK736" s="55"/>
      <c r="FL736" s="55"/>
      <c r="FM736" s="55"/>
      <c r="FN736" s="55"/>
      <c r="FO736" s="55"/>
      <c r="FP736" s="55"/>
      <c r="FQ736" s="55"/>
      <c r="FR736" s="55"/>
      <c r="FS736" s="55"/>
      <c r="FT736" s="55"/>
      <c r="FU736" s="55"/>
      <c r="FV736" s="55"/>
      <c r="FW736" s="55"/>
      <c r="FX736" s="55"/>
      <c r="FY736" s="55"/>
      <c r="FZ736" s="55"/>
      <c r="GA736" s="55"/>
      <c r="GB736" s="55"/>
      <c r="GC736" s="55"/>
      <c r="GD736" s="55"/>
      <c r="GE736" s="55"/>
      <c r="GF736" s="55"/>
      <c r="GG736" s="55"/>
      <c r="GH736" s="55"/>
      <c r="GI736" s="55"/>
      <c r="GJ736" s="55"/>
      <c r="GK736" s="55"/>
      <c r="GL736" s="55"/>
      <c r="GM736" s="55"/>
      <c r="GN736" s="55"/>
      <c r="GO736" s="55"/>
      <c r="GP736" s="55"/>
      <c r="GQ736" s="55"/>
      <c r="GR736" s="55"/>
      <c r="GS736" s="55"/>
      <c r="GT736" s="55"/>
      <c r="GU736" s="55"/>
      <c r="GV736" s="55"/>
      <c r="GW736" s="55"/>
      <c r="GX736" s="55"/>
      <c r="GY736" s="55"/>
      <c r="GZ736" s="55"/>
      <c r="HA736" s="55"/>
      <c r="HB736" s="55"/>
      <c r="HC736" s="55"/>
      <c r="HD736" s="55"/>
      <c r="HE736" s="55"/>
      <c r="HF736" s="55"/>
      <c r="HG736" s="55"/>
      <c r="HH736" s="55"/>
      <c r="HI736" s="55"/>
      <c r="HJ736" s="55"/>
      <c r="HK736" s="55"/>
      <c r="HL736" s="55"/>
      <c r="HM736" s="55"/>
      <c r="HN736" s="55"/>
      <c r="HO736" s="55"/>
      <c r="HP736" s="55"/>
      <c r="HQ736" s="55"/>
      <c r="HR736" s="55"/>
      <c r="HS736" s="55"/>
      <c r="HT736" s="55"/>
      <c r="HU736" s="55"/>
      <c r="HV736" s="55"/>
      <c r="HW736" s="55"/>
      <c r="HX736" s="55"/>
      <c r="HY736" s="55"/>
      <c r="HZ736" s="55"/>
      <c r="IA736" s="55"/>
      <c r="IB736" s="55"/>
      <c r="IC736" s="55"/>
      <c r="ID736" s="55"/>
      <c r="IE736" s="55"/>
      <c r="IF736" s="55"/>
      <c r="IG736" s="55"/>
      <c r="IH736" s="55"/>
      <c r="II736" s="55"/>
      <c r="IJ736" s="55"/>
      <c r="IK736" s="55"/>
      <c r="IL736" s="55"/>
      <c r="IM736" s="55"/>
      <c r="IN736" s="55"/>
      <c r="IO736" s="55"/>
      <c r="IP736" s="55"/>
      <c r="IQ736" s="55"/>
      <c r="IR736" s="55"/>
    </row>
    <row r="737" spans="1:252" ht="48" customHeight="1">
      <c r="A737" s="3" t="s">
        <v>2974</v>
      </c>
      <c r="B737" s="4" t="s">
        <v>478</v>
      </c>
      <c r="C737" s="4" t="s">
        <v>479</v>
      </c>
      <c r="D737" s="4" t="s">
        <v>2979</v>
      </c>
      <c r="E737" s="4" t="s">
        <v>2978</v>
      </c>
      <c r="F737" s="4" t="s">
        <v>2978</v>
      </c>
      <c r="G737" s="4" t="s">
        <v>2981</v>
      </c>
      <c r="H737" s="4" t="s">
        <v>2980</v>
      </c>
      <c r="I737" s="3" t="s">
        <v>2982</v>
      </c>
      <c r="J737" s="3"/>
      <c r="K737" s="4" t="s">
        <v>482</v>
      </c>
      <c r="L737" s="4">
        <v>0</v>
      </c>
      <c r="M737" s="4">
        <v>231010000</v>
      </c>
      <c r="N737" s="33" t="s">
        <v>483</v>
      </c>
      <c r="O737" s="3" t="s">
        <v>1445</v>
      </c>
      <c r="P737" s="4" t="s">
        <v>483</v>
      </c>
      <c r="Q737" s="4" t="s">
        <v>485</v>
      </c>
      <c r="R737" s="4" t="s">
        <v>1937</v>
      </c>
      <c r="S737" s="12" t="s">
        <v>1346</v>
      </c>
      <c r="T737" s="4">
        <v>839</v>
      </c>
      <c r="U737" s="4" t="s">
        <v>835</v>
      </c>
      <c r="V737" s="4">
        <v>8</v>
      </c>
      <c r="W737" s="24">
        <v>220</v>
      </c>
      <c r="X737" s="171">
        <f t="shared" si="38"/>
        <v>1760</v>
      </c>
      <c r="Y737" s="171">
        <f>X737*1.12</f>
        <v>1971.2000000000003</v>
      </c>
      <c r="Z737" s="172"/>
      <c r="AA737" s="168" t="s">
        <v>1319</v>
      </c>
      <c r="AB737" s="4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5"/>
      <c r="AV737" s="55"/>
      <c r="AW737" s="55"/>
      <c r="AX737" s="55"/>
      <c r="AY737" s="55"/>
      <c r="AZ737" s="55"/>
      <c r="BA737" s="55"/>
      <c r="BB737" s="55"/>
      <c r="BC737" s="55"/>
      <c r="BD737" s="55"/>
      <c r="BE737" s="55"/>
      <c r="BF737" s="55"/>
      <c r="BG737" s="55"/>
      <c r="BH737" s="55"/>
      <c r="BI737" s="55"/>
      <c r="BJ737" s="55"/>
      <c r="BK737" s="55"/>
      <c r="BL737" s="55"/>
      <c r="BM737" s="55"/>
      <c r="BN737" s="55"/>
      <c r="BO737" s="55"/>
      <c r="BP737" s="55"/>
      <c r="BQ737" s="55"/>
      <c r="BR737" s="55"/>
      <c r="BS737" s="55"/>
      <c r="BT737" s="55"/>
      <c r="BU737" s="55"/>
      <c r="BV737" s="55"/>
      <c r="BW737" s="55"/>
      <c r="BX737" s="55"/>
      <c r="BY737" s="55"/>
      <c r="BZ737" s="55"/>
      <c r="CA737" s="55"/>
      <c r="CB737" s="55"/>
      <c r="CC737" s="55"/>
      <c r="CD737" s="55"/>
      <c r="CE737" s="55"/>
      <c r="CF737" s="55"/>
      <c r="CG737" s="55"/>
      <c r="CH737" s="55"/>
      <c r="CI737" s="55"/>
      <c r="CJ737" s="55"/>
      <c r="CK737" s="55"/>
      <c r="CL737" s="55"/>
      <c r="CM737" s="55"/>
      <c r="CN737" s="55"/>
      <c r="CO737" s="55"/>
      <c r="CP737" s="55"/>
      <c r="CQ737" s="55"/>
      <c r="CR737" s="55"/>
      <c r="CS737" s="55"/>
      <c r="CT737" s="55"/>
      <c r="CU737" s="55"/>
      <c r="CV737" s="55"/>
      <c r="CW737" s="55"/>
      <c r="CX737" s="55"/>
      <c r="CY737" s="55"/>
      <c r="CZ737" s="55"/>
      <c r="DA737" s="55"/>
      <c r="DB737" s="55"/>
      <c r="DC737" s="55"/>
      <c r="DD737" s="55"/>
      <c r="DE737" s="55"/>
      <c r="DF737" s="55"/>
      <c r="DG737" s="55"/>
      <c r="DH737" s="55"/>
      <c r="DI737" s="55"/>
      <c r="DJ737" s="55"/>
      <c r="DK737" s="55"/>
      <c r="DL737" s="55"/>
      <c r="DM737" s="55"/>
      <c r="DN737" s="55"/>
      <c r="DO737" s="55"/>
      <c r="DP737" s="55"/>
      <c r="DQ737" s="55"/>
      <c r="DR737" s="55"/>
      <c r="DS737" s="55"/>
      <c r="DT737" s="55"/>
      <c r="DU737" s="55"/>
      <c r="DV737" s="55"/>
      <c r="DW737" s="55"/>
      <c r="DX737" s="55"/>
      <c r="DY737" s="55"/>
      <c r="DZ737" s="55"/>
      <c r="EA737" s="55"/>
      <c r="EB737" s="55"/>
      <c r="EC737" s="55"/>
      <c r="ED737" s="55"/>
      <c r="EE737" s="55"/>
      <c r="EF737" s="55"/>
      <c r="EG737" s="55"/>
      <c r="EH737" s="55"/>
      <c r="EI737" s="55"/>
      <c r="EJ737" s="55"/>
      <c r="EK737" s="55"/>
      <c r="EL737" s="55"/>
      <c r="EM737" s="55"/>
      <c r="EN737" s="55"/>
      <c r="EO737" s="55"/>
      <c r="EP737" s="55"/>
      <c r="EQ737" s="55"/>
      <c r="ER737" s="55"/>
      <c r="ES737" s="55"/>
      <c r="ET737" s="55"/>
      <c r="EU737" s="55"/>
      <c r="EV737" s="55"/>
      <c r="EW737" s="55"/>
      <c r="EX737" s="55"/>
      <c r="EY737" s="55"/>
      <c r="EZ737" s="55"/>
      <c r="FA737" s="55"/>
      <c r="FB737" s="55"/>
      <c r="FC737" s="55"/>
      <c r="FD737" s="55"/>
      <c r="FE737" s="55"/>
      <c r="FF737" s="55"/>
      <c r="FG737" s="55"/>
      <c r="FH737" s="55"/>
      <c r="FI737" s="55"/>
      <c r="FJ737" s="55"/>
      <c r="FK737" s="55"/>
      <c r="FL737" s="55"/>
      <c r="FM737" s="55"/>
      <c r="FN737" s="55"/>
      <c r="FO737" s="55"/>
      <c r="FP737" s="55"/>
      <c r="FQ737" s="55"/>
      <c r="FR737" s="55"/>
      <c r="FS737" s="55"/>
      <c r="FT737" s="55"/>
      <c r="FU737" s="55"/>
      <c r="FV737" s="55"/>
      <c r="FW737" s="55"/>
      <c r="FX737" s="55"/>
      <c r="FY737" s="55"/>
      <c r="FZ737" s="55"/>
      <c r="GA737" s="55"/>
      <c r="GB737" s="55"/>
      <c r="GC737" s="55"/>
      <c r="GD737" s="55"/>
      <c r="GE737" s="55"/>
      <c r="GF737" s="55"/>
      <c r="GG737" s="55"/>
      <c r="GH737" s="55"/>
      <c r="GI737" s="55"/>
      <c r="GJ737" s="55"/>
      <c r="GK737" s="55"/>
      <c r="GL737" s="55"/>
      <c r="GM737" s="55"/>
      <c r="GN737" s="55"/>
      <c r="GO737" s="55"/>
      <c r="GP737" s="55"/>
      <c r="GQ737" s="55"/>
      <c r="GR737" s="55"/>
      <c r="GS737" s="55"/>
      <c r="GT737" s="55"/>
      <c r="GU737" s="55"/>
      <c r="GV737" s="55"/>
      <c r="GW737" s="55"/>
      <c r="GX737" s="55"/>
      <c r="GY737" s="55"/>
      <c r="GZ737" s="55"/>
      <c r="HA737" s="55"/>
      <c r="HB737" s="55"/>
      <c r="HC737" s="55"/>
      <c r="HD737" s="55"/>
      <c r="HE737" s="55"/>
      <c r="HF737" s="55"/>
      <c r="HG737" s="55"/>
      <c r="HH737" s="55"/>
      <c r="HI737" s="55"/>
      <c r="HJ737" s="55"/>
      <c r="HK737" s="55"/>
      <c r="HL737" s="55"/>
      <c r="HM737" s="55"/>
      <c r="HN737" s="55"/>
      <c r="HO737" s="55"/>
      <c r="HP737" s="55"/>
      <c r="HQ737" s="55"/>
      <c r="HR737" s="55"/>
      <c r="HS737" s="55"/>
      <c r="HT737" s="55"/>
      <c r="HU737" s="55"/>
      <c r="HV737" s="55"/>
      <c r="HW737" s="55"/>
      <c r="HX737" s="55"/>
      <c r="HY737" s="55"/>
      <c r="HZ737" s="55"/>
      <c r="IA737" s="55"/>
      <c r="IB737" s="55"/>
      <c r="IC737" s="55"/>
      <c r="ID737" s="55"/>
      <c r="IE737" s="55"/>
      <c r="IF737" s="55"/>
      <c r="IG737" s="55"/>
      <c r="IH737" s="55"/>
      <c r="II737" s="55"/>
      <c r="IJ737" s="55"/>
      <c r="IK737" s="55"/>
      <c r="IL737" s="55"/>
      <c r="IM737" s="55"/>
      <c r="IN737" s="55"/>
      <c r="IO737" s="55"/>
      <c r="IP737" s="55"/>
      <c r="IQ737" s="55"/>
      <c r="IR737" s="55"/>
    </row>
    <row r="738" spans="1:252" ht="48" customHeight="1">
      <c r="A738" s="3" t="s">
        <v>2975</v>
      </c>
      <c r="B738" s="4" t="s">
        <v>478</v>
      </c>
      <c r="C738" s="4" t="s">
        <v>479</v>
      </c>
      <c r="D738" s="4" t="s">
        <v>2983</v>
      </c>
      <c r="E738" s="4" t="s">
        <v>2984</v>
      </c>
      <c r="F738" s="4" t="s">
        <v>2985</v>
      </c>
      <c r="G738" s="4" t="s">
        <v>2988</v>
      </c>
      <c r="H738" s="4" t="s">
        <v>2987</v>
      </c>
      <c r="I738" s="3" t="s">
        <v>2986</v>
      </c>
      <c r="J738" s="3"/>
      <c r="K738" s="4" t="s">
        <v>482</v>
      </c>
      <c r="L738" s="4">
        <v>0</v>
      </c>
      <c r="M738" s="4">
        <v>231010000</v>
      </c>
      <c r="N738" s="33" t="s">
        <v>483</v>
      </c>
      <c r="O738" s="3" t="s">
        <v>1445</v>
      </c>
      <c r="P738" s="4" t="s">
        <v>483</v>
      </c>
      <c r="Q738" s="4" t="s">
        <v>485</v>
      </c>
      <c r="R738" s="4" t="s">
        <v>1937</v>
      </c>
      <c r="S738" s="12" t="s">
        <v>1346</v>
      </c>
      <c r="T738" s="4">
        <v>796</v>
      </c>
      <c r="U738" s="4" t="s">
        <v>835</v>
      </c>
      <c r="V738" s="4">
        <v>30</v>
      </c>
      <c r="W738" s="24">
        <v>25</v>
      </c>
      <c r="X738" s="171">
        <f t="shared" si="38"/>
        <v>750</v>
      </c>
      <c r="Y738" s="171">
        <f>X738*1.12</f>
        <v>840.0000000000001</v>
      </c>
      <c r="Z738" s="172"/>
      <c r="AA738" s="168" t="s">
        <v>1319</v>
      </c>
      <c r="AB738" s="4"/>
      <c r="AD738" s="55"/>
      <c r="AE738" s="55"/>
      <c r="AF738" s="55"/>
      <c r="AG738" s="55"/>
      <c r="AH738" s="55"/>
      <c r="AI738" s="55"/>
      <c r="AJ738" s="55"/>
      <c r="AK738" s="55"/>
      <c r="AL738" s="55"/>
      <c r="AM738" s="55"/>
      <c r="AN738" s="55"/>
      <c r="AO738" s="55"/>
      <c r="AP738" s="55"/>
      <c r="AQ738" s="55"/>
      <c r="AR738" s="55"/>
      <c r="AS738" s="55"/>
      <c r="AT738" s="55"/>
      <c r="AU738" s="55"/>
      <c r="AV738" s="55"/>
      <c r="AW738" s="55"/>
      <c r="AX738" s="55"/>
      <c r="AY738" s="55"/>
      <c r="AZ738" s="55"/>
      <c r="BA738" s="55"/>
      <c r="BB738" s="55"/>
      <c r="BC738" s="55"/>
      <c r="BD738" s="55"/>
      <c r="BE738" s="55"/>
      <c r="BF738" s="55"/>
      <c r="BG738" s="55"/>
      <c r="BH738" s="55"/>
      <c r="BI738" s="55"/>
      <c r="BJ738" s="55"/>
      <c r="BK738" s="55"/>
      <c r="BL738" s="55"/>
      <c r="BM738" s="55"/>
      <c r="BN738" s="55"/>
      <c r="BO738" s="55"/>
      <c r="BP738" s="55"/>
      <c r="BQ738" s="55"/>
      <c r="BR738" s="55"/>
      <c r="BS738" s="55"/>
      <c r="BT738" s="55"/>
      <c r="BU738" s="55"/>
      <c r="BV738" s="55"/>
      <c r="BW738" s="55"/>
      <c r="BX738" s="55"/>
      <c r="BY738" s="55"/>
      <c r="BZ738" s="55"/>
      <c r="CA738" s="55"/>
      <c r="CB738" s="55"/>
      <c r="CC738" s="55"/>
      <c r="CD738" s="55"/>
      <c r="CE738" s="55"/>
      <c r="CF738" s="55"/>
      <c r="CG738" s="55"/>
      <c r="CH738" s="55"/>
      <c r="CI738" s="55"/>
      <c r="CJ738" s="55"/>
      <c r="CK738" s="55"/>
      <c r="CL738" s="55"/>
      <c r="CM738" s="55"/>
      <c r="CN738" s="55"/>
      <c r="CO738" s="55"/>
      <c r="CP738" s="55"/>
      <c r="CQ738" s="55"/>
      <c r="CR738" s="55"/>
      <c r="CS738" s="55"/>
      <c r="CT738" s="55"/>
      <c r="CU738" s="55"/>
      <c r="CV738" s="55"/>
      <c r="CW738" s="55"/>
      <c r="CX738" s="55"/>
      <c r="CY738" s="55"/>
      <c r="CZ738" s="55"/>
      <c r="DA738" s="55"/>
      <c r="DB738" s="55"/>
      <c r="DC738" s="55"/>
      <c r="DD738" s="55"/>
      <c r="DE738" s="55"/>
      <c r="DF738" s="55"/>
      <c r="DG738" s="55"/>
      <c r="DH738" s="55"/>
      <c r="DI738" s="55"/>
      <c r="DJ738" s="55"/>
      <c r="DK738" s="55"/>
      <c r="DL738" s="55"/>
      <c r="DM738" s="55"/>
      <c r="DN738" s="55"/>
      <c r="DO738" s="55"/>
      <c r="DP738" s="55"/>
      <c r="DQ738" s="55"/>
      <c r="DR738" s="55"/>
      <c r="DS738" s="55"/>
      <c r="DT738" s="55"/>
      <c r="DU738" s="55"/>
      <c r="DV738" s="55"/>
      <c r="DW738" s="55"/>
      <c r="DX738" s="55"/>
      <c r="DY738" s="55"/>
      <c r="DZ738" s="55"/>
      <c r="EA738" s="55"/>
      <c r="EB738" s="55"/>
      <c r="EC738" s="55"/>
      <c r="ED738" s="55"/>
      <c r="EE738" s="55"/>
      <c r="EF738" s="55"/>
      <c r="EG738" s="55"/>
      <c r="EH738" s="55"/>
      <c r="EI738" s="55"/>
      <c r="EJ738" s="55"/>
      <c r="EK738" s="55"/>
      <c r="EL738" s="55"/>
      <c r="EM738" s="55"/>
      <c r="EN738" s="55"/>
      <c r="EO738" s="55"/>
      <c r="EP738" s="55"/>
      <c r="EQ738" s="55"/>
      <c r="ER738" s="55"/>
      <c r="ES738" s="55"/>
      <c r="ET738" s="55"/>
      <c r="EU738" s="55"/>
      <c r="EV738" s="55"/>
      <c r="EW738" s="55"/>
      <c r="EX738" s="55"/>
      <c r="EY738" s="55"/>
      <c r="EZ738" s="55"/>
      <c r="FA738" s="55"/>
      <c r="FB738" s="55"/>
      <c r="FC738" s="55"/>
      <c r="FD738" s="55"/>
      <c r="FE738" s="55"/>
      <c r="FF738" s="55"/>
      <c r="FG738" s="55"/>
      <c r="FH738" s="55"/>
      <c r="FI738" s="55"/>
      <c r="FJ738" s="55"/>
      <c r="FK738" s="55"/>
      <c r="FL738" s="55"/>
      <c r="FM738" s="55"/>
      <c r="FN738" s="55"/>
      <c r="FO738" s="55"/>
      <c r="FP738" s="55"/>
      <c r="FQ738" s="55"/>
      <c r="FR738" s="55"/>
      <c r="FS738" s="55"/>
      <c r="FT738" s="55"/>
      <c r="FU738" s="55"/>
      <c r="FV738" s="55"/>
      <c r="FW738" s="55"/>
      <c r="FX738" s="55"/>
      <c r="FY738" s="55"/>
      <c r="FZ738" s="55"/>
      <c r="GA738" s="55"/>
      <c r="GB738" s="55"/>
      <c r="GC738" s="55"/>
      <c r="GD738" s="55"/>
      <c r="GE738" s="55"/>
      <c r="GF738" s="55"/>
      <c r="GG738" s="55"/>
      <c r="GH738" s="55"/>
      <c r="GI738" s="55"/>
      <c r="GJ738" s="55"/>
      <c r="GK738" s="55"/>
      <c r="GL738" s="55"/>
      <c r="GM738" s="55"/>
      <c r="GN738" s="55"/>
      <c r="GO738" s="55"/>
      <c r="GP738" s="55"/>
      <c r="GQ738" s="55"/>
      <c r="GR738" s="55"/>
      <c r="GS738" s="55"/>
      <c r="GT738" s="55"/>
      <c r="GU738" s="55"/>
      <c r="GV738" s="55"/>
      <c r="GW738" s="55"/>
      <c r="GX738" s="55"/>
      <c r="GY738" s="55"/>
      <c r="GZ738" s="55"/>
      <c r="HA738" s="55"/>
      <c r="HB738" s="55"/>
      <c r="HC738" s="55"/>
      <c r="HD738" s="55"/>
      <c r="HE738" s="55"/>
      <c r="HF738" s="55"/>
      <c r="HG738" s="55"/>
      <c r="HH738" s="55"/>
      <c r="HI738" s="55"/>
      <c r="HJ738" s="55"/>
      <c r="HK738" s="55"/>
      <c r="HL738" s="55"/>
      <c r="HM738" s="55"/>
      <c r="HN738" s="55"/>
      <c r="HO738" s="55"/>
      <c r="HP738" s="55"/>
      <c r="HQ738" s="55"/>
      <c r="HR738" s="55"/>
      <c r="HS738" s="55"/>
      <c r="HT738" s="55"/>
      <c r="HU738" s="55"/>
      <c r="HV738" s="55"/>
      <c r="HW738" s="55"/>
      <c r="HX738" s="55"/>
      <c r="HY738" s="55"/>
      <c r="HZ738" s="55"/>
      <c r="IA738" s="55"/>
      <c r="IB738" s="55"/>
      <c r="IC738" s="55"/>
      <c r="ID738" s="55"/>
      <c r="IE738" s="55"/>
      <c r="IF738" s="55"/>
      <c r="IG738" s="55"/>
      <c r="IH738" s="55"/>
      <c r="II738" s="55"/>
      <c r="IJ738" s="55"/>
      <c r="IK738" s="55"/>
      <c r="IL738" s="55"/>
      <c r="IM738" s="55"/>
      <c r="IN738" s="55"/>
      <c r="IO738" s="55"/>
      <c r="IP738" s="55"/>
      <c r="IQ738" s="55"/>
      <c r="IR738" s="55"/>
    </row>
    <row r="739" spans="1:252" ht="48" customHeight="1">
      <c r="A739" s="3" t="s">
        <v>2976</v>
      </c>
      <c r="B739" s="4" t="s">
        <v>478</v>
      </c>
      <c r="C739" s="4" t="s">
        <v>479</v>
      </c>
      <c r="D739" s="4" t="s">
        <v>2991</v>
      </c>
      <c r="E739" s="4" t="s">
        <v>2992</v>
      </c>
      <c r="F739" s="4" t="s">
        <v>2993</v>
      </c>
      <c r="G739" s="4" t="s">
        <v>2994</v>
      </c>
      <c r="H739" s="4" t="s">
        <v>2995</v>
      </c>
      <c r="I739" s="3"/>
      <c r="J739" s="3"/>
      <c r="K739" s="4" t="s">
        <v>482</v>
      </c>
      <c r="L739" s="4">
        <v>0</v>
      </c>
      <c r="M739" s="4">
        <v>231010000</v>
      </c>
      <c r="N739" s="33" t="s">
        <v>483</v>
      </c>
      <c r="O739" s="3" t="s">
        <v>1445</v>
      </c>
      <c r="P739" s="4" t="s">
        <v>483</v>
      </c>
      <c r="Q739" s="4" t="s">
        <v>485</v>
      </c>
      <c r="R739" s="4" t="s">
        <v>1937</v>
      </c>
      <c r="S739" s="12" t="s">
        <v>1346</v>
      </c>
      <c r="T739" s="4">
        <v>796</v>
      </c>
      <c r="U739" s="4" t="s">
        <v>835</v>
      </c>
      <c r="V739" s="4">
        <v>5</v>
      </c>
      <c r="W739" s="24">
        <v>1500</v>
      </c>
      <c r="X739" s="171">
        <f t="shared" si="38"/>
        <v>7500</v>
      </c>
      <c r="Y739" s="171">
        <f>X739*1.12</f>
        <v>8400</v>
      </c>
      <c r="Z739" s="172"/>
      <c r="AA739" s="168" t="s">
        <v>1319</v>
      </c>
      <c r="AB739" s="4"/>
      <c r="AD739" s="55"/>
      <c r="AE739" s="55"/>
      <c r="AF739" s="55"/>
      <c r="AG739" s="55"/>
      <c r="AH739" s="55"/>
      <c r="AI739" s="55"/>
      <c r="AJ739" s="55"/>
      <c r="AK739" s="55"/>
      <c r="AL739" s="55"/>
      <c r="AM739" s="55"/>
      <c r="AN739" s="55"/>
      <c r="AO739" s="55"/>
      <c r="AP739" s="55"/>
      <c r="AQ739" s="55"/>
      <c r="AR739" s="55"/>
      <c r="AS739" s="55"/>
      <c r="AT739" s="55"/>
      <c r="AU739" s="55"/>
      <c r="AV739" s="55"/>
      <c r="AW739" s="55"/>
      <c r="AX739" s="55"/>
      <c r="AY739" s="55"/>
      <c r="AZ739" s="55"/>
      <c r="BA739" s="55"/>
      <c r="BB739" s="55"/>
      <c r="BC739" s="55"/>
      <c r="BD739" s="55"/>
      <c r="BE739" s="55"/>
      <c r="BF739" s="55"/>
      <c r="BG739" s="55"/>
      <c r="BH739" s="55"/>
      <c r="BI739" s="55"/>
      <c r="BJ739" s="55"/>
      <c r="BK739" s="55"/>
      <c r="BL739" s="55"/>
      <c r="BM739" s="55"/>
      <c r="BN739" s="55"/>
      <c r="BO739" s="55"/>
      <c r="BP739" s="55"/>
      <c r="BQ739" s="55"/>
      <c r="BR739" s="55"/>
      <c r="BS739" s="55"/>
      <c r="BT739" s="55"/>
      <c r="BU739" s="55"/>
      <c r="BV739" s="55"/>
      <c r="BW739" s="55"/>
      <c r="BX739" s="55"/>
      <c r="BY739" s="55"/>
      <c r="BZ739" s="55"/>
      <c r="CA739" s="55"/>
      <c r="CB739" s="55"/>
      <c r="CC739" s="55"/>
      <c r="CD739" s="55"/>
      <c r="CE739" s="55"/>
      <c r="CF739" s="55"/>
      <c r="CG739" s="55"/>
      <c r="CH739" s="55"/>
      <c r="CI739" s="55"/>
      <c r="CJ739" s="55"/>
      <c r="CK739" s="55"/>
      <c r="CL739" s="55"/>
      <c r="CM739" s="55"/>
      <c r="CN739" s="55"/>
      <c r="CO739" s="55"/>
      <c r="CP739" s="55"/>
      <c r="CQ739" s="55"/>
      <c r="CR739" s="55"/>
      <c r="CS739" s="55"/>
      <c r="CT739" s="55"/>
      <c r="CU739" s="55"/>
      <c r="CV739" s="55"/>
      <c r="CW739" s="55"/>
      <c r="CX739" s="55"/>
      <c r="CY739" s="55"/>
      <c r="CZ739" s="55"/>
      <c r="DA739" s="55"/>
      <c r="DB739" s="55"/>
      <c r="DC739" s="55"/>
      <c r="DD739" s="55"/>
      <c r="DE739" s="55"/>
      <c r="DF739" s="55"/>
      <c r="DG739" s="55"/>
      <c r="DH739" s="55"/>
      <c r="DI739" s="55"/>
      <c r="DJ739" s="55"/>
      <c r="DK739" s="55"/>
      <c r="DL739" s="55"/>
      <c r="DM739" s="55"/>
      <c r="DN739" s="55"/>
      <c r="DO739" s="55"/>
      <c r="DP739" s="55"/>
      <c r="DQ739" s="55"/>
      <c r="DR739" s="55"/>
      <c r="DS739" s="55"/>
      <c r="DT739" s="55"/>
      <c r="DU739" s="55"/>
      <c r="DV739" s="55"/>
      <c r="DW739" s="55"/>
      <c r="DX739" s="55"/>
      <c r="DY739" s="55"/>
      <c r="DZ739" s="55"/>
      <c r="EA739" s="55"/>
      <c r="EB739" s="55"/>
      <c r="EC739" s="55"/>
      <c r="ED739" s="55"/>
      <c r="EE739" s="55"/>
      <c r="EF739" s="55"/>
      <c r="EG739" s="55"/>
      <c r="EH739" s="55"/>
      <c r="EI739" s="55"/>
      <c r="EJ739" s="55"/>
      <c r="EK739" s="55"/>
      <c r="EL739" s="55"/>
      <c r="EM739" s="55"/>
      <c r="EN739" s="55"/>
      <c r="EO739" s="55"/>
      <c r="EP739" s="55"/>
      <c r="EQ739" s="55"/>
      <c r="ER739" s="55"/>
      <c r="ES739" s="55"/>
      <c r="ET739" s="55"/>
      <c r="EU739" s="55"/>
      <c r="EV739" s="55"/>
      <c r="EW739" s="55"/>
      <c r="EX739" s="55"/>
      <c r="EY739" s="55"/>
      <c r="EZ739" s="55"/>
      <c r="FA739" s="55"/>
      <c r="FB739" s="55"/>
      <c r="FC739" s="55"/>
      <c r="FD739" s="55"/>
      <c r="FE739" s="55"/>
      <c r="FF739" s="55"/>
      <c r="FG739" s="55"/>
      <c r="FH739" s="55"/>
      <c r="FI739" s="55"/>
      <c r="FJ739" s="55"/>
      <c r="FK739" s="55"/>
      <c r="FL739" s="55"/>
      <c r="FM739" s="55"/>
      <c r="FN739" s="55"/>
      <c r="FO739" s="55"/>
      <c r="FP739" s="55"/>
      <c r="FQ739" s="55"/>
      <c r="FR739" s="55"/>
      <c r="FS739" s="55"/>
      <c r="FT739" s="55"/>
      <c r="FU739" s="55"/>
      <c r="FV739" s="55"/>
      <c r="FW739" s="55"/>
      <c r="FX739" s="55"/>
      <c r="FY739" s="55"/>
      <c r="FZ739" s="55"/>
      <c r="GA739" s="55"/>
      <c r="GB739" s="55"/>
      <c r="GC739" s="55"/>
      <c r="GD739" s="55"/>
      <c r="GE739" s="55"/>
      <c r="GF739" s="55"/>
      <c r="GG739" s="55"/>
      <c r="GH739" s="55"/>
      <c r="GI739" s="55"/>
      <c r="GJ739" s="55"/>
      <c r="GK739" s="55"/>
      <c r="GL739" s="55"/>
      <c r="GM739" s="55"/>
      <c r="GN739" s="55"/>
      <c r="GO739" s="55"/>
      <c r="GP739" s="55"/>
      <c r="GQ739" s="55"/>
      <c r="GR739" s="55"/>
      <c r="GS739" s="55"/>
      <c r="GT739" s="55"/>
      <c r="GU739" s="55"/>
      <c r="GV739" s="55"/>
      <c r="GW739" s="55"/>
      <c r="GX739" s="55"/>
      <c r="GY739" s="55"/>
      <c r="GZ739" s="55"/>
      <c r="HA739" s="55"/>
      <c r="HB739" s="55"/>
      <c r="HC739" s="55"/>
      <c r="HD739" s="55"/>
      <c r="HE739" s="55"/>
      <c r="HF739" s="55"/>
      <c r="HG739" s="55"/>
      <c r="HH739" s="55"/>
      <c r="HI739" s="55"/>
      <c r="HJ739" s="55"/>
      <c r="HK739" s="55"/>
      <c r="HL739" s="55"/>
      <c r="HM739" s="55"/>
      <c r="HN739" s="55"/>
      <c r="HO739" s="55"/>
      <c r="HP739" s="55"/>
      <c r="HQ739" s="55"/>
      <c r="HR739" s="55"/>
      <c r="HS739" s="55"/>
      <c r="HT739" s="55"/>
      <c r="HU739" s="55"/>
      <c r="HV739" s="55"/>
      <c r="HW739" s="55"/>
      <c r="HX739" s="55"/>
      <c r="HY739" s="55"/>
      <c r="HZ739" s="55"/>
      <c r="IA739" s="55"/>
      <c r="IB739" s="55"/>
      <c r="IC739" s="55"/>
      <c r="ID739" s="55"/>
      <c r="IE739" s="55"/>
      <c r="IF739" s="55"/>
      <c r="IG739" s="55"/>
      <c r="IH739" s="55"/>
      <c r="II739" s="55"/>
      <c r="IJ739" s="55"/>
      <c r="IK739" s="55"/>
      <c r="IL739" s="55"/>
      <c r="IM739" s="55"/>
      <c r="IN739" s="55"/>
      <c r="IO739" s="55"/>
      <c r="IP739" s="55"/>
      <c r="IQ739" s="55"/>
      <c r="IR739" s="55"/>
    </row>
    <row r="740" spans="1:29" ht="81.75" customHeight="1">
      <c r="A740" s="3" t="s">
        <v>3031</v>
      </c>
      <c r="B740" s="4" t="s">
        <v>478</v>
      </c>
      <c r="C740" s="4" t="s">
        <v>479</v>
      </c>
      <c r="D740" s="4" t="s">
        <v>3032</v>
      </c>
      <c r="E740" s="4" t="s">
        <v>3034</v>
      </c>
      <c r="F740" s="3" t="s">
        <v>3033</v>
      </c>
      <c r="G740" s="3" t="s">
        <v>3035</v>
      </c>
      <c r="H740" s="3" t="s">
        <v>3036</v>
      </c>
      <c r="I740" s="3"/>
      <c r="J740" s="3"/>
      <c r="K740" s="4" t="s">
        <v>482</v>
      </c>
      <c r="L740" s="3">
        <v>0</v>
      </c>
      <c r="M740" s="12" t="s">
        <v>2463</v>
      </c>
      <c r="N740" s="4" t="s">
        <v>483</v>
      </c>
      <c r="O740" s="3" t="s">
        <v>1476</v>
      </c>
      <c r="P740" s="4" t="s">
        <v>483</v>
      </c>
      <c r="Q740" s="4" t="s">
        <v>485</v>
      </c>
      <c r="R740" s="4" t="s">
        <v>503</v>
      </c>
      <c r="S740" s="4" t="s">
        <v>496</v>
      </c>
      <c r="T740" s="15">
        <v>796</v>
      </c>
      <c r="U740" s="4" t="s">
        <v>835</v>
      </c>
      <c r="V740" s="3">
        <v>1</v>
      </c>
      <c r="W740" s="24">
        <v>40000</v>
      </c>
      <c r="X740" s="26">
        <f aca="true" t="shared" si="39" ref="X740:X745">V740*W740</f>
        <v>40000</v>
      </c>
      <c r="Y740" s="26">
        <f aca="true" t="shared" si="40" ref="Y740:Y748">X740*1.12</f>
        <v>44800.00000000001</v>
      </c>
      <c r="Z740" s="4"/>
      <c r="AA740" s="40" t="s">
        <v>1319</v>
      </c>
      <c r="AB740" s="4"/>
      <c r="AC740" s="129"/>
    </row>
    <row r="741" spans="1:29" ht="96" customHeight="1">
      <c r="A741" s="3" t="s">
        <v>3062</v>
      </c>
      <c r="B741" s="4" t="s">
        <v>478</v>
      </c>
      <c r="C741" s="4" t="s">
        <v>479</v>
      </c>
      <c r="D741" s="15" t="s">
        <v>3061</v>
      </c>
      <c r="E741" s="15" t="s">
        <v>36</v>
      </c>
      <c r="F741" s="4" t="s">
        <v>47</v>
      </c>
      <c r="G741" s="15" t="s">
        <v>38</v>
      </c>
      <c r="H741" s="3" t="s">
        <v>2</v>
      </c>
      <c r="I741" s="4" t="s">
        <v>205</v>
      </c>
      <c r="J741" s="4"/>
      <c r="K741" s="4" t="s">
        <v>491</v>
      </c>
      <c r="L741" s="3">
        <v>0</v>
      </c>
      <c r="M741" s="12" t="s">
        <v>2463</v>
      </c>
      <c r="N741" s="4" t="s">
        <v>483</v>
      </c>
      <c r="O741" s="3" t="s">
        <v>1476</v>
      </c>
      <c r="P741" s="4" t="s">
        <v>483</v>
      </c>
      <c r="Q741" s="4" t="s">
        <v>485</v>
      </c>
      <c r="R741" s="4" t="s">
        <v>503</v>
      </c>
      <c r="S741" s="4" t="s">
        <v>496</v>
      </c>
      <c r="T741" s="23">
        <v>5111</v>
      </c>
      <c r="U741" s="15" t="s">
        <v>600</v>
      </c>
      <c r="V741" s="14">
        <v>120</v>
      </c>
      <c r="W741" s="4">
        <v>250</v>
      </c>
      <c r="X741" s="26">
        <f t="shared" si="39"/>
        <v>30000</v>
      </c>
      <c r="Y741" s="26">
        <f t="shared" si="40"/>
        <v>33600</v>
      </c>
      <c r="Z741" s="4"/>
      <c r="AA741" s="4" t="s">
        <v>1319</v>
      </c>
      <c r="AB741" s="4"/>
      <c r="AC741" s="28"/>
    </row>
    <row r="742" spans="1:28" ht="127.5">
      <c r="A742" s="3" t="s">
        <v>3131</v>
      </c>
      <c r="B742" s="3" t="s">
        <v>478</v>
      </c>
      <c r="C742" s="3" t="s">
        <v>479</v>
      </c>
      <c r="D742" s="3" t="s">
        <v>670</v>
      </c>
      <c r="E742" s="3" t="s">
        <v>671</v>
      </c>
      <c r="F742" s="3" t="s">
        <v>654</v>
      </c>
      <c r="G742" s="15" t="s">
        <v>673</v>
      </c>
      <c r="H742" s="3" t="s">
        <v>3132</v>
      </c>
      <c r="I742" s="3" t="s">
        <v>3171</v>
      </c>
      <c r="J742" s="3"/>
      <c r="K742" s="4" t="s">
        <v>482</v>
      </c>
      <c r="L742" s="4">
        <v>0</v>
      </c>
      <c r="M742" s="12" t="s">
        <v>2463</v>
      </c>
      <c r="N742" s="4" t="s">
        <v>483</v>
      </c>
      <c r="O742" s="4" t="s">
        <v>1476</v>
      </c>
      <c r="P742" s="4" t="s">
        <v>483</v>
      </c>
      <c r="Q742" s="4" t="s">
        <v>485</v>
      </c>
      <c r="R742" s="4" t="s">
        <v>503</v>
      </c>
      <c r="S742" s="4" t="s">
        <v>486</v>
      </c>
      <c r="T742" s="4">
        <v>112</v>
      </c>
      <c r="U742" s="4" t="s">
        <v>512</v>
      </c>
      <c r="V742" s="4">
        <v>5</v>
      </c>
      <c r="W742" s="24">
        <v>1600</v>
      </c>
      <c r="X742" s="24">
        <f t="shared" si="39"/>
        <v>8000</v>
      </c>
      <c r="Y742" s="24">
        <f t="shared" si="40"/>
        <v>8960</v>
      </c>
      <c r="Z742" s="4"/>
      <c r="AA742" s="4" t="s">
        <v>1319</v>
      </c>
      <c r="AB742" s="4"/>
    </row>
    <row r="743" spans="1:28" ht="102">
      <c r="A743" s="3" t="s">
        <v>3146</v>
      </c>
      <c r="B743" s="3" t="s">
        <v>478</v>
      </c>
      <c r="C743" s="3" t="s">
        <v>479</v>
      </c>
      <c r="D743" s="3" t="s">
        <v>3149</v>
      </c>
      <c r="E743" s="3" t="s">
        <v>3150</v>
      </c>
      <c r="F743" s="3" t="s">
        <v>3151</v>
      </c>
      <c r="G743" s="15" t="s">
        <v>289</v>
      </c>
      <c r="H743" s="3" t="s">
        <v>1661</v>
      </c>
      <c r="I743" s="3"/>
      <c r="J743" s="3"/>
      <c r="K743" s="4" t="s">
        <v>482</v>
      </c>
      <c r="L743" s="4">
        <v>0</v>
      </c>
      <c r="M743" s="12" t="s">
        <v>2463</v>
      </c>
      <c r="N743" s="4" t="s">
        <v>483</v>
      </c>
      <c r="O743" s="4" t="s">
        <v>494</v>
      </c>
      <c r="P743" s="4" t="s">
        <v>483</v>
      </c>
      <c r="Q743" s="4" t="s">
        <v>485</v>
      </c>
      <c r="R743" s="4" t="s">
        <v>503</v>
      </c>
      <c r="S743" s="4" t="s">
        <v>496</v>
      </c>
      <c r="T743" s="4">
        <v>796</v>
      </c>
      <c r="U743" s="4" t="s">
        <v>835</v>
      </c>
      <c r="V743" s="4">
        <v>2</v>
      </c>
      <c r="W743" s="24">
        <v>71430</v>
      </c>
      <c r="X743" s="24">
        <f t="shared" si="39"/>
        <v>142860</v>
      </c>
      <c r="Y743" s="24">
        <f t="shared" si="40"/>
        <v>160003.2</v>
      </c>
      <c r="Z743" s="4"/>
      <c r="AA743" s="4" t="s">
        <v>1319</v>
      </c>
      <c r="AB743" s="4"/>
    </row>
    <row r="744" spans="1:28" ht="102">
      <c r="A744" s="3" t="s">
        <v>3147</v>
      </c>
      <c r="B744" s="3" t="s">
        <v>478</v>
      </c>
      <c r="C744" s="3" t="s">
        <v>479</v>
      </c>
      <c r="D744" s="3" t="s">
        <v>3152</v>
      </c>
      <c r="E744" s="3" t="s">
        <v>3154</v>
      </c>
      <c r="F744" s="3" t="s">
        <v>3153</v>
      </c>
      <c r="G744" s="15" t="s">
        <v>3156</v>
      </c>
      <c r="H744" s="3" t="s">
        <v>3155</v>
      </c>
      <c r="J744" s="3"/>
      <c r="K744" s="4" t="s">
        <v>482</v>
      </c>
      <c r="L744" s="4">
        <v>0</v>
      </c>
      <c r="M744" s="12" t="s">
        <v>2463</v>
      </c>
      <c r="N744" s="4" t="s">
        <v>483</v>
      </c>
      <c r="O744" s="4" t="s">
        <v>494</v>
      </c>
      <c r="P744" s="4" t="s">
        <v>483</v>
      </c>
      <c r="Q744" s="4" t="s">
        <v>485</v>
      </c>
      <c r="R744" s="4" t="s">
        <v>503</v>
      </c>
      <c r="S744" s="4" t="s">
        <v>496</v>
      </c>
      <c r="T744" s="4">
        <v>796</v>
      </c>
      <c r="U744" s="4" t="s">
        <v>835</v>
      </c>
      <c r="V744" s="4">
        <v>2</v>
      </c>
      <c r="W744" s="24">
        <v>6250</v>
      </c>
      <c r="X744" s="24">
        <f t="shared" si="39"/>
        <v>12500</v>
      </c>
      <c r="Y744" s="24">
        <f t="shared" si="40"/>
        <v>14000.000000000002</v>
      </c>
      <c r="Z744" s="4"/>
      <c r="AA744" s="4" t="s">
        <v>1319</v>
      </c>
      <c r="AB744" s="4"/>
    </row>
    <row r="745" spans="1:28" ht="102">
      <c r="A745" s="3" t="s">
        <v>3148</v>
      </c>
      <c r="B745" s="3" t="s">
        <v>478</v>
      </c>
      <c r="C745" s="3" t="s">
        <v>479</v>
      </c>
      <c r="D745" s="3" t="s">
        <v>31</v>
      </c>
      <c r="E745" s="3" t="s">
        <v>32</v>
      </c>
      <c r="F745" s="3" t="s">
        <v>1841</v>
      </c>
      <c r="G745" s="15" t="s">
        <v>289</v>
      </c>
      <c r="H745" s="3" t="s">
        <v>1661</v>
      </c>
      <c r="I745" s="3"/>
      <c r="J745" s="3"/>
      <c r="K745" s="4" t="s">
        <v>482</v>
      </c>
      <c r="L745" s="4">
        <v>0</v>
      </c>
      <c r="M745" s="12" t="s">
        <v>2463</v>
      </c>
      <c r="N745" s="4" t="s">
        <v>483</v>
      </c>
      <c r="O745" s="4" t="s">
        <v>494</v>
      </c>
      <c r="P745" s="4" t="s">
        <v>483</v>
      </c>
      <c r="Q745" s="4" t="s">
        <v>485</v>
      </c>
      <c r="R745" s="4" t="s">
        <v>503</v>
      </c>
      <c r="S745" s="4" t="s">
        <v>496</v>
      </c>
      <c r="T745" s="4">
        <v>796</v>
      </c>
      <c r="U745" s="4" t="s">
        <v>835</v>
      </c>
      <c r="V745" s="4">
        <v>2</v>
      </c>
      <c r="W745" s="24">
        <v>23215</v>
      </c>
      <c r="X745" s="24">
        <f t="shared" si="39"/>
        <v>46430</v>
      </c>
      <c r="Y745" s="24">
        <f t="shared" si="40"/>
        <v>52001.600000000006</v>
      </c>
      <c r="Z745" s="4"/>
      <c r="AA745" s="4" t="s">
        <v>1319</v>
      </c>
      <c r="AB745" s="4"/>
    </row>
    <row r="746" spans="1:28" ht="102">
      <c r="A746" s="3" t="s">
        <v>3162</v>
      </c>
      <c r="B746" s="3" t="s">
        <v>478</v>
      </c>
      <c r="C746" s="3" t="s">
        <v>479</v>
      </c>
      <c r="D746" s="3" t="s">
        <v>3163</v>
      </c>
      <c r="E746" s="3" t="s">
        <v>3164</v>
      </c>
      <c r="F746" s="3" t="s">
        <v>3165</v>
      </c>
      <c r="G746" s="15" t="s">
        <v>3166</v>
      </c>
      <c r="H746" s="3" t="s">
        <v>3167</v>
      </c>
      <c r="I746" s="3"/>
      <c r="J746" s="3"/>
      <c r="K746" s="4" t="s">
        <v>482</v>
      </c>
      <c r="L746" s="4">
        <v>0</v>
      </c>
      <c r="M746" s="12" t="s">
        <v>2463</v>
      </c>
      <c r="N746" s="4" t="s">
        <v>483</v>
      </c>
      <c r="O746" s="4" t="s">
        <v>1476</v>
      </c>
      <c r="P746" s="4" t="s">
        <v>483</v>
      </c>
      <c r="Q746" s="4" t="s">
        <v>485</v>
      </c>
      <c r="R746" s="4" t="s">
        <v>503</v>
      </c>
      <c r="S746" s="4" t="s">
        <v>486</v>
      </c>
      <c r="T746" s="4">
        <v>796</v>
      </c>
      <c r="U746" s="4" t="s">
        <v>835</v>
      </c>
      <c r="V746" s="4">
        <v>1</v>
      </c>
      <c r="W746" s="24">
        <v>23000</v>
      </c>
      <c r="X746" s="24">
        <f>V746*W746</f>
        <v>23000</v>
      </c>
      <c r="Y746" s="24">
        <f t="shared" si="40"/>
        <v>25760.000000000004</v>
      </c>
      <c r="Z746" s="4"/>
      <c r="AA746" s="4" t="s">
        <v>1319</v>
      </c>
      <c r="AB746" s="4"/>
    </row>
    <row r="747" spans="1:28" ht="102">
      <c r="A747" s="3" t="s">
        <v>3172</v>
      </c>
      <c r="B747" s="3" t="s">
        <v>478</v>
      </c>
      <c r="C747" s="3" t="s">
        <v>479</v>
      </c>
      <c r="D747" s="3" t="s">
        <v>3173</v>
      </c>
      <c r="E747" s="3" t="s">
        <v>327</v>
      </c>
      <c r="F747" s="3" t="s">
        <v>3174</v>
      </c>
      <c r="G747" s="15" t="s">
        <v>3176</v>
      </c>
      <c r="H747" s="3" t="s">
        <v>3175</v>
      </c>
      <c r="I747" s="3"/>
      <c r="J747" s="3"/>
      <c r="K747" s="4" t="s">
        <v>482</v>
      </c>
      <c r="L747" s="4">
        <v>0</v>
      </c>
      <c r="M747" s="12" t="s">
        <v>2463</v>
      </c>
      <c r="N747" s="4" t="s">
        <v>483</v>
      </c>
      <c r="O747" s="4" t="s">
        <v>1476</v>
      </c>
      <c r="P747" s="4" t="s">
        <v>483</v>
      </c>
      <c r="Q747" s="4" t="s">
        <v>485</v>
      </c>
      <c r="R747" s="4" t="s">
        <v>503</v>
      </c>
      <c r="S747" s="4" t="s">
        <v>486</v>
      </c>
      <c r="T747" s="4">
        <v>796</v>
      </c>
      <c r="U747" s="4" t="s">
        <v>835</v>
      </c>
      <c r="V747" s="4">
        <v>1</v>
      </c>
      <c r="W747" s="24">
        <v>7000</v>
      </c>
      <c r="X747" s="24">
        <f>V747*W747</f>
        <v>7000</v>
      </c>
      <c r="Y747" s="24">
        <f t="shared" si="40"/>
        <v>7840.000000000001</v>
      </c>
      <c r="Z747" s="4"/>
      <c r="AA747" s="4" t="s">
        <v>1319</v>
      </c>
      <c r="AB747" s="4"/>
    </row>
    <row r="748" spans="1:28" ht="69.75" customHeight="1">
      <c r="A748" s="3" t="s">
        <v>3177</v>
      </c>
      <c r="B748" s="3" t="s">
        <v>478</v>
      </c>
      <c r="C748" s="3" t="s">
        <v>479</v>
      </c>
      <c r="D748" s="3" t="s">
        <v>3178</v>
      </c>
      <c r="E748" s="3" t="s">
        <v>3179</v>
      </c>
      <c r="F748" s="3" t="s">
        <v>3180</v>
      </c>
      <c r="G748" s="15" t="s">
        <v>3181</v>
      </c>
      <c r="H748" s="3" t="s">
        <v>3182</v>
      </c>
      <c r="I748" s="3"/>
      <c r="J748" s="3"/>
      <c r="K748" s="4" t="s">
        <v>482</v>
      </c>
      <c r="L748" s="4">
        <v>0</v>
      </c>
      <c r="M748" s="12" t="s">
        <v>2463</v>
      </c>
      <c r="N748" s="4" t="s">
        <v>483</v>
      </c>
      <c r="O748" s="4" t="s">
        <v>1476</v>
      </c>
      <c r="P748" s="4" t="s">
        <v>483</v>
      </c>
      <c r="Q748" s="4" t="s">
        <v>485</v>
      </c>
      <c r="R748" s="4" t="s">
        <v>503</v>
      </c>
      <c r="S748" s="4" t="s">
        <v>486</v>
      </c>
      <c r="T748" s="4">
        <v>796</v>
      </c>
      <c r="U748" s="4" t="s">
        <v>835</v>
      </c>
      <c r="V748" s="4">
        <v>1</v>
      </c>
      <c r="W748" s="24">
        <v>215000</v>
      </c>
      <c r="X748" s="24">
        <v>0</v>
      </c>
      <c r="Y748" s="24">
        <f t="shared" si="40"/>
        <v>0</v>
      </c>
      <c r="Z748" s="4"/>
      <c r="AA748" s="4" t="s">
        <v>1319</v>
      </c>
      <c r="AB748" s="4">
        <v>7.11</v>
      </c>
    </row>
    <row r="749" spans="1:28" ht="69.75" customHeight="1">
      <c r="A749" s="3" t="s">
        <v>3221</v>
      </c>
      <c r="B749" s="3" t="s">
        <v>478</v>
      </c>
      <c r="C749" s="3" t="s">
        <v>479</v>
      </c>
      <c r="D749" s="3" t="s">
        <v>3178</v>
      </c>
      <c r="E749" s="3" t="s">
        <v>3179</v>
      </c>
      <c r="F749" s="3" t="s">
        <v>3180</v>
      </c>
      <c r="G749" s="15" t="s">
        <v>3181</v>
      </c>
      <c r="H749" s="3" t="s">
        <v>3182</v>
      </c>
      <c r="I749" s="3"/>
      <c r="J749" s="3"/>
      <c r="K749" s="4" t="s">
        <v>491</v>
      </c>
      <c r="L749" s="4">
        <v>0</v>
      </c>
      <c r="M749" s="12" t="s">
        <v>2463</v>
      </c>
      <c r="N749" s="4" t="s">
        <v>483</v>
      </c>
      <c r="O749" s="3" t="s">
        <v>1628</v>
      </c>
      <c r="P749" s="4" t="s">
        <v>483</v>
      </c>
      <c r="Q749" s="4" t="s">
        <v>485</v>
      </c>
      <c r="R749" s="4" t="s">
        <v>503</v>
      </c>
      <c r="S749" s="4" t="s">
        <v>486</v>
      </c>
      <c r="T749" s="4">
        <v>796</v>
      </c>
      <c r="U749" s="4" t="s">
        <v>835</v>
      </c>
      <c r="V749" s="4">
        <v>1</v>
      </c>
      <c r="W749" s="24">
        <v>215000</v>
      </c>
      <c r="X749" s="24">
        <v>0</v>
      </c>
      <c r="Y749" s="24">
        <f aca="true" t="shared" si="41" ref="Y749:Y768">X749*1.12</f>
        <v>0</v>
      </c>
      <c r="Z749" s="4"/>
      <c r="AA749" s="4" t="s">
        <v>1319</v>
      </c>
      <c r="AB749" s="4">
        <v>15</v>
      </c>
    </row>
    <row r="750" spans="1:28" ht="69.75" customHeight="1">
      <c r="A750" s="3" t="s">
        <v>3293</v>
      </c>
      <c r="B750" s="3" t="s">
        <v>478</v>
      </c>
      <c r="C750" s="3" t="s">
        <v>479</v>
      </c>
      <c r="D750" s="3" t="s">
        <v>3178</v>
      </c>
      <c r="E750" s="3" t="s">
        <v>3179</v>
      </c>
      <c r="F750" s="3" t="s">
        <v>3180</v>
      </c>
      <c r="G750" s="15" t="s">
        <v>3181</v>
      </c>
      <c r="H750" s="3" t="s">
        <v>3182</v>
      </c>
      <c r="I750" s="3"/>
      <c r="J750" s="3"/>
      <c r="K750" s="4" t="s">
        <v>491</v>
      </c>
      <c r="L750" s="4">
        <v>0</v>
      </c>
      <c r="M750" s="12" t="s">
        <v>2463</v>
      </c>
      <c r="N750" s="4" t="s">
        <v>483</v>
      </c>
      <c r="O750" s="3" t="s">
        <v>1628</v>
      </c>
      <c r="P750" s="4" t="s">
        <v>483</v>
      </c>
      <c r="Q750" s="4" t="s">
        <v>485</v>
      </c>
      <c r="R750" s="4" t="s">
        <v>503</v>
      </c>
      <c r="S750" s="4" t="s">
        <v>496</v>
      </c>
      <c r="T750" s="4">
        <v>796</v>
      </c>
      <c r="U750" s="4" t="s">
        <v>835</v>
      </c>
      <c r="V750" s="4">
        <v>1</v>
      </c>
      <c r="W750" s="24">
        <v>215000</v>
      </c>
      <c r="X750" s="24">
        <f aca="true" t="shared" si="42" ref="X750:X766">V750*W750</f>
        <v>215000</v>
      </c>
      <c r="Y750" s="24">
        <f t="shared" si="41"/>
        <v>240800.00000000003</v>
      </c>
      <c r="Z750" s="4"/>
      <c r="AA750" s="4" t="s">
        <v>1319</v>
      </c>
      <c r="AB750" s="4"/>
    </row>
    <row r="751" spans="1:29" ht="96" customHeight="1">
      <c r="A751" s="3" t="s">
        <v>3243</v>
      </c>
      <c r="B751" s="4" t="s">
        <v>478</v>
      </c>
      <c r="C751" s="4" t="s">
        <v>479</v>
      </c>
      <c r="D751" s="84" t="s">
        <v>578</v>
      </c>
      <c r="E751" s="10" t="s">
        <v>580</v>
      </c>
      <c r="F751" s="10" t="s">
        <v>579</v>
      </c>
      <c r="G751" s="10" t="s">
        <v>581</v>
      </c>
      <c r="H751" s="10" t="s">
        <v>582</v>
      </c>
      <c r="I751" s="3" t="s">
        <v>583</v>
      </c>
      <c r="J751" s="3"/>
      <c r="K751" s="4" t="s">
        <v>482</v>
      </c>
      <c r="L751" s="3">
        <v>100</v>
      </c>
      <c r="M751" s="12" t="s">
        <v>2463</v>
      </c>
      <c r="N751" s="4" t="s">
        <v>483</v>
      </c>
      <c r="O751" s="3" t="s">
        <v>499</v>
      </c>
      <c r="P751" s="4" t="s">
        <v>483</v>
      </c>
      <c r="Q751" s="4" t="s">
        <v>485</v>
      </c>
      <c r="R751" s="13" t="s">
        <v>3257</v>
      </c>
      <c r="S751" s="40" t="s">
        <v>496</v>
      </c>
      <c r="T751" s="86" t="s">
        <v>586</v>
      </c>
      <c r="U751" s="86" t="s">
        <v>587</v>
      </c>
      <c r="V751" s="87">
        <v>500</v>
      </c>
      <c r="W751" s="173">
        <v>109933</v>
      </c>
      <c r="X751" s="52">
        <f t="shared" si="42"/>
        <v>54966500</v>
      </c>
      <c r="Y751" s="52">
        <f t="shared" si="41"/>
        <v>61562480.00000001</v>
      </c>
      <c r="Z751" s="4"/>
      <c r="AA751" s="40" t="s">
        <v>1319</v>
      </c>
      <c r="AB751" s="30"/>
      <c r="AC751" s="129"/>
    </row>
    <row r="752" spans="1:29" ht="96" customHeight="1">
      <c r="A752" s="3" t="s">
        <v>3272</v>
      </c>
      <c r="B752" s="4" t="s">
        <v>478</v>
      </c>
      <c r="C752" s="4" t="s">
        <v>479</v>
      </c>
      <c r="D752" s="84" t="s">
        <v>3273</v>
      </c>
      <c r="E752" s="10" t="s">
        <v>2645</v>
      </c>
      <c r="F752" s="10" t="s">
        <v>2646</v>
      </c>
      <c r="G752" s="10" t="s">
        <v>3274</v>
      </c>
      <c r="H752" s="10" t="s">
        <v>3275</v>
      </c>
      <c r="I752" s="3" t="s">
        <v>3276</v>
      </c>
      <c r="J752" s="3"/>
      <c r="K752" s="4" t="s">
        <v>491</v>
      </c>
      <c r="L752" s="3">
        <v>0</v>
      </c>
      <c r="M752" s="12" t="s">
        <v>2463</v>
      </c>
      <c r="N752" s="4" t="s">
        <v>483</v>
      </c>
      <c r="O752" s="3" t="s">
        <v>1628</v>
      </c>
      <c r="P752" s="4" t="s">
        <v>483</v>
      </c>
      <c r="Q752" s="4" t="s">
        <v>485</v>
      </c>
      <c r="R752" s="13" t="s">
        <v>495</v>
      </c>
      <c r="S752" s="40" t="s">
        <v>496</v>
      </c>
      <c r="T752" s="86">
        <v>796</v>
      </c>
      <c r="U752" s="86" t="s">
        <v>835</v>
      </c>
      <c r="V752" s="87">
        <v>1</v>
      </c>
      <c r="W752" s="173">
        <v>1515000</v>
      </c>
      <c r="X752" s="52">
        <f t="shared" si="42"/>
        <v>1515000</v>
      </c>
      <c r="Y752" s="52">
        <f t="shared" si="41"/>
        <v>1696800.0000000002</v>
      </c>
      <c r="Z752" s="4"/>
      <c r="AA752" s="40" t="s">
        <v>1319</v>
      </c>
      <c r="AB752" s="30"/>
      <c r="AC752" s="129"/>
    </row>
    <row r="753" spans="1:29" ht="96" customHeight="1">
      <c r="A753" s="3" t="s">
        <v>3279</v>
      </c>
      <c r="B753" s="4" t="s">
        <v>478</v>
      </c>
      <c r="C753" s="4" t="s">
        <v>479</v>
      </c>
      <c r="D753" s="84" t="s">
        <v>3280</v>
      </c>
      <c r="E753" s="10" t="s">
        <v>3281</v>
      </c>
      <c r="F753" s="10" t="s">
        <v>3282</v>
      </c>
      <c r="G753" s="10" t="s">
        <v>3283</v>
      </c>
      <c r="H753" s="10" t="s">
        <v>3284</v>
      </c>
      <c r="I753" s="3" t="s">
        <v>3285</v>
      </c>
      <c r="J753" s="3"/>
      <c r="K753" s="4" t="s">
        <v>482</v>
      </c>
      <c r="L753" s="3">
        <v>0</v>
      </c>
      <c r="M753" s="12" t="s">
        <v>2463</v>
      </c>
      <c r="N753" s="4" t="s">
        <v>483</v>
      </c>
      <c r="O753" s="3" t="s">
        <v>1628</v>
      </c>
      <c r="P753" s="4" t="s">
        <v>483</v>
      </c>
      <c r="Q753" s="4" t="s">
        <v>485</v>
      </c>
      <c r="R753" s="13" t="s">
        <v>503</v>
      </c>
      <c r="S753" s="4" t="s">
        <v>496</v>
      </c>
      <c r="T753" s="86">
        <v>796</v>
      </c>
      <c r="U753" s="86" t="s">
        <v>835</v>
      </c>
      <c r="V753" s="87">
        <v>1</v>
      </c>
      <c r="W753" s="173">
        <v>434000</v>
      </c>
      <c r="X753" s="52">
        <v>0</v>
      </c>
      <c r="Y753" s="52">
        <f t="shared" si="41"/>
        <v>0</v>
      </c>
      <c r="Z753" s="4"/>
      <c r="AA753" s="4" t="s">
        <v>1319</v>
      </c>
      <c r="AB753" s="30">
        <v>7</v>
      </c>
      <c r="AC753" s="129"/>
    </row>
    <row r="754" spans="1:29" ht="96" customHeight="1">
      <c r="A754" s="3" t="s">
        <v>3351</v>
      </c>
      <c r="B754" s="4" t="s">
        <v>478</v>
      </c>
      <c r="C754" s="4" t="s">
        <v>479</v>
      </c>
      <c r="D754" s="84" t="s">
        <v>3280</v>
      </c>
      <c r="E754" s="10" t="s">
        <v>3281</v>
      </c>
      <c r="F754" s="10" t="s">
        <v>3282</v>
      </c>
      <c r="G754" s="10" t="s">
        <v>3283</v>
      </c>
      <c r="H754" s="10" t="s">
        <v>3284</v>
      </c>
      <c r="I754" s="3" t="s">
        <v>3285</v>
      </c>
      <c r="J754" s="3"/>
      <c r="K754" s="4" t="s">
        <v>491</v>
      </c>
      <c r="L754" s="3">
        <v>0</v>
      </c>
      <c r="M754" s="12" t="s">
        <v>2463</v>
      </c>
      <c r="N754" s="4" t="s">
        <v>483</v>
      </c>
      <c r="O754" s="3" t="s">
        <v>1628</v>
      </c>
      <c r="P754" s="4" t="s">
        <v>483</v>
      </c>
      <c r="Q754" s="4" t="s">
        <v>485</v>
      </c>
      <c r="R754" s="13" t="s">
        <v>503</v>
      </c>
      <c r="S754" s="4" t="s">
        <v>496</v>
      </c>
      <c r="T754" s="86">
        <v>796</v>
      </c>
      <c r="U754" s="86" t="s">
        <v>835</v>
      </c>
      <c r="V754" s="87">
        <v>1</v>
      </c>
      <c r="W754" s="173">
        <v>0</v>
      </c>
      <c r="X754" s="52">
        <f>V754*W754</f>
        <v>0</v>
      </c>
      <c r="Y754" s="52">
        <f t="shared" si="41"/>
        <v>0</v>
      </c>
      <c r="Z754" s="4"/>
      <c r="AA754" s="4" t="s">
        <v>1319</v>
      </c>
      <c r="AB754" s="30" t="s">
        <v>3055</v>
      </c>
      <c r="AC754" s="129"/>
    </row>
    <row r="755" spans="1:29" ht="96" customHeight="1">
      <c r="A755" s="3" t="s">
        <v>3537</v>
      </c>
      <c r="B755" s="4" t="s">
        <v>478</v>
      </c>
      <c r="C755" s="4" t="s">
        <v>479</v>
      </c>
      <c r="D755" s="84" t="s">
        <v>3280</v>
      </c>
      <c r="E755" s="10" t="s">
        <v>3281</v>
      </c>
      <c r="F755" s="10" t="s">
        <v>3282</v>
      </c>
      <c r="G755" s="10" t="s">
        <v>3283</v>
      </c>
      <c r="H755" s="10" t="s">
        <v>3284</v>
      </c>
      <c r="I755" s="3" t="s">
        <v>3285</v>
      </c>
      <c r="J755" s="3"/>
      <c r="K755" s="4" t="s">
        <v>482</v>
      </c>
      <c r="L755" s="3">
        <v>0</v>
      </c>
      <c r="M755" s="12" t="s">
        <v>2463</v>
      </c>
      <c r="N755" s="4" t="s">
        <v>483</v>
      </c>
      <c r="O755" s="3" t="s">
        <v>1643</v>
      </c>
      <c r="P755" s="4" t="s">
        <v>483</v>
      </c>
      <c r="Q755" s="4" t="s">
        <v>485</v>
      </c>
      <c r="R755" s="13" t="s">
        <v>503</v>
      </c>
      <c r="S755" s="16" t="s">
        <v>1900</v>
      </c>
      <c r="T755" s="86">
        <v>796</v>
      </c>
      <c r="U755" s="86" t="s">
        <v>835</v>
      </c>
      <c r="V755" s="87">
        <v>1</v>
      </c>
      <c r="W755" s="173">
        <v>434000</v>
      </c>
      <c r="X755" s="52">
        <f>V755*W755</f>
        <v>434000</v>
      </c>
      <c r="Y755" s="52">
        <f>X755*1.12</f>
        <v>486080.00000000006</v>
      </c>
      <c r="Z755" s="4"/>
      <c r="AA755" s="4" t="s">
        <v>1319</v>
      </c>
      <c r="AB755" s="30"/>
      <c r="AC755" s="129"/>
    </row>
    <row r="756" spans="1:29" ht="96" customHeight="1">
      <c r="A756" s="3" t="s">
        <v>3301</v>
      </c>
      <c r="B756" s="4" t="s">
        <v>478</v>
      </c>
      <c r="C756" s="4" t="s">
        <v>479</v>
      </c>
      <c r="D756" s="4" t="s">
        <v>3302</v>
      </c>
      <c r="E756" s="4" t="s">
        <v>3303</v>
      </c>
      <c r="F756" s="4" t="s">
        <v>3303</v>
      </c>
      <c r="G756" s="10" t="s">
        <v>3304</v>
      </c>
      <c r="H756" s="10" t="s">
        <v>3305</v>
      </c>
      <c r="I756" s="3"/>
      <c r="J756" s="3"/>
      <c r="K756" s="4" t="s">
        <v>482</v>
      </c>
      <c r="L756" s="4">
        <v>0</v>
      </c>
      <c r="M756" s="3">
        <v>231010000</v>
      </c>
      <c r="N756" s="4" t="s">
        <v>483</v>
      </c>
      <c r="O756" s="3" t="s">
        <v>3306</v>
      </c>
      <c r="P756" s="4" t="s">
        <v>483</v>
      </c>
      <c r="Q756" s="4" t="s">
        <v>485</v>
      </c>
      <c r="R756" s="12" t="s">
        <v>1345</v>
      </c>
      <c r="S756" s="16" t="s">
        <v>1900</v>
      </c>
      <c r="T756" s="12">
        <v>796</v>
      </c>
      <c r="U756" s="11" t="s">
        <v>493</v>
      </c>
      <c r="V756" s="87">
        <v>1</v>
      </c>
      <c r="W756" s="173">
        <v>42550</v>
      </c>
      <c r="X756" s="52">
        <f t="shared" si="42"/>
        <v>42550</v>
      </c>
      <c r="Y756" s="52">
        <f t="shared" si="41"/>
        <v>47656.00000000001</v>
      </c>
      <c r="Z756" s="4"/>
      <c r="AA756" s="4" t="s">
        <v>1319</v>
      </c>
      <c r="AB756" s="30"/>
      <c r="AC756" s="129"/>
    </row>
    <row r="757" spans="1:29" ht="140.25">
      <c r="A757" s="3" t="s">
        <v>3307</v>
      </c>
      <c r="B757" s="4" t="s">
        <v>478</v>
      </c>
      <c r="C757" s="4" t="s">
        <v>479</v>
      </c>
      <c r="D757" s="20" t="s">
        <v>601</v>
      </c>
      <c r="E757" s="9" t="s">
        <v>602</v>
      </c>
      <c r="F757" s="10" t="s">
        <v>602</v>
      </c>
      <c r="G757" s="9" t="s">
        <v>604</v>
      </c>
      <c r="H757" s="10" t="s">
        <v>603</v>
      </c>
      <c r="I757" s="3"/>
      <c r="J757" s="3"/>
      <c r="K757" s="4" t="s">
        <v>482</v>
      </c>
      <c r="L757" s="3">
        <v>99.5</v>
      </c>
      <c r="M757" s="12" t="s">
        <v>2463</v>
      </c>
      <c r="N757" s="4" t="s">
        <v>483</v>
      </c>
      <c r="O757" s="3" t="s">
        <v>501</v>
      </c>
      <c r="P757" s="4" t="s">
        <v>483</v>
      </c>
      <c r="Q757" s="4" t="s">
        <v>485</v>
      </c>
      <c r="R757" s="4" t="s">
        <v>1257</v>
      </c>
      <c r="S757" s="4" t="s">
        <v>486</v>
      </c>
      <c r="T757" s="9" t="s">
        <v>228</v>
      </c>
      <c r="U757" s="9" t="s">
        <v>229</v>
      </c>
      <c r="V757" s="3">
        <v>16000</v>
      </c>
      <c r="W757" s="178">
        <v>77.678</v>
      </c>
      <c r="X757" s="26">
        <f t="shared" si="42"/>
        <v>1242848</v>
      </c>
      <c r="Y757" s="26">
        <f t="shared" si="41"/>
        <v>1391989.7600000002</v>
      </c>
      <c r="Z757" s="40" t="s">
        <v>489</v>
      </c>
      <c r="AA757" s="40" t="s">
        <v>1319</v>
      </c>
      <c r="AB757" s="30"/>
      <c r="AC757" s="129"/>
    </row>
    <row r="758" spans="1:29" ht="78.75" customHeight="1">
      <c r="A758" s="3" t="s">
        <v>3308</v>
      </c>
      <c r="B758" s="4" t="s">
        <v>478</v>
      </c>
      <c r="C758" s="4" t="s">
        <v>479</v>
      </c>
      <c r="D758" s="20" t="s">
        <v>601</v>
      </c>
      <c r="E758" s="9" t="s">
        <v>602</v>
      </c>
      <c r="F758" s="10" t="s">
        <v>602</v>
      </c>
      <c r="G758" s="9" t="s">
        <v>604</v>
      </c>
      <c r="H758" s="10" t="s">
        <v>603</v>
      </c>
      <c r="I758" s="3"/>
      <c r="J758" s="3"/>
      <c r="K758" s="4" t="s">
        <v>482</v>
      </c>
      <c r="L758" s="3">
        <v>99.5</v>
      </c>
      <c r="M758" s="12" t="s">
        <v>2463</v>
      </c>
      <c r="N758" s="4" t="s">
        <v>483</v>
      </c>
      <c r="O758" s="3" t="s">
        <v>499</v>
      </c>
      <c r="P758" s="4" t="s">
        <v>483</v>
      </c>
      <c r="Q758" s="4" t="s">
        <v>485</v>
      </c>
      <c r="R758" s="4" t="s">
        <v>1257</v>
      </c>
      <c r="S758" s="4" t="s">
        <v>486</v>
      </c>
      <c r="T758" s="9" t="s">
        <v>228</v>
      </c>
      <c r="U758" s="9" t="s">
        <v>229</v>
      </c>
      <c r="V758" s="3">
        <v>69000</v>
      </c>
      <c r="W758" s="178">
        <v>79.5</v>
      </c>
      <c r="X758" s="26">
        <v>0</v>
      </c>
      <c r="Y758" s="26">
        <f t="shared" si="41"/>
        <v>0</v>
      </c>
      <c r="Z758" s="40" t="s">
        <v>489</v>
      </c>
      <c r="AA758" s="40" t="s">
        <v>1319</v>
      </c>
      <c r="AB758" s="30" t="s">
        <v>2570</v>
      </c>
      <c r="AC758" s="129"/>
    </row>
    <row r="759" spans="1:29" ht="68.25" customHeight="1">
      <c r="A759" s="3" t="s">
        <v>3522</v>
      </c>
      <c r="B759" s="4" t="s">
        <v>478</v>
      </c>
      <c r="C759" s="4" t="s">
        <v>479</v>
      </c>
      <c r="D759" s="20" t="s">
        <v>601</v>
      </c>
      <c r="E759" s="9" t="s">
        <v>602</v>
      </c>
      <c r="F759" s="10" t="s">
        <v>602</v>
      </c>
      <c r="G759" s="9" t="s">
        <v>604</v>
      </c>
      <c r="H759" s="10" t="s">
        <v>603</v>
      </c>
      <c r="I759" s="3"/>
      <c r="J759" s="3"/>
      <c r="K759" s="4" t="s">
        <v>482</v>
      </c>
      <c r="L759" s="3">
        <v>99.5</v>
      </c>
      <c r="M759" s="12" t="s">
        <v>2463</v>
      </c>
      <c r="N759" s="4" t="s">
        <v>483</v>
      </c>
      <c r="O759" s="3" t="s">
        <v>499</v>
      </c>
      <c r="P759" s="4" t="s">
        <v>483</v>
      </c>
      <c r="Q759" s="4" t="s">
        <v>485</v>
      </c>
      <c r="R759" s="4" t="s">
        <v>1257</v>
      </c>
      <c r="S759" s="4" t="s">
        <v>486</v>
      </c>
      <c r="T759" s="9" t="s">
        <v>228</v>
      </c>
      <c r="U759" s="9" t="s">
        <v>229</v>
      </c>
      <c r="V759" s="3">
        <v>13000</v>
      </c>
      <c r="W759" s="178">
        <v>79.5</v>
      </c>
      <c r="X759" s="26">
        <v>0</v>
      </c>
      <c r="Y759" s="26">
        <f t="shared" si="41"/>
        <v>0</v>
      </c>
      <c r="Z759" s="40" t="s">
        <v>489</v>
      </c>
      <c r="AA759" s="40" t="s">
        <v>1319</v>
      </c>
      <c r="AB759" s="30" t="s">
        <v>2570</v>
      </c>
      <c r="AC759" s="129"/>
    </row>
    <row r="760" spans="1:29" ht="60.75" customHeight="1">
      <c r="A760" s="3" t="s">
        <v>3579</v>
      </c>
      <c r="B760" s="4" t="s">
        <v>478</v>
      </c>
      <c r="C760" s="4" t="s">
        <v>479</v>
      </c>
      <c r="D760" s="20" t="s">
        <v>601</v>
      </c>
      <c r="E760" s="9" t="s">
        <v>602</v>
      </c>
      <c r="F760" s="10" t="s">
        <v>602</v>
      </c>
      <c r="G760" s="9" t="s">
        <v>604</v>
      </c>
      <c r="H760" s="10" t="s">
        <v>603</v>
      </c>
      <c r="I760" s="3"/>
      <c r="J760" s="3"/>
      <c r="K760" s="4" t="s">
        <v>482</v>
      </c>
      <c r="L760" s="3">
        <v>99.5</v>
      </c>
      <c r="M760" s="12" t="s">
        <v>2463</v>
      </c>
      <c r="N760" s="4" t="s">
        <v>483</v>
      </c>
      <c r="O760" s="3" t="s">
        <v>499</v>
      </c>
      <c r="P760" s="4" t="s">
        <v>483</v>
      </c>
      <c r="Q760" s="4" t="s">
        <v>485</v>
      </c>
      <c r="R760" s="4" t="s">
        <v>1257</v>
      </c>
      <c r="S760" s="4" t="s">
        <v>486</v>
      </c>
      <c r="T760" s="9" t="s">
        <v>228</v>
      </c>
      <c r="U760" s="9" t="s">
        <v>229</v>
      </c>
      <c r="V760" s="3">
        <v>9000</v>
      </c>
      <c r="W760" s="178">
        <v>79.5</v>
      </c>
      <c r="X760" s="26">
        <f>V760*W760</f>
        <v>715500</v>
      </c>
      <c r="Y760" s="26">
        <f t="shared" si="41"/>
        <v>801360.0000000001</v>
      </c>
      <c r="Z760" s="40" t="s">
        <v>489</v>
      </c>
      <c r="AA760" s="40" t="s">
        <v>1319</v>
      </c>
      <c r="AB760" s="30"/>
      <c r="AC760" s="129"/>
    </row>
    <row r="761" spans="1:29" ht="140.25">
      <c r="A761" s="3" t="s">
        <v>3309</v>
      </c>
      <c r="B761" s="4" t="s">
        <v>478</v>
      </c>
      <c r="C761" s="4" t="s">
        <v>479</v>
      </c>
      <c r="D761" s="20" t="s">
        <v>605</v>
      </c>
      <c r="E761" s="9" t="s">
        <v>602</v>
      </c>
      <c r="F761" s="10" t="s">
        <v>602</v>
      </c>
      <c r="G761" s="10" t="s">
        <v>607</v>
      </c>
      <c r="H761" s="10" t="s">
        <v>606</v>
      </c>
      <c r="I761" s="3"/>
      <c r="J761" s="3"/>
      <c r="K761" s="4" t="s">
        <v>482</v>
      </c>
      <c r="L761" s="3">
        <v>99.5</v>
      </c>
      <c r="M761" s="12" t="s">
        <v>2463</v>
      </c>
      <c r="N761" s="4" t="s">
        <v>483</v>
      </c>
      <c r="O761" s="3" t="s">
        <v>501</v>
      </c>
      <c r="P761" s="4" t="s">
        <v>483</v>
      </c>
      <c r="Q761" s="4" t="s">
        <v>485</v>
      </c>
      <c r="R761" s="4" t="s">
        <v>1257</v>
      </c>
      <c r="S761" s="4" t="s">
        <v>486</v>
      </c>
      <c r="T761" s="12">
        <v>112</v>
      </c>
      <c r="U761" s="9" t="s">
        <v>229</v>
      </c>
      <c r="V761" s="3">
        <v>10500</v>
      </c>
      <c r="W761" s="178">
        <v>88.5</v>
      </c>
      <c r="X761" s="26">
        <f t="shared" si="42"/>
        <v>929250</v>
      </c>
      <c r="Y761" s="26">
        <f t="shared" si="41"/>
        <v>1040760.0000000001</v>
      </c>
      <c r="Z761" s="40" t="s">
        <v>489</v>
      </c>
      <c r="AA761" s="40" t="s">
        <v>1319</v>
      </c>
      <c r="AB761" s="30"/>
      <c r="AC761" s="129"/>
    </row>
    <row r="762" spans="1:29" ht="67.5" customHeight="1">
      <c r="A762" s="3" t="s">
        <v>3310</v>
      </c>
      <c r="B762" s="4" t="s">
        <v>478</v>
      </c>
      <c r="C762" s="4" t="s">
        <v>479</v>
      </c>
      <c r="D762" s="20" t="s">
        <v>605</v>
      </c>
      <c r="E762" s="9" t="s">
        <v>602</v>
      </c>
      <c r="F762" s="10" t="s">
        <v>602</v>
      </c>
      <c r="G762" s="10" t="s">
        <v>607</v>
      </c>
      <c r="H762" s="10" t="s">
        <v>606</v>
      </c>
      <c r="I762" s="3"/>
      <c r="J762" s="3"/>
      <c r="K762" s="4" t="s">
        <v>482</v>
      </c>
      <c r="L762" s="3">
        <v>99.5</v>
      </c>
      <c r="M762" s="12" t="s">
        <v>2463</v>
      </c>
      <c r="N762" s="4" t="s">
        <v>483</v>
      </c>
      <c r="O762" s="3" t="s">
        <v>499</v>
      </c>
      <c r="P762" s="4" t="s">
        <v>483</v>
      </c>
      <c r="Q762" s="4" t="s">
        <v>485</v>
      </c>
      <c r="R762" s="4" t="s">
        <v>1257</v>
      </c>
      <c r="S762" s="4" t="s">
        <v>486</v>
      </c>
      <c r="T762" s="12">
        <v>112</v>
      </c>
      <c r="U762" s="9" t="s">
        <v>229</v>
      </c>
      <c r="V762" s="3">
        <v>38170</v>
      </c>
      <c r="W762" s="178">
        <v>96.5</v>
      </c>
      <c r="X762" s="26">
        <v>0</v>
      </c>
      <c r="Y762" s="26">
        <f>X762*1.12</f>
        <v>0</v>
      </c>
      <c r="Z762" s="4" t="s">
        <v>489</v>
      </c>
      <c r="AA762" s="4" t="s">
        <v>1319</v>
      </c>
      <c r="AB762" s="30" t="s">
        <v>2570</v>
      </c>
      <c r="AC762" s="129"/>
    </row>
    <row r="763" spans="1:29" ht="61.5" customHeight="1">
      <c r="A763" s="3" t="s">
        <v>3521</v>
      </c>
      <c r="B763" s="4" t="s">
        <v>478</v>
      </c>
      <c r="C763" s="4" t="s">
        <v>479</v>
      </c>
      <c r="D763" s="20" t="s">
        <v>605</v>
      </c>
      <c r="E763" s="9" t="s">
        <v>602</v>
      </c>
      <c r="F763" s="10" t="s">
        <v>602</v>
      </c>
      <c r="G763" s="10" t="s">
        <v>607</v>
      </c>
      <c r="H763" s="10" t="s">
        <v>606</v>
      </c>
      <c r="I763" s="3"/>
      <c r="J763" s="3"/>
      <c r="K763" s="4" t="s">
        <v>482</v>
      </c>
      <c r="L763" s="3">
        <v>99.5</v>
      </c>
      <c r="M763" s="12" t="s">
        <v>2463</v>
      </c>
      <c r="N763" s="4" t="s">
        <v>483</v>
      </c>
      <c r="O763" s="3" t="s">
        <v>499</v>
      </c>
      <c r="P763" s="4" t="s">
        <v>483</v>
      </c>
      <c r="Q763" s="4" t="s">
        <v>485</v>
      </c>
      <c r="R763" s="4" t="s">
        <v>1257</v>
      </c>
      <c r="S763" s="4" t="s">
        <v>486</v>
      </c>
      <c r="T763" s="12">
        <v>112</v>
      </c>
      <c r="U763" s="9" t="s">
        <v>229</v>
      </c>
      <c r="V763" s="3">
        <v>8000</v>
      </c>
      <c r="W763" s="178">
        <v>96.5</v>
      </c>
      <c r="X763" s="26">
        <f>V763*W763</f>
        <v>772000</v>
      </c>
      <c r="Y763" s="26">
        <f>X763*1.12</f>
        <v>864640.0000000001</v>
      </c>
      <c r="Z763" s="4" t="s">
        <v>489</v>
      </c>
      <c r="AA763" s="4" t="s">
        <v>1319</v>
      </c>
      <c r="AB763" s="30"/>
      <c r="AC763" s="129"/>
    </row>
    <row r="764" spans="1:29" ht="96" customHeight="1">
      <c r="A764" s="3" t="s">
        <v>3313</v>
      </c>
      <c r="B764" s="4" t="s">
        <v>478</v>
      </c>
      <c r="C764" s="4" t="s">
        <v>479</v>
      </c>
      <c r="D764" s="84" t="s">
        <v>578</v>
      </c>
      <c r="E764" s="10" t="s">
        <v>580</v>
      </c>
      <c r="F764" s="10" t="s">
        <v>579</v>
      </c>
      <c r="G764" s="10" t="s">
        <v>581</v>
      </c>
      <c r="H764" s="10" t="s">
        <v>582</v>
      </c>
      <c r="I764" s="3" t="s">
        <v>583</v>
      </c>
      <c r="J764" s="3"/>
      <c r="K764" s="4" t="s">
        <v>482</v>
      </c>
      <c r="L764" s="3">
        <v>100</v>
      </c>
      <c r="M764" s="12" t="s">
        <v>2463</v>
      </c>
      <c r="N764" s="4" t="s">
        <v>483</v>
      </c>
      <c r="O764" s="3" t="s">
        <v>1628</v>
      </c>
      <c r="P764" s="4" t="s">
        <v>483</v>
      </c>
      <c r="Q764" s="4" t="s">
        <v>485</v>
      </c>
      <c r="R764" s="13" t="s">
        <v>3341</v>
      </c>
      <c r="S764" s="40" t="s">
        <v>496</v>
      </c>
      <c r="T764" s="86" t="s">
        <v>586</v>
      </c>
      <c r="U764" s="86" t="s">
        <v>587</v>
      </c>
      <c r="V764" s="87">
        <v>550</v>
      </c>
      <c r="W764" s="173">
        <v>109933</v>
      </c>
      <c r="X764" s="52">
        <f t="shared" si="42"/>
        <v>60463150</v>
      </c>
      <c r="Y764" s="52">
        <f t="shared" si="41"/>
        <v>67718728</v>
      </c>
      <c r="Z764" s="4"/>
      <c r="AA764" s="4" t="s">
        <v>1319</v>
      </c>
      <c r="AB764" s="4"/>
      <c r="AC764" s="129"/>
    </row>
    <row r="765" spans="1:29" ht="96" customHeight="1">
      <c r="A765" s="3" t="s">
        <v>3314</v>
      </c>
      <c r="B765" s="4" t="s">
        <v>478</v>
      </c>
      <c r="C765" s="4" t="s">
        <v>479</v>
      </c>
      <c r="D765" s="84" t="s">
        <v>3315</v>
      </c>
      <c r="E765" s="10" t="s">
        <v>3316</v>
      </c>
      <c r="F765" s="10" t="s">
        <v>3317</v>
      </c>
      <c r="G765" s="10" t="s">
        <v>3318</v>
      </c>
      <c r="H765" s="10" t="s">
        <v>3319</v>
      </c>
      <c r="I765" s="3"/>
      <c r="J765" s="3"/>
      <c r="K765" s="4" t="s">
        <v>491</v>
      </c>
      <c r="L765" s="3">
        <v>0</v>
      </c>
      <c r="M765" s="12" t="s">
        <v>2463</v>
      </c>
      <c r="N765" s="4" t="s">
        <v>483</v>
      </c>
      <c r="O765" s="3" t="s">
        <v>1628</v>
      </c>
      <c r="P765" s="4" t="s">
        <v>483</v>
      </c>
      <c r="Q765" s="4" t="s">
        <v>485</v>
      </c>
      <c r="R765" s="13" t="s">
        <v>495</v>
      </c>
      <c r="S765" s="40" t="s">
        <v>496</v>
      </c>
      <c r="T765" s="86">
        <v>796</v>
      </c>
      <c r="U765" s="86" t="s">
        <v>835</v>
      </c>
      <c r="V765" s="87">
        <v>36</v>
      </c>
      <c r="W765" s="173">
        <v>3335</v>
      </c>
      <c r="X765" s="52">
        <f t="shared" si="42"/>
        <v>120060</v>
      </c>
      <c r="Y765" s="52">
        <f t="shared" si="41"/>
        <v>134467.2</v>
      </c>
      <c r="Z765" s="4"/>
      <c r="AA765" s="4" t="s">
        <v>1319</v>
      </c>
      <c r="AB765" s="4"/>
      <c r="AC765" s="129"/>
    </row>
    <row r="766" spans="1:29" ht="96" customHeight="1">
      <c r="A766" s="3" t="s">
        <v>3320</v>
      </c>
      <c r="B766" s="4" t="s">
        <v>478</v>
      </c>
      <c r="C766" s="4" t="s">
        <v>479</v>
      </c>
      <c r="D766" s="84" t="s">
        <v>3321</v>
      </c>
      <c r="E766" s="10" t="s">
        <v>3322</v>
      </c>
      <c r="F766" s="10" t="s">
        <v>3323</v>
      </c>
      <c r="G766" s="10" t="s">
        <v>3322</v>
      </c>
      <c r="H766" s="10" t="s">
        <v>3323</v>
      </c>
      <c r="I766" s="3" t="s">
        <v>3340</v>
      </c>
      <c r="J766" s="3"/>
      <c r="K766" s="4" t="s">
        <v>491</v>
      </c>
      <c r="L766" s="3">
        <v>0</v>
      </c>
      <c r="M766" s="12" t="s">
        <v>2463</v>
      </c>
      <c r="N766" s="4" t="s">
        <v>483</v>
      </c>
      <c r="O766" s="3" t="s">
        <v>1628</v>
      </c>
      <c r="P766" s="4" t="s">
        <v>483</v>
      </c>
      <c r="Q766" s="4" t="s">
        <v>485</v>
      </c>
      <c r="R766" s="13" t="s">
        <v>495</v>
      </c>
      <c r="S766" s="4" t="s">
        <v>3324</v>
      </c>
      <c r="T766" s="86">
        <v>796</v>
      </c>
      <c r="U766" s="86" t="s">
        <v>835</v>
      </c>
      <c r="V766" s="87">
        <v>1</v>
      </c>
      <c r="W766" s="173">
        <v>368000</v>
      </c>
      <c r="X766" s="52">
        <f t="shared" si="42"/>
        <v>368000</v>
      </c>
      <c r="Y766" s="52">
        <f t="shared" si="41"/>
        <v>412160.00000000006</v>
      </c>
      <c r="Z766" s="4"/>
      <c r="AA766" s="4" t="s">
        <v>1319</v>
      </c>
      <c r="AB766" s="4"/>
      <c r="AC766" s="129"/>
    </row>
    <row r="767" spans="1:29" ht="96" customHeight="1">
      <c r="A767" s="3" t="s">
        <v>3326</v>
      </c>
      <c r="B767" s="4" t="s">
        <v>478</v>
      </c>
      <c r="C767" s="4" t="s">
        <v>479</v>
      </c>
      <c r="D767" s="84" t="s">
        <v>3325</v>
      </c>
      <c r="E767" s="10" t="s">
        <v>3327</v>
      </c>
      <c r="F767" s="10" t="s">
        <v>3328</v>
      </c>
      <c r="G767" s="10" t="s">
        <v>3329</v>
      </c>
      <c r="H767" s="10" t="s">
        <v>3330</v>
      </c>
      <c r="I767" s="3" t="s">
        <v>3342</v>
      </c>
      <c r="J767" s="3"/>
      <c r="K767" s="4" t="s">
        <v>491</v>
      </c>
      <c r="L767" s="3">
        <v>0</v>
      </c>
      <c r="M767" s="12" t="s">
        <v>2463</v>
      </c>
      <c r="N767" s="4" t="s">
        <v>483</v>
      </c>
      <c r="O767" s="3" t="s">
        <v>1628</v>
      </c>
      <c r="P767" s="4" t="s">
        <v>483</v>
      </c>
      <c r="Q767" s="4" t="s">
        <v>485</v>
      </c>
      <c r="R767" s="13" t="s">
        <v>495</v>
      </c>
      <c r="S767" s="4" t="s">
        <v>496</v>
      </c>
      <c r="T767" s="86">
        <v>796</v>
      </c>
      <c r="U767" s="86" t="s">
        <v>835</v>
      </c>
      <c r="V767" s="87">
        <v>14</v>
      </c>
      <c r="W767" s="173">
        <v>13585</v>
      </c>
      <c r="X767" s="52">
        <v>0</v>
      </c>
      <c r="Y767" s="52">
        <f t="shared" si="41"/>
        <v>0</v>
      </c>
      <c r="Z767" s="4"/>
      <c r="AA767" s="4" t="s">
        <v>1319</v>
      </c>
      <c r="AB767" s="4" t="s">
        <v>3578</v>
      </c>
      <c r="AC767" s="129"/>
    </row>
    <row r="768" spans="1:29" ht="96" customHeight="1">
      <c r="A768" s="3" t="s">
        <v>3570</v>
      </c>
      <c r="B768" s="4" t="s">
        <v>478</v>
      </c>
      <c r="C768" s="4" t="s">
        <v>479</v>
      </c>
      <c r="D768" s="84" t="s">
        <v>3325</v>
      </c>
      <c r="E768" s="10" t="s">
        <v>3327</v>
      </c>
      <c r="F768" s="10" t="s">
        <v>3328</v>
      </c>
      <c r="G768" s="10" t="s">
        <v>3329</v>
      </c>
      <c r="H768" s="10" t="s">
        <v>3330</v>
      </c>
      <c r="I768" s="3" t="s">
        <v>3342</v>
      </c>
      <c r="J768" s="3"/>
      <c r="K768" s="4" t="s">
        <v>491</v>
      </c>
      <c r="L768" s="3">
        <v>0</v>
      </c>
      <c r="M768" s="12" t="s">
        <v>2463</v>
      </c>
      <c r="N768" s="4" t="s">
        <v>483</v>
      </c>
      <c r="O768" s="10" t="s">
        <v>1356</v>
      </c>
      <c r="P768" s="4" t="s">
        <v>483</v>
      </c>
      <c r="Q768" s="4" t="s">
        <v>485</v>
      </c>
      <c r="R768" s="13" t="s">
        <v>503</v>
      </c>
      <c r="S768" s="4" t="s">
        <v>496</v>
      </c>
      <c r="T768" s="86">
        <v>796</v>
      </c>
      <c r="U768" s="86" t="s">
        <v>835</v>
      </c>
      <c r="V768" s="87">
        <v>14</v>
      </c>
      <c r="W768" s="173">
        <v>18600</v>
      </c>
      <c r="X768" s="52">
        <f>W768*V768</f>
        <v>260400</v>
      </c>
      <c r="Y768" s="52">
        <f t="shared" si="41"/>
        <v>291648</v>
      </c>
      <c r="Z768" s="4"/>
      <c r="AA768" s="4" t="s">
        <v>1319</v>
      </c>
      <c r="AB768" s="4"/>
      <c r="AC768" s="129"/>
    </row>
    <row r="769" spans="1:29" ht="89.25">
      <c r="A769" s="3" t="s">
        <v>3331</v>
      </c>
      <c r="B769" s="4" t="s">
        <v>478</v>
      </c>
      <c r="C769" s="4" t="s">
        <v>479</v>
      </c>
      <c r="D769" s="103" t="s">
        <v>292</v>
      </c>
      <c r="E769" s="10" t="s">
        <v>290</v>
      </c>
      <c r="F769" s="10" t="s">
        <v>290</v>
      </c>
      <c r="G769" s="10" t="s">
        <v>294</v>
      </c>
      <c r="H769" s="10" t="s">
        <v>291</v>
      </c>
      <c r="I769" s="3"/>
      <c r="J769" s="4"/>
      <c r="K769" s="4" t="s">
        <v>482</v>
      </c>
      <c r="L769" s="4">
        <v>0</v>
      </c>
      <c r="M769" s="3">
        <v>231010000</v>
      </c>
      <c r="N769" s="4" t="s">
        <v>483</v>
      </c>
      <c r="O769" s="3" t="s">
        <v>1628</v>
      </c>
      <c r="P769" s="4" t="s">
        <v>483</v>
      </c>
      <c r="Q769" s="4" t="s">
        <v>485</v>
      </c>
      <c r="R769" s="12" t="s">
        <v>1345</v>
      </c>
      <c r="S769" s="4" t="s">
        <v>3054</v>
      </c>
      <c r="T769" s="4">
        <v>796</v>
      </c>
      <c r="U769" s="4" t="s">
        <v>493</v>
      </c>
      <c r="V769" s="3">
        <v>10</v>
      </c>
      <c r="W769" s="41">
        <v>1790</v>
      </c>
      <c r="X769" s="47">
        <f aca="true" t="shared" si="43" ref="X769:X786">W769*V769</f>
        <v>17900</v>
      </c>
      <c r="Y769" s="26">
        <f aca="true" t="shared" si="44" ref="Y769:Y790">X769*1.12</f>
        <v>20048.000000000004</v>
      </c>
      <c r="Z769" s="4"/>
      <c r="AA769" s="4" t="s">
        <v>1319</v>
      </c>
      <c r="AB769" s="4"/>
      <c r="AC769" s="130"/>
    </row>
    <row r="770" spans="1:29" ht="119.25" customHeight="1">
      <c r="A770" s="3" t="s">
        <v>3335</v>
      </c>
      <c r="B770" s="4" t="s">
        <v>478</v>
      </c>
      <c r="C770" s="4" t="s">
        <v>479</v>
      </c>
      <c r="D770" s="103" t="s">
        <v>3355</v>
      </c>
      <c r="E770" s="10" t="s">
        <v>3356</v>
      </c>
      <c r="F770" s="10" t="s">
        <v>3357</v>
      </c>
      <c r="G770" s="10" t="s">
        <v>3358</v>
      </c>
      <c r="H770" s="10" t="s">
        <v>3359</v>
      </c>
      <c r="I770" s="3" t="s">
        <v>3371</v>
      </c>
      <c r="J770" s="4"/>
      <c r="K770" s="4" t="s">
        <v>491</v>
      </c>
      <c r="L770" s="4">
        <v>0</v>
      </c>
      <c r="M770" s="3">
        <v>231010000</v>
      </c>
      <c r="N770" s="4" t="s">
        <v>483</v>
      </c>
      <c r="O770" s="3" t="s">
        <v>1628</v>
      </c>
      <c r="P770" s="4" t="s">
        <v>483</v>
      </c>
      <c r="Q770" s="4" t="s">
        <v>485</v>
      </c>
      <c r="R770" s="12" t="s">
        <v>1345</v>
      </c>
      <c r="S770" s="4" t="s">
        <v>496</v>
      </c>
      <c r="T770" s="4">
        <v>796</v>
      </c>
      <c r="U770" s="4" t="s">
        <v>493</v>
      </c>
      <c r="V770" s="3">
        <v>1</v>
      </c>
      <c r="W770" s="41">
        <v>125950</v>
      </c>
      <c r="X770" s="47">
        <f t="shared" si="43"/>
        <v>125950</v>
      </c>
      <c r="Y770" s="26">
        <f t="shared" si="44"/>
        <v>141064</v>
      </c>
      <c r="Z770" s="4"/>
      <c r="AA770" s="4" t="s">
        <v>1319</v>
      </c>
      <c r="AB770" s="4"/>
      <c r="AC770" s="130"/>
    </row>
    <row r="771" spans="1:29" ht="90.75" customHeight="1">
      <c r="A771" s="3" t="s">
        <v>3343</v>
      </c>
      <c r="B771" s="4" t="s">
        <v>478</v>
      </c>
      <c r="C771" s="4" t="s">
        <v>479</v>
      </c>
      <c r="D771" s="103" t="s">
        <v>3361</v>
      </c>
      <c r="E771" s="10" t="s">
        <v>3362</v>
      </c>
      <c r="F771" s="10" t="s">
        <v>3363</v>
      </c>
      <c r="G771" s="10" t="s">
        <v>3364</v>
      </c>
      <c r="H771" s="10" t="s">
        <v>3365</v>
      </c>
      <c r="I771" s="3" t="s">
        <v>3444</v>
      </c>
      <c r="J771" s="4"/>
      <c r="K771" s="4" t="s">
        <v>491</v>
      </c>
      <c r="L771" s="4">
        <v>0</v>
      </c>
      <c r="M771" s="3">
        <v>231010000</v>
      </c>
      <c r="N771" s="4" t="s">
        <v>483</v>
      </c>
      <c r="O771" s="3" t="s">
        <v>1628</v>
      </c>
      <c r="P771" s="4" t="s">
        <v>483</v>
      </c>
      <c r="Q771" s="4" t="s">
        <v>485</v>
      </c>
      <c r="R771" s="12" t="s">
        <v>1345</v>
      </c>
      <c r="S771" s="4" t="s">
        <v>496</v>
      </c>
      <c r="T771" s="4">
        <v>796</v>
      </c>
      <c r="U771" s="4" t="s">
        <v>493</v>
      </c>
      <c r="V771" s="3">
        <v>10</v>
      </c>
      <c r="W771" s="41">
        <v>1645</v>
      </c>
      <c r="X771" s="47">
        <f t="shared" si="43"/>
        <v>16450</v>
      </c>
      <c r="Y771" s="26">
        <f t="shared" si="44"/>
        <v>18424</v>
      </c>
      <c r="Z771" s="4"/>
      <c r="AA771" s="4" t="s">
        <v>1319</v>
      </c>
      <c r="AB771" s="4"/>
      <c r="AC771" s="130"/>
    </row>
    <row r="772" spans="1:29" ht="90.75" customHeight="1">
      <c r="A772" s="3" t="s">
        <v>3360</v>
      </c>
      <c r="B772" s="4" t="s">
        <v>478</v>
      </c>
      <c r="C772" s="4" t="s">
        <v>479</v>
      </c>
      <c r="D772" s="103" t="s">
        <v>3366</v>
      </c>
      <c r="E772" s="10" t="s">
        <v>3367</v>
      </c>
      <c r="F772" s="10" t="s">
        <v>3157</v>
      </c>
      <c r="G772" s="10" t="s">
        <v>3368</v>
      </c>
      <c r="H772" s="10" t="s">
        <v>3369</v>
      </c>
      <c r="I772" s="3" t="s">
        <v>3370</v>
      </c>
      <c r="J772" s="4"/>
      <c r="K772" s="4" t="s">
        <v>491</v>
      </c>
      <c r="L772" s="4">
        <v>0</v>
      </c>
      <c r="M772" s="3">
        <v>231010000</v>
      </c>
      <c r="N772" s="4" t="s">
        <v>483</v>
      </c>
      <c r="O772" s="3" t="s">
        <v>1628</v>
      </c>
      <c r="P772" s="4" t="s">
        <v>483</v>
      </c>
      <c r="Q772" s="4" t="s">
        <v>485</v>
      </c>
      <c r="R772" s="12" t="s">
        <v>1345</v>
      </c>
      <c r="S772" s="4" t="s">
        <v>496</v>
      </c>
      <c r="T772" s="4">
        <v>796</v>
      </c>
      <c r="U772" s="4" t="s">
        <v>493</v>
      </c>
      <c r="V772" s="3">
        <v>20</v>
      </c>
      <c r="W772" s="41">
        <v>17220</v>
      </c>
      <c r="X772" s="47">
        <f t="shared" si="43"/>
        <v>344400</v>
      </c>
      <c r="Y772" s="26">
        <f t="shared" si="44"/>
        <v>385728.00000000006</v>
      </c>
      <c r="Z772" s="4"/>
      <c r="AA772" s="4" t="s">
        <v>1319</v>
      </c>
      <c r="AB772" s="4"/>
      <c r="AC772" s="130"/>
    </row>
    <row r="773" spans="1:29" ht="90.75" customHeight="1">
      <c r="A773" s="3" t="s">
        <v>3372</v>
      </c>
      <c r="B773" s="4" t="s">
        <v>478</v>
      </c>
      <c r="C773" s="4" t="s">
        <v>479</v>
      </c>
      <c r="D773" s="103" t="s">
        <v>421</v>
      </c>
      <c r="E773" s="10" t="s">
        <v>1858</v>
      </c>
      <c r="F773" s="10" t="s">
        <v>1855</v>
      </c>
      <c r="G773" s="10" t="s">
        <v>1856</v>
      </c>
      <c r="H773" s="10" t="s">
        <v>1857</v>
      </c>
      <c r="I773" s="3"/>
      <c r="J773" s="4"/>
      <c r="K773" s="4" t="s">
        <v>491</v>
      </c>
      <c r="L773" s="4">
        <v>0</v>
      </c>
      <c r="M773" s="3">
        <v>231010000</v>
      </c>
      <c r="N773" s="4" t="s">
        <v>483</v>
      </c>
      <c r="O773" s="3" t="s">
        <v>1628</v>
      </c>
      <c r="P773" s="4" t="s">
        <v>483</v>
      </c>
      <c r="Q773" s="4" t="s">
        <v>485</v>
      </c>
      <c r="R773" s="12" t="s">
        <v>1345</v>
      </c>
      <c r="S773" s="4" t="s">
        <v>496</v>
      </c>
      <c r="T773" s="4">
        <v>796</v>
      </c>
      <c r="U773" s="4" t="s">
        <v>493</v>
      </c>
      <c r="V773" s="3">
        <v>20</v>
      </c>
      <c r="W773" s="41">
        <v>1500</v>
      </c>
      <c r="X773" s="47">
        <f t="shared" si="43"/>
        <v>30000</v>
      </c>
      <c r="Y773" s="26">
        <f t="shared" si="44"/>
        <v>33600</v>
      </c>
      <c r="Z773" s="4"/>
      <c r="AA773" s="4" t="s">
        <v>1319</v>
      </c>
      <c r="AB773" s="4"/>
      <c r="AC773" s="130"/>
    </row>
    <row r="774" spans="1:29" ht="90.75" customHeight="1">
      <c r="A774" s="3" t="s">
        <v>3373</v>
      </c>
      <c r="B774" s="4" t="s">
        <v>478</v>
      </c>
      <c r="C774" s="4" t="s">
        <v>479</v>
      </c>
      <c r="D774" s="103" t="s">
        <v>3412</v>
      </c>
      <c r="E774" s="10" t="s">
        <v>3413</v>
      </c>
      <c r="F774" s="10" t="s">
        <v>3414</v>
      </c>
      <c r="G774" s="10" t="s">
        <v>3415</v>
      </c>
      <c r="H774" s="10" t="s">
        <v>3416</v>
      </c>
      <c r="I774" s="3" t="s">
        <v>3417</v>
      </c>
      <c r="J774" s="4"/>
      <c r="K774" s="4" t="s">
        <v>491</v>
      </c>
      <c r="L774" s="4">
        <v>0</v>
      </c>
      <c r="M774" s="3">
        <v>231010000</v>
      </c>
      <c r="N774" s="4" t="s">
        <v>483</v>
      </c>
      <c r="O774" s="3" t="s">
        <v>1628</v>
      </c>
      <c r="P774" s="4" t="s">
        <v>483</v>
      </c>
      <c r="Q774" s="4" t="s">
        <v>485</v>
      </c>
      <c r="R774" s="12" t="s">
        <v>1345</v>
      </c>
      <c r="S774" s="4" t="s">
        <v>496</v>
      </c>
      <c r="T774" s="4">
        <v>6</v>
      </c>
      <c r="U774" s="4" t="s">
        <v>593</v>
      </c>
      <c r="V774" s="3">
        <v>20</v>
      </c>
      <c r="W774" s="41">
        <v>1000</v>
      </c>
      <c r="X774" s="47">
        <f t="shared" si="43"/>
        <v>20000</v>
      </c>
      <c r="Y774" s="26">
        <f t="shared" si="44"/>
        <v>22400.000000000004</v>
      </c>
      <c r="Z774" s="4"/>
      <c r="AA774" s="4" t="s">
        <v>1319</v>
      </c>
      <c r="AB774" s="4"/>
      <c r="AC774" s="130"/>
    </row>
    <row r="775" spans="1:29" ht="90.75" customHeight="1">
      <c r="A775" s="3" t="s">
        <v>3374</v>
      </c>
      <c r="B775" s="4" t="s">
        <v>478</v>
      </c>
      <c r="C775" s="4" t="s">
        <v>479</v>
      </c>
      <c r="D775" s="103" t="s">
        <v>3376</v>
      </c>
      <c r="E775" s="10" t="s">
        <v>417</v>
      </c>
      <c r="F775" s="10" t="s">
        <v>3377</v>
      </c>
      <c r="G775" s="10" t="s">
        <v>3378</v>
      </c>
      <c r="H775" s="10" t="s">
        <v>3379</v>
      </c>
      <c r="I775" s="3"/>
      <c r="J775" s="4"/>
      <c r="K775" s="4" t="s">
        <v>491</v>
      </c>
      <c r="L775" s="4">
        <v>0</v>
      </c>
      <c r="M775" s="3">
        <v>231010000</v>
      </c>
      <c r="N775" s="4" t="s">
        <v>483</v>
      </c>
      <c r="O775" s="3" t="s">
        <v>1628</v>
      </c>
      <c r="P775" s="4" t="s">
        <v>483</v>
      </c>
      <c r="Q775" s="4" t="s">
        <v>485</v>
      </c>
      <c r="R775" s="12" t="s">
        <v>1345</v>
      </c>
      <c r="S775" s="4" t="s">
        <v>496</v>
      </c>
      <c r="T775" s="4">
        <v>796</v>
      </c>
      <c r="U775" s="4" t="s">
        <v>493</v>
      </c>
      <c r="V775" s="3">
        <v>20</v>
      </c>
      <c r="W775" s="41">
        <v>500</v>
      </c>
      <c r="X775" s="47">
        <f t="shared" si="43"/>
        <v>10000</v>
      </c>
      <c r="Y775" s="26">
        <f t="shared" si="44"/>
        <v>11200.000000000002</v>
      </c>
      <c r="Z775" s="4"/>
      <c r="AA775" s="4" t="s">
        <v>1319</v>
      </c>
      <c r="AB775" s="4"/>
      <c r="AC775" s="130"/>
    </row>
    <row r="776" spans="1:29" ht="90.75" customHeight="1">
      <c r="A776" s="3" t="s">
        <v>3375</v>
      </c>
      <c r="B776" s="4" t="s">
        <v>478</v>
      </c>
      <c r="C776" s="4" t="s">
        <v>479</v>
      </c>
      <c r="D776" s="103" t="s">
        <v>3380</v>
      </c>
      <c r="E776" s="10" t="s">
        <v>3381</v>
      </c>
      <c r="F776" s="10" t="s">
        <v>3382</v>
      </c>
      <c r="G776" s="10" t="s">
        <v>3381</v>
      </c>
      <c r="H776" s="10" t="s">
        <v>3382</v>
      </c>
      <c r="I776" s="3" t="s">
        <v>3445</v>
      </c>
      <c r="J776" s="4"/>
      <c r="K776" s="4" t="s">
        <v>491</v>
      </c>
      <c r="L776" s="4">
        <v>0</v>
      </c>
      <c r="M776" s="3">
        <v>231010000</v>
      </c>
      <c r="N776" s="4" t="s">
        <v>483</v>
      </c>
      <c r="O776" s="3" t="s">
        <v>1628</v>
      </c>
      <c r="P776" s="4" t="s">
        <v>483</v>
      </c>
      <c r="Q776" s="4" t="s">
        <v>485</v>
      </c>
      <c r="R776" s="12" t="s">
        <v>1345</v>
      </c>
      <c r="S776" s="4" t="s">
        <v>496</v>
      </c>
      <c r="T776" s="4">
        <v>796</v>
      </c>
      <c r="U776" s="4" t="s">
        <v>493</v>
      </c>
      <c r="V776" s="3">
        <v>1</v>
      </c>
      <c r="W776" s="41">
        <v>58195</v>
      </c>
      <c r="X776" s="47">
        <f t="shared" si="43"/>
        <v>58195</v>
      </c>
      <c r="Y776" s="26">
        <f t="shared" si="44"/>
        <v>65178.40000000001</v>
      </c>
      <c r="Z776" s="4"/>
      <c r="AA776" s="4" t="s">
        <v>1319</v>
      </c>
      <c r="AB776" s="4"/>
      <c r="AC776" s="130"/>
    </row>
    <row r="777" spans="1:29" ht="90.75" customHeight="1">
      <c r="A777" s="3" t="s">
        <v>3383</v>
      </c>
      <c r="B777" s="4" t="s">
        <v>478</v>
      </c>
      <c r="C777" s="4" t="s">
        <v>479</v>
      </c>
      <c r="D777" s="103" t="s">
        <v>3387</v>
      </c>
      <c r="E777" s="10" t="s">
        <v>3388</v>
      </c>
      <c r="F777" s="10"/>
      <c r="G777" s="10" t="s">
        <v>3389</v>
      </c>
      <c r="H777" s="10"/>
      <c r="I777" s="10" t="s">
        <v>3446</v>
      </c>
      <c r="J777" s="4"/>
      <c r="K777" s="4" t="s">
        <v>491</v>
      </c>
      <c r="L777" s="4">
        <v>0</v>
      </c>
      <c r="M777" s="3">
        <v>231010000</v>
      </c>
      <c r="N777" s="4" t="s">
        <v>483</v>
      </c>
      <c r="O777" s="3" t="s">
        <v>1628</v>
      </c>
      <c r="P777" s="4" t="s">
        <v>483</v>
      </c>
      <c r="Q777" s="4" t="s">
        <v>485</v>
      </c>
      <c r="R777" s="12" t="s">
        <v>1345</v>
      </c>
      <c r="S777" s="4" t="s">
        <v>496</v>
      </c>
      <c r="T777" s="4">
        <v>796</v>
      </c>
      <c r="U777" s="4" t="s">
        <v>493</v>
      </c>
      <c r="V777" s="3">
        <v>2</v>
      </c>
      <c r="W777" s="41">
        <v>17000</v>
      </c>
      <c r="X777" s="47">
        <f t="shared" si="43"/>
        <v>34000</v>
      </c>
      <c r="Y777" s="26">
        <f t="shared" si="44"/>
        <v>38080</v>
      </c>
      <c r="Z777" s="4"/>
      <c r="AA777" s="4" t="s">
        <v>1319</v>
      </c>
      <c r="AB777" s="4"/>
      <c r="AC777" s="130"/>
    </row>
    <row r="778" spans="1:29" ht="90.75" customHeight="1">
      <c r="A778" s="3" t="s">
        <v>3384</v>
      </c>
      <c r="B778" s="4" t="s">
        <v>478</v>
      </c>
      <c r="C778" s="4" t="s">
        <v>479</v>
      </c>
      <c r="D778" s="103" t="s">
        <v>3390</v>
      </c>
      <c r="E778" s="10" t="s">
        <v>2558</v>
      </c>
      <c r="F778" s="10" t="s">
        <v>2558</v>
      </c>
      <c r="G778" s="10" t="s">
        <v>3391</v>
      </c>
      <c r="H778" s="10" t="s">
        <v>3392</v>
      </c>
      <c r="I778" s="3"/>
      <c r="J778" s="4"/>
      <c r="K778" s="4" t="s">
        <v>491</v>
      </c>
      <c r="L778" s="4">
        <v>0</v>
      </c>
      <c r="M778" s="3">
        <v>231010000</v>
      </c>
      <c r="N778" s="4" t="s">
        <v>483</v>
      </c>
      <c r="O778" s="3" t="s">
        <v>1628</v>
      </c>
      <c r="P778" s="4" t="s">
        <v>483</v>
      </c>
      <c r="Q778" s="4" t="s">
        <v>485</v>
      </c>
      <c r="R778" s="12" t="s">
        <v>1345</v>
      </c>
      <c r="S778" s="4" t="s">
        <v>496</v>
      </c>
      <c r="T778" s="4">
        <v>796</v>
      </c>
      <c r="U778" s="4" t="s">
        <v>493</v>
      </c>
      <c r="V778" s="3">
        <v>4</v>
      </c>
      <c r="W778" s="41">
        <v>1000</v>
      </c>
      <c r="X778" s="47">
        <f t="shared" si="43"/>
        <v>4000</v>
      </c>
      <c r="Y778" s="26">
        <f t="shared" si="44"/>
        <v>4480</v>
      </c>
      <c r="Z778" s="4"/>
      <c r="AA778" s="4" t="s">
        <v>1319</v>
      </c>
      <c r="AB778" s="4"/>
      <c r="AC778" s="130"/>
    </row>
    <row r="779" spans="1:29" ht="90.75" customHeight="1">
      <c r="A779" s="3" t="s">
        <v>3385</v>
      </c>
      <c r="B779" s="4" t="s">
        <v>478</v>
      </c>
      <c r="C779" s="4" t="s">
        <v>479</v>
      </c>
      <c r="D779" s="103" t="s">
        <v>3393</v>
      </c>
      <c r="E779" s="10" t="s">
        <v>3394</v>
      </c>
      <c r="F779" s="10" t="s">
        <v>3395</v>
      </c>
      <c r="G779" s="10" t="s">
        <v>3396</v>
      </c>
      <c r="H779" s="10" t="s">
        <v>3397</v>
      </c>
      <c r="I779" s="3" t="s">
        <v>3447</v>
      </c>
      <c r="J779" s="4"/>
      <c r="K779" s="4" t="s">
        <v>491</v>
      </c>
      <c r="L779" s="4">
        <v>0</v>
      </c>
      <c r="M779" s="3">
        <v>231010000</v>
      </c>
      <c r="N779" s="4" t="s">
        <v>483</v>
      </c>
      <c r="O779" s="3" t="s">
        <v>1628</v>
      </c>
      <c r="P779" s="4" t="s">
        <v>483</v>
      </c>
      <c r="Q779" s="4" t="s">
        <v>485</v>
      </c>
      <c r="R779" s="12" t="s">
        <v>1345</v>
      </c>
      <c r="S779" s="4" t="s">
        <v>496</v>
      </c>
      <c r="T779" s="4">
        <v>796</v>
      </c>
      <c r="U779" s="4" t="s">
        <v>493</v>
      </c>
      <c r="V779" s="3">
        <v>10</v>
      </c>
      <c r="W779" s="41">
        <v>5485</v>
      </c>
      <c r="X779" s="47">
        <f t="shared" si="43"/>
        <v>54850</v>
      </c>
      <c r="Y779" s="26">
        <f t="shared" si="44"/>
        <v>61432.00000000001</v>
      </c>
      <c r="Z779" s="4"/>
      <c r="AA779" s="4" t="s">
        <v>1319</v>
      </c>
      <c r="AB779" s="4"/>
      <c r="AC779" s="130"/>
    </row>
    <row r="780" spans="1:29" ht="90.75" customHeight="1">
      <c r="A780" s="3" t="s">
        <v>3386</v>
      </c>
      <c r="B780" s="4" t="s">
        <v>478</v>
      </c>
      <c r="C780" s="4" t="s">
        <v>479</v>
      </c>
      <c r="D780" s="103" t="s">
        <v>3398</v>
      </c>
      <c r="E780" s="10" t="s">
        <v>3399</v>
      </c>
      <c r="F780" s="10" t="s">
        <v>3399</v>
      </c>
      <c r="G780" s="10" t="s">
        <v>3401</v>
      </c>
      <c r="H780" s="10" t="s">
        <v>3400</v>
      </c>
      <c r="I780" s="3" t="s">
        <v>3448</v>
      </c>
      <c r="J780" s="4"/>
      <c r="K780" s="4" t="s">
        <v>491</v>
      </c>
      <c r="L780" s="4">
        <v>0</v>
      </c>
      <c r="M780" s="3">
        <v>231010000</v>
      </c>
      <c r="N780" s="4" t="s">
        <v>483</v>
      </c>
      <c r="O780" s="3" t="s">
        <v>1628</v>
      </c>
      <c r="P780" s="4" t="s">
        <v>483</v>
      </c>
      <c r="Q780" s="4" t="s">
        <v>485</v>
      </c>
      <c r="R780" s="12" t="s">
        <v>1345</v>
      </c>
      <c r="S780" s="4" t="s">
        <v>496</v>
      </c>
      <c r="T780" s="4">
        <v>796</v>
      </c>
      <c r="U780" s="4" t="s">
        <v>493</v>
      </c>
      <c r="V780" s="3">
        <v>1</v>
      </c>
      <c r="W780" s="41">
        <v>38760</v>
      </c>
      <c r="X780" s="47">
        <f t="shared" si="43"/>
        <v>38760</v>
      </c>
      <c r="Y780" s="26">
        <f t="shared" si="44"/>
        <v>43411.200000000004</v>
      </c>
      <c r="Z780" s="4"/>
      <c r="AA780" s="4" t="s">
        <v>1319</v>
      </c>
      <c r="AB780" s="4"/>
      <c r="AC780" s="130"/>
    </row>
    <row r="781" spans="1:29" ht="90.75" customHeight="1">
      <c r="A781" s="3" t="s">
        <v>3403</v>
      </c>
      <c r="B781" s="4" t="s">
        <v>478</v>
      </c>
      <c r="C781" s="4" t="s">
        <v>479</v>
      </c>
      <c r="D781" s="103" t="s">
        <v>3402</v>
      </c>
      <c r="E781" s="10" t="s">
        <v>3406</v>
      </c>
      <c r="F781" s="10" t="s">
        <v>3407</v>
      </c>
      <c r="G781" s="10" t="s">
        <v>3408</v>
      </c>
      <c r="H781" s="10" t="s">
        <v>3409</v>
      </c>
      <c r="I781" s="3" t="s">
        <v>3449</v>
      </c>
      <c r="J781" s="4"/>
      <c r="K781" s="4" t="s">
        <v>491</v>
      </c>
      <c r="L781" s="4">
        <v>0</v>
      </c>
      <c r="M781" s="3">
        <v>231010000</v>
      </c>
      <c r="N781" s="4" t="s">
        <v>483</v>
      </c>
      <c r="O781" s="3" t="s">
        <v>1628</v>
      </c>
      <c r="P781" s="4" t="s">
        <v>483</v>
      </c>
      <c r="Q781" s="4" t="s">
        <v>485</v>
      </c>
      <c r="R781" s="12" t="s">
        <v>1345</v>
      </c>
      <c r="S781" s="4" t="s">
        <v>496</v>
      </c>
      <c r="T781" s="4">
        <v>796</v>
      </c>
      <c r="U781" s="4" t="s">
        <v>493</v>
      </c>
      <c r="V781" s="3">
        <v>4</v>
      </c>
      <c r="W781" s="41">
        <v>1000</v>
      </c>
      <c r="X781" s="47">
        <f t="shared" si="43"/>
        <v>4000</v>
      </c>
      <c r="Y781" s="26">
        <f t="shared" si="44"/>
        <v>4480</v>
      </c>
      <c r="Z781" s="4"/>
      <c r="AA781" s="4" t="s">
        <v>1319</v>
      </c>
      <c r="AB781" s="4"/>
      <c r="AC781" s="130"/>
    </row>
    <row r="782" spans="1:29" ht="90.75" customHeight="1">
      <c r="A782" s="3" t="s">
        <v>3404</v>
      </c>
      <c r="B782" s="4" t="s">
        <v>478</v>
      </c>
      <c r="C782" s="4" t="s">
        <v>479</v>
      </c>
      <c r="D782" s="103" t="s">
        <v>3458</v>
      </c>
      <c r="E782" s="10" t="s">
        <v>3410</v>
      </c>
      <c r="F782" s="10" t="s">
        <v>3411</v>
      </c>
      <c r="G782" s="10" t="s">
        <v>3459</v>
      </c>
      <c r="H782" s="10" t="s">
        <v>3460</v>
      </c>
      <c r="I782" s="3"/>
      <c r="J782" s="4"/>
      <c r="K782" s="4" t="s">
        <v>491</v>
      </c>
      <c r="L782" s="4">
        <v>0</v>
      </c>
      <c r="M782" s="3">
        <v>231010000</v>
      </c>
      <c r="N782" s="4" t="s">
        <v>483</v>
      </c>
      <c r="O782" s="3" t="s">
        <v>1628</v>
      </c>
      <c r="P782" s="4" t="s">
        <v>483</v>
      </c>
      <c r="Q782" s="4" t="s">
        <v>485</v>
      </c>
      <c r="R782" s="12" t="s">
        <v>1345</v>
      </c>
      <c r="S782" s="4" t="s">
        <v>496</v>
      </c>
      <c r="T782" s="4">
        <v>796</v>
      </c>
      <c r="U782" s="4" t="s">
        <v>493</v>
      </c>
      <c r="V782" s="3">
        <v>5</v>
      </c>
      <c r="W782" s="41">
        <v>1500</v>
      </c>
      <c r="X782" s="47">
        <f t="shared" si="43"/>
        <v>7500</v>
      </c>
      <c r="Y782" s="26">
        <f t="shared" si="44"/>
        <v>8400</v>
      </c>
      <c r="Z782" s="4"/>
      <c r="AA782" s="4" t="s">
        <v>1319</v>
      </c>
      <c r="AB782" s="4"/>
      <c r="AC782" s="130"/>
    </row>
    <row r="783" spans="1:29" ht="90.75" customHeight="1">
      <c r="A783" s="3" t="s">
        <v>3405</v>
      </c>
      <c r="B783" s="4" t="s">
        <v>478</v>
      </c>
      <c r="C783" s="4" t="s">
        <v>479</v>
      </c>
      <c r="D783" s="103" t="s">
        <v>3422</v>
      </c>
      <c r="E783" s="10" t="s">
        <v>3423</v>
      </c>
      <c r="F783" s="10" t="s">
        <v>3424</v>
      </c>
      <c r="G783" s="10" t="s">
        <v>3425</v>
      </c>
      <c r="H783" s="10" t="s">
        <v>3426</v>
      </c>
      <c r="I783" s="3" t="s">
        <v>3427</v>
      </c>
      <c r="J783" s="4"/>
      <c r="K783" s="4" t="s">
        <v>491</v>
      </c>
      <c r="L783" s="4">
        <v>0</v>
      </c>
      <c r="M783" s="3">
        <v>231010000</v>
      </c>
      <c r="N783" s="4" t="s">
        <v>483</v>
      </c>
      <c r="O783" s="3" t="s">
        <v>1628</v>
      </c>
      <c r="P783" s="4" t="s">
        <v>483</v>
      </c>
      <c r="Q783" s="4" t="s">
        <v>485</v>
      </c>
      <c r="R783" s="12" t="s">
        <v>1345</v>
      </c>
      <c r="S783" s="4" t="s">
        <v>496</v>
      </c>
      <c r="T783" s="4">
        <v>6</v>
      </c>
      <c r="U783" s="4" t="s">
        <v>3429</v>
      </c>
      <c r="V783" s="3">
        <v>4100</v>
      </c>
      <c r="W783" s="41">
        <v>21</v>
      </c>
      <c r="X783" s="47">
        <v>0</v>
      </c>
      <c r="Y783" s="26">
        <f t="shared" si="44"/>
        <v>0</v>
      </c>
      <c r="Z783" s="4"/>
      <c r="AA783" s="4" t="s">
        <v>1319</v>
      </c>
      <c r="AB783" s="4" t="s">
        <v>2839</v>
      </c>
      <c r="AC783" s="130"/>
    </row>
    <row r="784" spans="1:29" ht="90.75" customHeight="1">
      <c r="A784" s="3" t="s">
        <v>3418</v>
      </c>
      <c r="B784" s="4" t="s">
        <v>478</v>
      </c>
      <c r="C784" s="4" t="s">
        <v>479</v>
      </c>
      <c r="D784" s="103" t="s">
        <v>3431</v>
      </c>
      <c r="E784" s="10" t="s">
        <v>3432</v>
      </c>
      <c r="F784" s="10" t="s">
        <v>3432</v>
      </c>
      <c r="G784" s="10" t="s">
        <v>3434</v>
      </c>
      <c r="H784" s="10" t="s">
        <v>3433</v>
      </c>
      <c r="I784" s="3" t="s">
        <v>3428</v>
      </c>
      <c r="J784" s="4"/>
      <c r="K784" s="4" t="s">
        <v>491</v>
      </c>
      <c r="L784" s="4">
        <v>0</v>
      </c>
      <c r="M784" s="3">
        <v>231010000</v>
      </c>
      <c r="N784" s="4" t="s">
        <v>483</v>
      </c>
      <c r="O784" s="3" t="s">
        <v>1628</v>
      </c>
      <c r="P784" s="4" t="s">
        <v>483</v>
      </c>
      <c r="Q784" s="4" t="s">
        <v>485</v>
      </c>
      <c r="R784" s="12" t="s">
        <v>1345</v>
      </c>
      <c r="S784" s="4" t="s">
        <v>496</v>
      </c>
      <c r="T784" s="4">
        <v>166</v>
      </c>
      <c r="U784" s="4" t="s">
        <v>502</v>
      </c>
      <c r="V784" s="3">
        <v>4000</v>
      </c>
      <c r="W784" s="41">
        <v>175</v>
      </c>
      <c r="X784" s="47">
        <f t="shared" si="43"/>
        <v>700000</v>
      </c>
      <c r="Y784" s="26">
        <f t="shared" si="44"/>
        <v>784000.0000000001</v>
      </c>
      <c r="Z784" s="4"/>
      <c r="AA784" s="4" t="s">
        <v>1319</v>
      </c>
      <c r="AB784" s="4"/>
      <c r="AC784" s="130"/>
    </row>
    <row r="785" spans="1:29" ht="90.75" customHeight="1">
      <c r="A785" s="3" t="s">
        <v>3419</v>
      </c>
      <c r="B785" s="4" t="s">
        <v>478</v>
      </c>
      <c r="C785" s="4" t="s">
        <v>479</v>
      </c>
      <c r="D785" s="103" t="s">
        <v>3450</v>
      </c>
      <c r="E785" s="10" t="s">
        <v>3451</v>
      </c>
      <c r="F785" s="10" t="s">
        <v>3452</v>
      </c>
      <c r="G785" s="10" t="s">
        <v>3453</v>
      </c>
      <c r="H785" s="10" t="s">
        <v>3454</v>
      </c>
      <c r="I785" s="3" t="s">
        <v>3455</v>
      </c>
      <c r="J785" s="4"/>
      <c r="K785" s="4" t="s">
        <v>491</v>
      </c>
      <c r="L785" s="4">
        <v>0</v>
      </c>
      <c r="M785" s="3">
        <v>231010000</v>
      </c>
      <c r="N785" s="4" t="s">
        <v>483</v>
      </c>
      <c r="O785" s="3" t="s">
        <v>1628</v>
      </c>
      <c r="P785" s="4" t="s">
        <v>483</v>
      </c>
      <c r="Q785" s="4" t="s">
        <v>485</v>
      </c>
      <c r="R785" s="12" t="s">
        <v>1345</v>
      </c>
      <c r="S785" s="4" t="s">
        <v>496</v>
      </c>
      <c r="T785" s="4">
        <v>166</v>
      </c>
      <c r="U785" s="4" t="s">
        <v>502</v>
      </c>
      <c r="V785" s="3">
        <v>6000</v>
      </c>
      <c r="W785" s="41">
        <v>266.66</v>
      </c>
      <c r="X785" s="47">
        <f t="shared" si="43"/>
        <v>1599960.0000000002</v>
      </c>
      <c r="Y785" s="26">
        <f t="shared" si="44"/>
        <v>1791955.2000000004</v>
      </c>
      <c r="Z785" s="4"/>
      <c r="AA785" s="4" t="s">
        <v>1319</v>
      </c>
      <c r="AB785" s="4"/>
      <c r="AC785" s="130"/>
    </row>
    <row r="786" spans="1:29" ht="90.75" customHeight="1">
      <c r="A786" s="3" t="s">
        <v>3420</v>
      </c>
      <c r="B786" s="4" t="s">
        <v>478</v>
      </c>
      <c r="C786" s="4" t="s">
        <v>479</v>
      </c>
      <c r="D786" s="103" t="s">
        <v>3366</v>
      </c>
      <c r="E786" s="10" t="s">
        <v>3367</v>
      </c>
      <c r="F786" s="10" t="s">
        <v>3157</v>
      </c>
      <c r="G786" s="10" t="s">
        <v>3368</v>
      </c>
      <c r="H786" s="10" t="s">
        <v>3369</v>
      </c>
      <c r="I786" s="3" t="s">
        <v>3456</v>
      </c>
      <c r="J786" s="4"/>
      <c r="K786" s="4" t="s">
        <v>491</v>
      </c>
      <c r="L786" s="4">
        <v>0</v>
      </c>
      <c r="M786" s="3">
        <v>231010000</v>
      </c>
      <c r="N786" s="4" t="s">
        <v>483</v>
      </c>
      <c r="O786" s="3" t="s">
        <v>1628</v>
      </c>
      <c r="P786" s="4" t="s">
        <v>483</v>
      </c>
      <c r="Q786" s="4" t="s">
        <v>485</v>
      </c>
      <c r="R786" s="12" t="s">
        <v>1345</v>
      </c>
      <c r="S786" s="4" t="s">
        <v>496</v>
      </c>
      <c r="T786" s="4">
        <v>796</v>
      </c>
      <c r="U786" s="4" t="s">
        <v>493</v>
      </c>
      <c r="V786" s="3">
        <v>5</v>
      </c>
      <c r="W786" s="41">
        <v>17220</v>
      </c>
      <c r="X786" s="47">
        <f t="shared" si="43"/>
        <v>86100</v>
      </c>
      <c r="Y786" s="26">
        <f t="shared" si="44"/>
        <v>96432.00000000001</v>
      </c>
      <c r="Z786" s="4"/>
      <c r="AA786" s="4" t="s">
        <v>1319</v>
      </c>
      <c r="AB786" s="4"/>
      <c r="AC786" s="130"/>
    </row>
    <row r="787" spans="1:29" ht="96" customHeight="1">
      <c r="A787" s="3" t="s">
        <v>3430</v>
      </c>
      <c r="B787" s="4" t="s">
        <v>478</v>
      </c>
      <c r="C787" s="4" t="s">
        <v>479</v>
      </c>
      <c r="D787" s="84" t="s">
        <v>3332</v>
      </c>
      <c r="E787" s="10" t="s">
        <v>3333</v>
      </c>
      <c r="F787" s="10"/>
      <c r="G787" s="10" t="s">
        <v>3334</v>
      </c>
      <c r="H787" s="10" t="s">
        <v>3339</v>
      </c>
      <c r="I787" s="3"/>
      <c r="J787" s="3"/>
      <c r="K787" s="4" t="s">
        <v>491</v>
      </c>
      <c r="L787" s="3">
        <v>0</v>
      </c>
      <c r="M787" s="12" t="s">
        <v>2463</v>
      </c>
      <c r="N787" s="4" t="s">
        <v>483</v>
      </c>
      <c r="O787" s="3" t="s">
        <v>1628</v>
      </c>
      <c r="P787" s="4" t="s">
        <v>483</v>
      </c>
      <c r="Q787" s="4" t="s">
        <v>485</v>
      </c>
      <c r="R787" s="13" t="s">
        <v>503</v>
      </c>
      <c r="S787" s="4" t="s">
        <v>496</v>
      </c>
      <c r="T787" s="86">
        <v>839</v>
      </c>
      <c r="U787" s="86" t="s">
        <v>40</v>
      </c>
      <c r="V787" s="87">
        <v>1</v>
      </c>
      <c r="W787" s="173">
        <v>109760</v>
      </c>
      <c r="X787" s="52">
        <v>0</v>
      </c>
      <c r="Y787" s="52">
        <f t="shared" si="44"/>
        <v>0</v>
      </c>
      <c r="Z787" s="4"/>
      <c r="AA787" s="4" t="s">
        <v>1319</v>
      </c>
      <c r="AB787" s="4" t="s">
        <v>3055</v>
      </c>
      <c r="AC787" s="129"/>
    </row>
    <row r="788" spans="1:29" ht="96" customHeight="1">
      <c r="A788" s="3" t="s">
        <v>3481</v>
      </c>
      <c r="B788" s="4" t="s">
        <v>478</v>
      </c>
      <c r="C788" s="4" t="s">
        <v>479</v>
      </c>
      <c r="D788" s="84" t="s">
        <v>3332</v>
      </c>
      <c r="E788" s="10" t="s">
        <v>3333</v>
      </c>
      <c r="F788" s="10"/>
      <c r="G788" s="10" t="s">
        <v>3334</v>
      </c>
      <c r="H788" s="10" t="s">
        <v>3339</v>
      </c>
      <c r="I788" s="3"/>
      <c r="J788" s="3"/>
      <c r="K788" s="4" t="s">
        <v>482</v>
      </c>
      <c r="L788" s="3">
        <v>0</v>
      </c>
      <c r="M788" s="12" t="s">
        <v>2463</v>
      </c>
      <c r="N788" s="4" t="s">
        <v>483</v>
      </c>
      <c r="O788" s="3" t="s">
        <v>1643</v>
      </c>
      <c r="P788" s="4" t="s">
        <v>483</v>
      </c>
      <c r="Q788" s="4" t="s">
        <v>485</v>
      </c>
      <c r="R788" s="13" t="s">
        <v>503</v>
      </c>
      <c r="S788" s="4" t="s">
        <v>486</v>
      </c>
      <c r="T788" s="86">
        <v>839</v>
      </c>
      <c r="U788" s="86" t="s">
        <v>40</v>
      </c>
      <c r="V788" s="87">
        <v>1</v>
      </c>
      <c r="W788" s="173">
        <v>109760</v>
      </c>
      <c r="X788" s="52">
        <f>V788*W788</f>
        <v>109760</v>
      </c>
      <c r="Y788" s="52">
        <f t="shared" si="44"/>
        <v>122931.20000000001</v>
      </c>
      <c r="Z788" s="4"/>
      <c r="AA788" s="4" t="s">
        <v>1319</v>
      </c>
      <c r="AB788" s="4"/>
      <c r="AC788" s="129"/>
    </row>
    <row r="789" spans="1:29" ht="96" customHeight="1">
      <c r="A789" s="3" t="s">
        <v>3457</v>
      </c>
      <c r="B789" s="4" t="s">
        <v>478</v>
      </c>
      <c r="C789" s="4" t="s">
        <v>479</v>
      </c>
      <c r="D789" s="84" t="s">
        <v>3336</v>
      </c>
      <c r="E789" s="10" t="s">
        <v>3337</v>
      </c>
      <c r="F789" s="10"/>
      <c r="G789" s="10" t="s">
        <v>3338</v>
      </c>
      <c r="H789" s="10" t="s">
        <v>3443</v>
      </c>
      <c r="I789" s="3"/>
      <c r="J789" s="3"/>
      <c r="K789" s="4" t="s">
        <v>491</v>
      </c>
      <c r="L789" s="3">
        <v>0</v>
      </c>
      <c r="M789" s="12" t="s">
        <v>2463</v>
      </c>
      <c r="N789" s="4" t="s">
        <v>483</v>
      </c>
      <c r="O789" s="3" t="s">
        <v>1628</v>
      </c>
      <c r="P789" s="4" t="s">
        <v>483</v>
      </c>
      <c r="Q789" s="4" t="s">
        <v>485</v>
      </c>
      <c r="R789" s="13" t="s">
        <v>503</v>
      </c>
      <c r="S789" s="4" t="s">
        <v>496</v>
      </c>
      <c r="T789" s="86">
        <v>839</v>
      </c>
      <c r="U789" s="86" t="s">
        <v>40</v>
      </c>
      <c r="V789" s="87">
        <v>1</v>
      </c>
      <c r="W789" s="173">
        <v>39200</v>
      </c>
      <c r="X789" s="52">
        <v>0</v>
      </c>
      <c r="Y789" s="52">
        <f t="shared" si="44"/>
        <v>0</v>
      </c>
      <c r="Z789" s="4"/>
      <c r="AA789" s="4" t="s">
        <v>1319</v>
      </c>
      <c r="AB789" s="4" t="s">
        <v>3055</v>
      </c>
      <c r="AC789" s="129"/>
    </row>
    <row r="790" spans="1:29" ht="96" customHeight="1">
      <c r="A790" s="3" t="s">
        <v>3482</v>
      </c>
      <c r="B790" s="4" t="s">
        <v>478</v>
      </c>
      <c r="C790" s="4" t="s">
        <v>479</v>
      </c>
      <c r="D790" s="84" t="s">
        <v>3336</v>
      </c>
      <c r="E790" s="10" t="s">
        <v>3337</v>
      </c>
      <c r="F790" s="10"/>
      <c r="G790" s="10" t="s">
        <v>3338</v>
      </c>
      <c r="H790" s="10" t="s">
        <v>3443</v>
      </c>
      <c r="I790" s="3"/>
      <c r="J790" s="3"/>
      <c r="K790" s="4" t="s">
        <v>482</v>
      </c>
      <c r="L790" s="3">
        <v>0</v>
      </c>
      <c r="M790" s="12" t="s">
        <v>2463</v>
      </c>
      <c r="N790" s="4" t="s">
        <v>483</v>
      </c>
      <c r="O790" s="3" t="s">
        <v>1643</v>
      </c>
      <c r="P790" s="4" t="s">
        <v>483</v>
      </c>
      <c r="Q790" s="4" t="s">
        <v>485</v>
      </c>
      <c r="R790" s="13" t="s">
        <v>503</v>
      </c>
      <c r="S790" s="4" t="s">
        <v>486</v>
      </c>
      <c r="T790" s="86">
        <v>839</v>
      </c>
      <c r="U790" s="86" t="s">
        <v>40</v>
      </c>
      <c r="V790" s="87">
        <v>1</v>
      </c>
      <c r="W790" s="173">
        <v>39200</v>
      </c>
      <c r="X790" s="52">
        <f>V790*W790</f>
        <v>39200</v>
      </c>
      <c r="Y790" s="52">
        <f t="shared" si="44"/>
        <v>43904.00000000001</v>
      </c>
      <c r="Z790" s="4"/>
      <c r="AA790" s="4" t="s">
        <v>1319</v>
      </c>
      <c r="AB790" s="4"/>
      <c r="AC790" s="129"/>
    </row>
    <row r="791" spans="1:29" s="75" customFormat="1" ht="141.75" customHeight="1">
      <c r="A791" s="3" t="s">
        <v>3461</v>
      </c>
      <c r="B791" s="3" t="s">
        <v>478</v>
      </c>
      <c r="C791" s="3" t="s">
        <v>479</v>
      </c>
      <c r="D791" s="118" t="s">
        <v>3462</v>
      </c>
      <c r="E791" s="118" t="s">
        <v>702</v>
      </c>
      <c r="F791" s="118" t="s">
        <v>702</v>
      </c>
      <c r="G791" s="118" t="s">
        <v>3463</v>
      </c>
      <c r="H791" s="118" t="s">
        <v>3464</v>
      </c>
      <c r="I791" s="118"/>
      <c r="J791" s="118"/>
      <c r="K791" s="4" t="s">
        <v>482</v>
      </c>
      <c r="L791" s="4">
        <v>0</v>
      </c>
      <c r="M791" s="12" t="s">
        <v>2463</v>
      </c>
      <c r="N791" s="4" t="s">
        <v>483</v>
      </c>
      <c r="O791" s="4" t="s">
        <v>492</v>
      </c>
      <c r="P791" s="4" t="s">
        <v>483</v>
      </c>
      <c r="Q791" s="4" t="s">
        <v>485</v>
      </c>
      <c r="R791" s="4" t="s">
        <v>503</v>
      </c>
      <c r="S791" s="4" t="s">
        <v>486</v>
      </c>
      <c r="T791" s="4">
        <v>796</v>
      </c>
      <c r="U791" s="4" t="s">
        <v>493</v>
      </c>
      <c r="V791" s="4">
        <v>5</v>
      </c>
      <c r="W791" s="24">
        <v>26000</v>
      </c>
      <c r="X791" s="24">
        <f>V791*W791</f>
        <v>130000</v>
      </c>
      <c r="Y791" s="24">
        <f aca="true" t="shared" si="45" ref="Y791:Y815">X791*1.12</f>
        <v>145600</v>
      </c>
      <c r="Z791" s="4"/>
      <c r="AA791" s="4" t="s">
        <v>1319</v>
      </c>
      <c r="AB791" s="4"/>
      <c r="AC791" s="111"/>
    </row>
    <row r="792" spans="1:29" s="75" customFormat="1" ht="141.75" customHeight="1">
      <c r="A792" s="3" t="s">
        <v>3479</v>
      </c>
      <c r="B792" s="3" t="s">
        <v>478</v>
      </c>
      <c r="C792" s="3" t="s">
        <v>479</v>
      </c>
      <c r="D792" s="118" t="s">
        <v>3483</v>
      </c>
      <c r="E792" s="118" t="s">
        <v>3484</v>
      </c>
      <c r="F792" s="118" t="s">
        <v>3486</v>
      </c>
      <c r="G792" s="118" t="s">
        <v>3485</v>
      </c>
      <c r="H792" s="118" t="s">
        <v>3487</v>
      </c>
      <c r="I792" s="118"/>
      <c r="J792" s="118"/>
      <c r="K792" s="4" t="s">
        <v>482</v>
      </c>
      <c r="L792" s="4">
        <v>0</v>
      </c>
      <c r="M792" s="12" t="s">
        <v>2463</v>
      </c>
      <c r="N792" s="4" t="s">
        <v>483</v>
      </c>
      <c r="O792" s="4" t="s">
        <v>492</v>
      </c>
      <c r="P792" s="4" t="s">
        <v>483</v>
      </c>
      <c r="Q792" s="4" t="s">
        <v>485</v>
      </c>
      <c r="R792" s="4" t="s">
        <v>503</v>
      </c>
      <c r="S792" s="4" t="s">
        <v>486</v>
      </c>
      <c r="T792" s="4">
        <v>796</v>
      </c>
      <c r="U792" s="4" t="s">
        <v>493</v>
      </c>
      <c r="V792" s="4">
        <v>2</v>
      </c>
      <c r="W792" s="24">
        <v>10000</v>
      </c>
      <c r="X792" s="24">
        <f>V792*W792</f>
        <v>20000</v>
      </c>
      <c r="Y792" s="24">
        <f t="shared" si="45"/>
        <v>22400.000000000004</v>
      </c>
      <c r="Z792" s="4"/>
      <c r="AA792" s="4" t="s">
        <v>1319</v>
      </c>
      <c r="AB792" s="4"/>
      <c r="AC792" s="111"/>
    </row>
    <row r="793" spans="1:29" ht="76.5">
      <c r="A793" s="3" t="s">
        <v>3497</v>
      </c>
      <c r="B793" s="4" t="s">
        <v>478</v>
      </c>
      <c r="C793" s="4" t="s">
        <v>479</v>
      </c>
      <c r="D793" s="9" t="s">
        <v>3498</v>
      </c>
      <c r="E793" s="10" t="s">
        <v>3499</v>
      </c>
      <c r="F793" s="10" t="s">
        <v>3500</v>
      </c>
      <c r="G793" s="10" t="s">
        <v>3501</v>
      </c>
      <c r="H793" s="10" t="s">
        <v>3502</v>
      </c>
      <c r="I793" s="13" t="s">
        <v>3505</v>
      </c>
      <c r="J793" s="4"/>
      <c r="K793" s="4" t="s">
        <v>482</v>
      </c>
      <c r="L793" s="4">
        <v>0</v>
      </c>
      <c r="M793" s="12" t="s">
        <v>2463</v>
      </c>
      <c r="N793" s="4" t="s">
        <v>483</v>
      </c>
      <c r="O793" s="4" t="s">
        <v>492</v>
      </c>
      <c r="P793" s="4" t="s">
        <v>483</v>
      </c>
      <c r="Q793" s="4" t="s">
        <v>485</v>
      </c>
      <c r="R793" s="4" t="s">
        <v>3503</v>
      </c>
      <c r="S793" s="4" t="s">
        <v>486</v>
      </c>
      <c r="T793" s="20">
        <v>5111</v>
      </c>
      <c r="U793" s="4" t="s">
        <v>3504</v>
      </c>
      <c r="V793" s="24">
        <v>100</v>
      </c>
      <c r="W793" s="24">
        <v>41</v>
      </c>
      <c r="X793" s="14">
        <f>V793*W793</f>
        <v>4100</v>
      </c>
      <c r="Y793" s="14">
        <f t="shared" si="45"/>
        <v>4592</v>
      </c>
      <c r="Z793" s="4"/>
      <c r="AA793" s="4" t="s">
        <v>1319</v>
      </c>
      <c r="AB793" s="10"/>
      <c r="AC793" s="28"/>
    </row>
    <row r="794" spans="1:29" ht="90.75" customHeight="1">
      <c r="A794" s="3" t="s">
        <v>3506</v>
      </c>
      <c r="B794" s="4" t="s">
        <v>478</v>
      </c>
      <c r="C794" s="4" t="s">
        <v>479</v>
      </c>
      <c r="D794" s="103" t="s">
        <v>3422</v>
      </c>
      <c r="E794" s="10" t="s">
        <v>3423</v>
      </c>
      <c r="F794" s="10" t="s">
        <v>3424</v>
      </c>
      <c r="G794" s="10" t="s">
        <v>3425</v>
      </c>
      <c r="H794" s="10" t="s">
        <v>3426</v>
      </c>
      <c r="I794" s="3"/>
      <c r="J794" s="4"/>
      <c r="K794" s="4" t="s">
        <v>482</v>
      </c>
      <c r="L794" s="4">
        <v>0</v>
      </c>
      <c r="M794" s="3">
        <v>231010000</v>
      </c>
      <c r="N794" s="4" t="s">
        <v>483</v>
      </c>
      <c r="O794" s="3" t="s">
        <v>1643</v>
      </c>
      <c r="P794" s="4" t="s">
        <v>483</v>
      </c>
      <c r="Q794" s="4" t="s">
        <v>485</v>
      </c>
      <c r="R794" s="12" t="s">
        <v>1345</v>
      </c>
      <c r="S794" s="4" t="s">
        <v>486</v>
      </c>
      <c r="T794" s="4">
        <v>6</v>
      </c>
      <c r="U794" s="4" t="s">
        <v>3429</v>
      </c>
      <c r="V794" s="3">
        <v>4100</v>
      </c>
      <c r="W794" s="41">
        <v>150</v>
      </c>
      <c r="X794" s="47">
        <f>W794*V794</f>
        <v>615000</v>
      </c>
      <c r="Y794" s="26">
        <f t="shared" si="45"/>
        <v>688800.0000000001</v>
      </c>
      <c r="Z794" s="4"/>
      <c r="AA794" s="4" t="s">
        <v>1319</v>
      </c>
      <c r="AB794" s="4"/>
      <c r="AC794" s="130"/>
    </row>
    <row r="795" spans="1:29" ht="90.75" customHeight="1">
      <c r="A795" s="3" t="s">
        <v>3507</v>
      </c>
      <c r="B795" s="4" t="s">
        <v>478</v>
      </c>
      <c r="C795" s="4" t="s">
        <v>479</v>
      </c>
      <c r="D795" s="103" t="s">
        <v>3508</v>
      </c>
      <c r="E795" s="10" t="s">
        <v>3509</v>
      </c>
      <c r="F795" s="10" t="s">
        <v>3510</v>
      </c>
      <c r="G795" s="10" t="s">
        <v>3511</v>
      </c>
      <c r="H795" s="10" t="s">
        <v>3512</v>
      </c>
      <c r="I795" s="3" t="s">
        <v>3513</v>
      </c>
      <c r="J795" s="4"/>
      <c r="K795" s="4" t="s">
        <v>482</v>
      </c>
      <c r="L795" s="4">
        <v>0</v>
      </c>
      <c r="M795" s="3">
        <v>231010000</v>
      </c>
      <c r="N795" s="4" t="s">
        <v>483</v>
      </c>
      <c r="O795" s="3" t="s">
        <v>1643</v>
      </c>
      <c r="P795" s="4" t="s">
        <v>483</v>
      </c>
      <c r="Q795" s="4" t="s">
        <v>485</v>
      </c>
      <c r="R795" s="12" t="s">
        <v>1345</v>
      </c>
      <c r="S795" s="4" t="s">
        <v>486</v>
      </c>
      <c r="T795" s="4">
        <v>796</v>
      </c>
      <c r="U795" s="4" t="s">
        <v>835</v>
      </c>
      <c r="V795" s="3">
        <v>1</v>
      </c>
      <c r="W795" s="41">
        <v>35000</v>
      </c>
      <c r="X795" s="47">
        <v>0</v>
      </c>
      <c r="Y795" s="26">
        <f t="shared" si="45"/>
        <v>0</v>
      </c>
      <c r="Z795" s="4"/>
      <c r="AA795" s="4" t="s">
        <v>1319</v>
      </c>
      <c r="AB795" s="4" t="s">
        <v>3544</v>
      </c>
      <c r="AC795" s="130"/>
    </row>
    <row r="796" spans="1:29" ht="90.75" customHeight="1">
      <c r="A796" s="3" t="s">
        <v>3542</v>
      </c>
      <c r="B796" s="4" t="s">
        <v>478</v>
      </c>
      <c r="C796" s="4" t="s">
        <v>479</v>
      </c>
      <c r="D796" s="103" t="s">
        <v>3508</v>
      </c>
      <c r="E796" s="10" t="s">
        <v>3509</v>
      </c>
      <c r="F796" s="10" t="s">
        <v>3510</v>
      </c>
      <c r="G796" s="10" t="s">
        <v>3511</v>
      </c>
      <c r="H796" s="10" t="s">
        <v>3512</v>
      </c>
      <c r="I796" s="3" t="s">
        <v>3543</v>
      </c>
      <c r="J796" s="4"/>
      <c r="K796" s="4" t="s">
        <v>482</v>
      </c>
      <c r="L796" s="4">
        <v>0</v>
      </c>
      <c r="M796" s="3">
        <v>231010000</v>
      </c>
      <c r="N796" s="4" t="s">
        <v>483</v>
      </c>
      <c r="O796" s="3" t="s">
        <v>1643</v>
      </c>
      <c r="P796" s="4" t="s">
        <v>483</v>
      </c>
      <c r="Q796" s="4" t="s">
        <v>485</v>
      </c>
      <c r="R796" s="12" t="s">
        <v>1345</v>
      </c>
      <c r="S796" s="4" t="s">
        <v>486</v>
      </c>
      <c r="T796" s="4">
        <v>796</v>
      </c>
      <c r="U796" s="4" t="s">
        <v>835</v>
      </c>
      <c r="V796" s="3">
        <v>1</v>
      </c>
      <c r="W796" s="41">
        <v>100000</v>
      </c>
      <c r="X796" s="47">
        <f>W796*V796</f>
        <v>100000</v>
      </c>
      <c r="Y796" s="26">
        <f t="shared" si="45"/>
        <v>112000.00000000001</v>
      </c>
      <c r="Z796" s="4"/>
      <c r="AA796" s="4" t="s">
        <v>1319</v>
      </c>
      <c r="AB796" s="4"/>
      <c r="AC796" s="130"/>
    </row>
    <row r="797" spans="1:29" ht="90.75" customHeight="1">
      <c r="A797" s="3" t="s">
        <v>3517</v>
      </c>
      <c r="B797" s="3" t="s">
        <v>478</v>
      </c>
      <c r="C797" s="3" t="s">
        <v>479</v>
      </c>
      <c r="D797" s="118" t="s">
        <v>3514</v>
      </c>
      <c r="E797" s="118" t="s">
        <v>2692</v>
      </c>
      <c r="F797" s="118" t="s">
        <v>2693</v>
      </c>
      <c r="G797" s="118" t="s">
        <v>3515</v>
      </c>
      <c r="H797" s="118" t="s">
        <v>3516</v>
      </c>
      <c r="I797" s="3"/>
      <c r="J797" s="4"/>
      <c r="K797" s="4" t="s">
        <v>491</v>
      </c>
      <c r="L797" s="4">
        <v>50</v>
      </c>
      <c r="M797" s="12" t="s">
        <v>2463</v>
      </c>
      <c r="N797" s="4" t="s">
        <v>483</v>
      </c>
      <c r="O797" s="4" t="s">
        <v>1356</v>
      </c>
      <c r="P797" s="4" t="s">
        <v>483</v>
      </c>
      <c r="Q797" s="4" t="s">
        <v>485</v>
      </c>
      <c r="R797" s="4" t="s">
        <v>503</v>
      </c>
      <c r="S797" s="4" t="s">
        <v>486</v>
      </c>
      <c r="T797" s="16">
        <v>796</v>
      </c>
      <c r="U797" s="4" t="s">
        <v>835</v>
      </c>
      <c r="V797" s="3">
        <v>1</v>
      </c>
      <c r="W797" s="47">
        <v>5900000</v>
      </c>
      <c r="X797" s="47">
        <f>W797*V797</f>
        <v>5900000</v>
      </c>
      <c r="Y797" s="26">
        <f t="shared" si="45"/>
        <v>6608000.000000001</v>
      </c>
      <c r="Z797" s="4" t="s">
        <v>489</v>
      </c>
      <c r="AA797" s="4" t="s">
        <v>1319</v>
      </c>
      <c r="AB797" s="4"/>
      <c r="AC797" s="130"/>
    </row>
    <row r="798" spans="1:29" ht="75.75" customHeight="1">
      <c r="A798" s="3" t="s">
        <v>3518</v>
      </c>
      <c r="B798" s="4" t="s">
        <v>478</v>
      </c>
      <c r="C798" s="4" t="s">
        <v>479</v>
      </c>
      <c r="D798" s="20" t="s">
        <v>601</v>
      </c>
      <c r="E798" s="9" t="s">
        <v>602</v>
      </c>
      <c r="F798" s="10" t="s">
        <v>602</v>
      </c>
      <c r="G798" s="9" t="s">
        <v>604</v>
      </c>
      <c r="H798" s="10" t="s">
        <v>603</v>
      </c>
      <c r="I798" s="3"/>
      <c r="J798" s="3"/>
      <c r="K798" s="4" t="s">
        <v>482</v>
      </c>
      <c r="L798" s="3">
        <v>99.5</v>
      </c>
      <c r="M798" s="12" t="s">
        <v>2463</v>
      </c>
      <c r="N798" s="4" t="s">
        <v>483</v>
      </c>
      <c r="O798" s="3" t="s">
        <v>576</v>
      </c>
      <c r="P798" s="4" t="s">
        <v>483</v>
      </c>
      <c r="Q798" s="4" t="s">
        <v>485</v>
      </c>
      <c r="R798" s="4" t="s">
        <v>1257</v>
      </c>
      <c r="S798" s="4" t="s">
        <v>486</v>
      </c>
      <c r="T798" s="9" t="s">
        <v>228</v>
      </c>
      <c r="U798" s="9" t="s">
        <v>229</v>
      </c>
      <c r="V798" s="3">
        <v>13000</v>
      </c>
      <c r="W798" s="178">
        <v>79.5</v>
      </c>
      <c r="X798" s="26">
        <v>0</v>
      </c>
      <c r="Y798" s="26">
        <f t="shared" si="45"/>
        <v>0</v>
      </c>
      <c r="Z798" s="40" t="s">
        <v>489</v>
      </c>
      <c r="AA798" s="40" t="s">
        <v>1319</v>
      </c>
      <c r="AB798" s="4" t="s">
        <v>2570</v>
      </c>
      <c r="AC798" s="129"/>
    </row>
    <row r="799" spans="1:29" ht="75.75" customHeight="1">
      <c r="A799" s="3" t="s">
        <v>3580</v>
      </c>
      <c r="B799" s="4" t="s">
        <v>478</v>
      </c>
      <c r="C799" s="4" t="s">
        <v>479</v>
      </c>
      <c r="D799" s="20" t="s">
        <v>601</v>
      </c>
      <c r="E799" s="9" t="s">
        <v>602</v>
      </c>
      <c r="F799" s="10" t="s">
        <v>602</v>
      </c>
      <c r="G799" s="9" t="s">
        <v>604</v>
      </c>
      <c r="H799" s="10" t="s">
        <v>603</v>
      </c>
      <c r="I799" s="3"/>
      <c r="J799" s="3"/>
      <c r="K799" s="4" t="s">
        <v>482</v>
      </c>
      <c r="L799" s="3">
        <v>99.5</v>
      </c>
      <c r="M799" s="12" t="s">
        <v>2463</v>
      </c>
      <c r="N799" s="4" t="s">
        <v>483</v>
      </c>
      <c r="O799" s="3" t="s">
        <v>576</v>
      </c>
      <c r="P799" s="4" t="s">
        <v>483</v>
      </c>
      <c r="Q799" s="4" t="s">
        <v>485</v>
      </c>
      <c r="R799" s="4" t="s">
        <v>1257</v>
      </c>
      <c r="S799" s="4" t="s">
        <v>486</v>
      </c>
      <c r="T799" s="9" t="s">
        <v>228</v>
      </c>
      <c r="U799" s="9" t="s">
        <v>229</v>
      </c>
      <c r="V799" s="3">
        <v>60000</v>
      </c>
      <c r="W799" s="178">
        <v>79.5</v>
      </c>
      <c r="X799" s="26">
        <f>V799*W799</f>
        <v>4770000</v>
      </c>
      <c r="Y799" s="26">
        <f t="shared" si="45"/>
        <v>5342400.000000001</v>
      </c>
      <c r="Z799" s="40" t="s">
        <v>489</v>
      </c>
      <c r="AA799" s="40" t="s">
        <v>1319</v>
      </c>
      <c r="AB799" s="30"/>
      <c r="AC799" s="129"/>
    </row>
    <row r="800" spans="1:29" ht="83.25" customHeight="1">
      <c r="A800" s="3" t="s">
        <v>3519</v>
      </c>
      <c r="B800" s="4" t="s">
        <v>478</v>
      </c>
      <c r="C800" s="4" t="s">
        <v>479</v>
      </c>
      <c r="D800" s="20" t="s">
        <v>605</v>
      </c>
      <c r="E800" s="9" t="s">
        <v>602</v>
      </c>
      <c r="F800" s="10" t="s">
        <v>602</v>
      </c>
      <c r="G800" s="10" t="s">
        <v>607</v>
      </c>
      <c r="H800" s="10" t="s">
        <v>606</v>
      </c>
      <c r="I800" s="3"/>
      <c r="J800" s="3"/>
      <c r="K800" s="4" t="s">
        <v>482</v>
      </c>
      <c r="L800" s="3">
        <v>99.5</v>
      </c>
      <c r="M800" s="12" t="s">
        <v>2463</v>
      </c>
      <c r="N800" s="4" t="s">
        <v>483</v>
      </c>
      <c r="O800" s="3" t="s">
        <v>576</v>
      </c>
      <c r="P800" s="4" t="s">
        <v>483</v>
      </c>
      <c r="Q800" s="4" t="s">
        <v>485</v>
      </c>
      <c r="R800" s="4" t="s">
        <v>1257</v>
      </c>
      <c r="S800" s="4" t="s">
        <v>486</v>
      </c>
      <c r="T800" s="12">
        <v>112</v>
      </c>
      <c r="U800" s="9" t="s">
        <v>229</v>
      </c>
      <c r="V800" s="3">
        <v>83170</v>
      </c>
      <c r="W800" s="178">
        <v>96.5</v>
      </c>
      <c r="X800" s="26">
        <v>0</v>
      </c>
      <c r="Y800" s="26">
        <f t="shared" si="45"/>
        <v>0</v>
      </c>
      <c r="Z800" s="4" t="s">
        <v>489</v>
      </c>
      <c r="AA800" s="4" t="s">
        <v>1319</v>
      </c>
      <c r="AB800" s="4" t="s">
        <v>2570</v>
      </c>
      <c r="AC800" s="129"/>
    </row>
    <row r="801" spans="1:29" ht="83.25" customHeight="1">
      <c r="A801" s="3" t="s">
        <v>3584</v>
      </c>
      <c r="B801" s="4" t="s">
        <v>478</v>
      </c>
      <c r="C801" s="4" t="s">
        <v>479</v>
      </c>
      <c r="D801" s="20" t="s">
        <v>605</v>
      </c>
      <c r="E801" s="9" t="s">
        <v>602</v>
      </c>
      <c r="F801" s="10" t="s">
        <v>602</v>
      </c>
      <c r="G801" s="10" t="s">
        <v>607</v>
      </c>
      <c r="H801" s="10" t="s">
        <v>606</v>
      </c>
      <c r="I801" s="3"/>
      <c r="J801" s="3"/>
      <c r="K801" s="4" t="s">
        <v>482</v>
      </c>
      <c r="L801" s="3">
        <v>99.5</v>
      </c>
      <c r="M801" s="12" t="s">
        <v>2463</v>
      </c>
      <c r="N801" s="4" t="s">
        <v>483</v>
      </c>
      <c r="O801" s="3" t="s">
        <v>576</v>
      </c>
      <c r="P801" s="4" t="s">
        <v>483</v>
      </c>
      <c r="Q801" s="4" t="s">
        <v>485</v>
      </c>
      <c r="R801" s="4" t="s">
        <v>1257</v>
      </c>
      <c r="S801" s="4" t="s">
        <v>486</v>
      </c>
      <c r="T801" s="12">
        <v>112</v>
      </c>
      <c r="U801" s="9" t="s">
        <v>229</v>
      </c>
      <c r="V801" s="3">
        <v>30170</v>
      </c>
      <c r="W801" s="178">
        <v>96.5</v>
      </c>
      <c r="X801" s="26">
        <f>V801*W801</f>
        <v>2911405</v>
      </c>
      <c r="Y801" s="26">
        <f t="shared" si="45"/>
        <v>3260773.6</v>
      </c>
      <c r="Z801" s="4" t="s">
        <v>489</v>
      </c>
      <c r="AA801" s="4" t="s">
        <v>1319</v>
      </c>
      <c r="AB801" s="30"/>
      <c r="AC801" s="129"/>
    </row>
    <row r="802" spans="1:29" s="6" customFormat="1" ht="120.75" customHeight="1">
      <c r="A802" s="3" t="s">
        <v>3565</v>
      </c>
      <c r="B802" s="4" t="s">
        <v>478</v>
      </c>
      <c r="C802" s="4" t="s">
        <v>479</v>
      </c>
      <c r="D802" s="4" t="s">
        <v>3553</v>
      </c>
      <c r="E802" s="18" t="s">
        <v>3556</v>
      </c>
      <c r="F802" s="4" t="s">
        <v>3554</v>
      </c>
      <c r="G802" s="18" t="s">
        <v>3557</v>
      </c>
      <c r="H802" s="3" t="s">
        <v>3555</v>
      </c>
      <c r="I802" s="3"/>
      <c r="J802" s="3"/>
      <c r="K802" s="4" t="s">
        <v>491</v>
      </c>
      <c r="L802" s="4">
        <v>0</v>
      </c>
      <c r="M802" s="12" t="s">
        <v>2463</v>
      </c>
      <c r="N802" s="4" t="s">
        <v>483</v>
      </c>
      <c r="O802" s="10" t="s">
        <v>1356</v>
      </c>
      <c r="P802" s="4" t="s">
        <v>483</v>
      </c>
      <c r="Q802" s="4" t="s">
        <v>485</v>
      </c>
      <c r="R802" s="12" t="s">
        <v>1345</v>
      </c>
      <c r="S802" s="12" t="s">
        <v>1346</v>
      </c>
      <c r="T802" s="4">
        <v>796</v>
      </c>
      <c r="U802" s="4" t="s">
        <v>835</v>
      </c>
      <c r="V802" s="3">
        <v>1</v>
      </c>
      <c r="W802" s="4">
        <v>125893</v>
      </c>
      <c r="X802" s="26">
        <f>W802*V802</f>
        <v>125893</v>
      </c>
      <c r="Y802" s="26">
        <f t="shared" si="45"/>
        <v>141000.16</v>
      </c>
      <c r="Z802" s="4"/>
      <c r="AA802" s="40" t="s">
        <v>1319</v>
      </c>
      <c r="AB802" s="4"/>
      <c r="AC802" s="133"/>
    </row>
    <row r="803" spans="1:30" ht="75.75" customHeight="1">
      <c r="A803" s="3" t="s">
        <v>3566</v>
      </c>
      <c r="B803" s="4" t="s">
        <v>478</v>
      </c>
      <c r="C803" s="4" t="s">
        <v>479</v>
      </c>
      <c r="D803" s="20" t="s">
        <v>3552</v>
      </c>
      <c r="E803" s="18" t="s">
        <v>3558</v>
      </c>
      <c r="F803" s="4" t="s">
        <v>3558</v>
      </c>
      <c r="G803" s="18" t="s">
        <v>3559</v>
      </c>
      <c r="H803" s="3" t="s">
        <v>3560</v>
      </c>
      <c r="I803" s="3" t="s">
        <v>3582</v>
      </c>
      <c r="J803" s="3"/>
      <c r="K803" s="4" t="s">
        <v>491</v>
      </c>
      <c r="L803" s="3">
        <v>0</v>
      </c>
      <c r="M803" s="12" t="s">
        <v>2463</v>
      </c>
      <c r="N803" s="4" t="s">
        <v>483</v>
      </c>
      <c r="O803" s="10" t="s">
        <v>1356</v>
      </c>
      <c r="P803" s="4" t="s">
        <v>483</v>
      </c>
      <c r="Q803" s="4" t="s">
        <v>485</v>
      </c>
      <c r="R803" s="12" t="s">
        <v>1345</v>
      </c>
      <c r="S803" s="12" t="s">
        <v>1346</v>
      </c>
      <c r="T803" s="4">
        <v>797</v>
      </c>
      <c r="U803" s="4" t="s">
        <v>835</v>
      </c>
      <c r="V803" s="3">
        <v>1</v>
      </c>
      <c r="W803" s="53">
        <v>32143</v>
      </c>
      <c r="X803" s="26">
        <f>W803*V803</f>
        <v>32143</v>
      </c>
      <c r="Y803" s="26">
        <f t="shared" si="45"/>
        <v>36000.16</v>
      </c>
      <c r="Z803" s="4"/>
      <c r="AA803" s="4" t="s">
        <v>1319</v>
      </c>
      <c r="AB803" s="30"/>
      <c r="AC803" s="129"/>
      <c r="AD803" s="6"/>
    </row>
    <row r="804" spans="1:29" ht="90.75" customHeight="1">
      <c r="A804" s="3" t="s">
        <v>3567</v>
      </c>
      <c r="B804" s="4" t="s">
        <v>478</v>
      </c>
      <c r="C804" s="4" t="s">
        <v>479</v>
      </c>
      <c r="D804" s="103" t="s">
        <v>3361</v>
      </c>
      <c r="E804" s="10" t="s">
        <v>3362</v>
      </c>
      <c r="F804" s="10" t="s">
        <v>3363</v>
      </c>
      <c r="G804" s="10" t="s">
        <v>3364</v>
      </c>
      <c r="H804" s="10" t="s">
        <v>3365</v>
      </c>
      <c r="I804" s="3" t="s">
        <v>3564</v>
      </c>
      <c r="J804" s="4"/>
      <c r="K804" s="4" t="s">
        <v>482</v>
      </c>
      <c r="L804" s="4">
        <v>0</v>
      </c>
      <c r="M804" s="3">
        <v>231010000</v>
      </c>
      <c r="N804" s="4" t="s">
        <v>483</v>
      </c>
      <c r="O804" s="10" t="s">
        <v>1356</v>
      </c>
      <c r="P804" s="4" t="s">
        <v>483</v>
      </c>
      <c r="Q804" s="4" t="s">
        <v>485</v>
      </c>
      <c r="R804" s="12" t="s">
        <v>1345</v>
      </c>
      <c r="S804" s="4" t="s">
        <v>486</v>
      </c>
      <c r="T804" s="4">
        <v>796</v>
      </c>
      <c r="U804" s="4" t="s">
        <v>493</v>
      </c>
      <c r="V804" s="3">
        <v>10</v>
      </c>
      <c r="W804" s="41">
        <v>1415</v>
      </c>
      <c r="X804" s="47">
        <f>W804*V804</f>
        <v>14150</v>
      </c>
      <c r="Y804" s="26">
        <f t="shared" si="45"/>
        <v>15848.000000000002</v>
      </c>
      <c r="Z804" s="4"/>
      <c r="AA804" s="4" t="s">
        <v>1319</v>
      </c>
      <c r="AB804" s="4"/>
      <c r="AC804" s="130"/>
    </row>
    <row r="805" spans="1:29" ht="90.75" customHeight="1">
      <c r="A805" s="3" t="s">
        <v>3571</v>
      </c>
      <c r="B805" s="4" t="s">
        <v>478</v>
      </c>
      <c r="C805" s="4" t="s">
        <v>479</v>
      </c>
      <c r="D805" s="103" t="s">
        <v>3574</v>
      </c>
      <c r="E805" s="10" t="s">
        <v>3572</v>
      </c>
      <c r="F805" s="10" t="s">
        <v>3573</v>
      </c>
      <c r="G805" s="10" t="s">
        <v>3575</v>
      </c>
      <c r="H805" s="10" t="s">
        <v>3576</v>
      </c>
      <c r="I805" s="3"/>
      <c r="J805" s="4"/>
      <c r="K805" s="4" t="s">
        <v>482</v>
      </c>
      <c r="L805" s="4">
        <v>0</v>
      </c>
      <c r="M805" s="3">
        <v>231010000</v>
      </c>
      <c r="N805" s="4" t="s">
        <v>483</v>
      </c>
      <c r="O805" s="10" t="s">
        <v>1356</v>
      </c>
      <c r="P805" s="4" t="s">
        <v>483</v>
      </c>
      <c r="Q805" s="4" t="s">
        <v>485</v>
      </c>
      <c r="R805" s="12" t="s">
        <v>1345</v>
      </c>
      <c r="S805" s="4" t="s">
        <v>486</v>
      </c>
      <c r="T805" s="4">
        <v>796</v>
      </c>
      <c r="U805" s="4" t="s">
        <v>493</v>
      </c>
      <c r="V805" s="3">
        <v>3</v>
      </c>
      <c r="W805" s="41">
        <v>6000</v>
      </c>
      <c r="X805" s="47">
        <f>W805*V805</f>
        <v>18000</v>
      </c>
      <c r="Y805" s="26">
        <f t="shared" si="45"/>
        <v>20160.000000000004</v>
      </c>
      <c r="Z805" s="4"/>
      <c r="AA805" s="4" t="s">
        <v>1319</v>
      </c>
      <c r="AB805" s="4"/>
      <c r="AC805" s="130"/>
    </row>
    <row r="806" spans="1:29" s="68" customFormat="1" ht="105" customHeight="1">
      <c r="A806" s="3" t="s">
        <v>3577</v>
      </c>
      <c r="B806" s="4" t="s">
        <v>478</v>
      </c>
      <c r="C806" s="4" t="s">
        <v>479</v>
      </c>
      <c r="D806" s="4" t="s">
        <v>212</v>
      </c>
      <c r="E806" s="4" t="s">
        <v>213</v>
      </c>
      <c r="F806" s="4" t="s">
        <v>1461</v>
      </c>
      <c r="G806" s="4" t="s">
        <v>214</v>
      </c>
      <c r="H806" s="4" t="s">
        <v>3161</v>
      </c>
      <c r="I806" s="4" t="s">
        <v>215</v>
      </c>
      <c r="J806" s="4"/>
      <c r="K806" s="4" t="s">
        <v>491</v>
      </c>
      <c r="L806" s="3">
        <v>0</v>
      </c>
      <c r="M806" s="3">
        <v>231010000</v>
      </c>
      <c r="N806" s="4" t="s">
        <v>483</v>
      </c>
      <c r="O806" s="10" t="s">
        <v>1356</v>
      </c>
      <c r="P806" s="4" t="s">
        <v>483</v>
      </c>
      <c r="Q806" s="4" t="s">
        <v>485</v>
      </c>
      <c r="R806" s="4" t="s">
        <v>503</v>
      </c>
      <c r="S806" s="4" t="s">
        <v>496</v>
      </c>
      <c r="T806" s="12">
        <v>796</v>
      </c>
      <c r="U806" s="4" t="s">
        <v>493</v>
      </c>
      <c r="V806" s="3">
        <v>300</v>
      </c>
      <c r="W806" s="14">
        <v>1071</v>
      </c>
      <c r="X806" s="26">
        <f aca="true" t="shared" si="46" ref="X806:X813">V806*W806</f>
        <v>321300</v>
      </c>
      <c r="Y806" s="26">
        <f t="shared" si="45"/>
        <v>359856.00000000006</v>
      </c>
      <c r="Z806" s="3"/>
      <c r="AA806" s="4" t="s">
        <v>1319</v>
      </c>
      <c r="AB806" s="4"/>
      <c r="AC806" s="111"/>
    </row>
    <row r="807" spans="1:29" s="68" customFormat="1" ht="105" customHeight="1">
      <c r="A807" s="3" t="s">
        <v>3585</v>
      </c>
      <c r="B807" s="4" t="s">
        <v>478</v>
      </c>
      <c r="C807" s="4" t="s">
        <v>479</v>
      </c>
      <c r="D807" s="4" t="s">
        <v>3587</v>
      </c>
      <c r="E807" s="4" t="s">
        <v>671</v>
      </c>
      <c r="F807" s="4" t="s">
        <v>654</v>
      </c>
      <c r="G807" s="4" t="s">
        <v>3588</v>
      </c>
      <c r="H807" s="4" t="s">
        <v>3589</v>
      </c>
      <c r="I807" s="4"/>
      <c r="J807" s="4"/>
      <c r="K807" s="4" t="s">
        <v>482</v>
      </c>
      <c r="L807" s="3">
        <v>0</v>
      </c>
      <c r="M807" s="3">
        <v>231010000</v>
      </c>
      <c r="N807" s="4" t="s">
        <v>483</v>
      </c>
      <c r="O807" s="10" t="s">
        <v>576</v>
      </c>
      <c r="P807" s="4" t="s">
        <v>483</v>
      </c>
      <c r="Q807" s="4" t="s">
        <v>485</v>
      </c>
      <c r="R807" s="4" t="s">
        <v>503</v>
      </c>
      <c r="S807" s="4" t="s">
        <v>486</v>
      </c>
      <c r="T807" s="12" t="s">
        <v>228</v>
      </c>
      <c r="U807" s="4" t="s">
        <v>229</v>
      </c>
      <c r="V807" s="3">
        <v>6</v>
      </c>
      <c r="W807" s="14">
        <v>893</v>
      </c>
      <c r="X807" s="26">
        <f t="shared" si="46"/>
        <v>5358</v>
      </c>
      <c r="Y807" s="26">
        <f t="shared" si="45"/>
        <v>6000.960000000001</v>
      </c>
      <c r="Z807" s="3"/>
      <c r="AA807" s="4" t="s">
        <v>1319</v>
      </c>
      <c r="AB807" s="4"/>
      <c r="AC807" s="111"/>
    </row>
    <row r="808" spans="1:29" s="68" customFormat="1" ht="105" customHeight="1">
      <c r="A808" s="3" t="s">
        <v>3586</v>
      </c>
      <c r="B808" s="4" t="s">
        <v>478</v>
      </c>
      <c r="C808" s="4" t="s">
        <v>479</v>
      </c>
      <c r="D808" s="4" t="s">
        <v>3590</v>
      </c>
      <c r="E808" s="4" t="s">
        <v>3591</v>
      </c>
      <c r="F808" s="4" t="s">
        <v>3592</v>
      </c>
      <c r="G808" s="4" t="s">
        <v>3593</v>
      </c>
      <c r="H808" s="4" t="s">
        <v>3594</v>
      </c>
      <c r="I808" s="4"/>
      <c r="J808" s="4"/>
      <c r="K808" s="4" t="s">
        <v>482</v>
      </c>
      <c r="L808" s="3">
        <v>0</v>
      </c>
      <c r="M808" s="3">
        <v>231010000</v>
      </c>
      <c r="N808" s="4" t="s">
        <v>483</v>
      </c>
      <c r="O808" s="10" t="s">
        <v>576</v>
      </c>
      <c r="P808" s="4" t="s">
        <v>483</v>
      </c>
      <c r="Q808" s="4" t="s">
        <v>485</v>
      </c>
      <c r="R808" s="4" t="s">
        <v>503</v>
      </c>
      <c r="S808" s="4" t="s">
        <v>486</v>
      </c>
      <c r="T808" s="12">
        <v>796</v>
      </c>
      <c r="U808" s="4" t="s">
        <v>493</v>
      </c>
      <c r="V808" s="3">
        <v>6</v>
      </c>
      <c r="W808" s="14">
        <v>179</v>
      </c>
      <c r="X808" s="26">
        <f t="shared" si="46"/>
        <v>1074</v>
      </c>
      <c r="Y808" s="26">
        <f t="shared" si="45"/>
        <v>1202.88</v>
      </c>
      <c r="Z808" s="3"/>
      <c r="AA808" s="4" t="s">
        <v>1319</v>
      </c>
      <c r="AB808" s="4"/>
      <c r="AC808" s="111"/>
    </row>
    <row r="809" spans="1:29" s="68" customFormat="1" ht="105" customHeight="1">
      <c r="A809" s="3" t="s">
        <v>3595</v>
      </c>
      <c r="B809" s="4" t="s">
        <v>478</v>
      </c>
      <c r="C809" s="4" t="s">
        <v>479</v>
      </c>
      <c r="D809" s="4" t="s">
        <v>3597</v>
      </c>
      <c r="E809" s="4" t="s">
        <v>3598</v>
      </c>
      <c r="F809" s="4" t="s">
        <v>3599</v>
      </c>
      <c r="G809" s="4" t="s">
        <v>3600</v>
      </c>
      <c r="H809" s="4" t="s">
        <v>3601</v>
      </c>
      <c r="I809" s="4"/>
      <c r="J809" s="4"/>
      <c r="K809" s="4" t="s">
        <v>482</v>
      </c>
      <c r="L809" s="3">
        <v>0</v>
      </c>
      <c r="M809" s="3">
        <v>231010000</v>
      </c>
      <c r="N809" s="4" t="s">
        <v>483</v>
      </c>
      <c r="O809" s="10" t="s">
        <v>576</v>
      </c>
      <c r="P809" s="4" t="s">
        <v>483</v>
      </c>
      <c r="Q809" s="4" t="s">
        <v>485</v>
      </c>
      <c r="R809" s="4" t="s">
        <v>503</v>
      </c>
      <c r="S809" s="4" t="s">
        <v>486</v>
      </c>
      <c r="T809" s="12">
        <v>796</v>
      </c>
      <c r="U809" s="4" t="s">
        <v>493</v>
      </c>
      <c r="V809" s="3">
        <v>1</v>
      </c>
      <c r="W809" s="14">
        <v>893</v>
      </c>
      <c r="X809" s="26">
        <f t="shared" si="46"/>
        <v>893</v>
      </c>
      <c r="Y809" s="26">
        <f t="shared" si="45"/>
        <v>1000.1600000000001</v>
      </c>
      <c r="Z809" s="3"/>
      <c r="AA809" s="4" t="s">
        <v>1319</v>
      </c>
      <c r="AB809" s="4"/>
      <c r="AC809" s="111"/>
    </row>
    <row r="810" spans="1:29" s="68" customFormat="1" ht="105" customHeight="1">
      <c r="A810" s="3" t="s">
        <v>3596</v>
      </c>
      <c r="B810" s="4" t="s">
        <v>478</v>
      </c>
      <c r="C810" s="4" t="s">
        <v>479</v>
      </c>
      <c r="D810" s="4" t="s">
        <v>3602</v>
      </c>
      <c r="E810" s="4" t="s">
        <v>3603</v>
      </c>
      <c r="F810" s="4" t="s">
        <v>3604</v>
      </c>
      <c r="G810" s="4" t="s">
        <v>3605</v>
      </c>
      <c r="H810" s="4" t="s">
        <v>3606</v>
      </c>
      <c r="I810" s="4"/>
      <c r="J810" s="4"/>
      <c r="K810" s="4" t="s">
        <v>482</v>
      </c>
      <c r="L810" s="3">
        <v>0</v>
      </c>
      <c r="M810" s="3">
        <v>231010000</v>
      </c>
      <c r="N810" s="4" t="s">
        <v>483</v>
      </c>
      <c r="O810" s="10" t="s">
        <v>576</v>
      </c>
      <c r="P810" s="4" t="s">
        <v>483</v>
      </c>
      <c r="Q810" s="4" t="s">
        <v>485</v>
      </c>
      <c r="R810" s="4" t="s">
        <v>503</v>
      </c>
      <c r="S810" s="4" t="s">
        <v>486</v>
      </c>
      <c r="T810" s="12">
        <v>796</v>
      </c>
      <c r="U810" s="4" t="s">
        <v>493</v>
      </c>
      <c r="V810" s="3">
        <v>1</v>
      </c>
      <c r="W810" s="14">
        <v>3572</v>
      </c>
      <c r="X810" s="26">
        <f t="shared" si="46"/>
        <v>3572</v>
      </c>
      <c r="Y810" s="26">
        <f t="shared" si="45"/>
        <v>4000.6400000000003</v>
      </c>
      <c r="Z810" s="3"/>
      <c r="AA810" s="4" t="s">
        <v>1319</v>
      </c>
      <c r="AB810" s="4"/>
      <c r="AC810" s="111"/>
    </row>
    <row r="811" spans="1:30" s="75" customFormat="1" ht="61.5" customHeight="1">
      <c r="A811" s="3" t="s">
        <v>3627</v>
      </c>
      <c r="B811" s="3" t="s">
        <v>478</v>
      </c>
      <c r="C811" s="3" t="s">
        <v>479</v>
      </c>
      <c r="D811" s="4" t="s">
        <v>3620</v>
      </c>
      <c r="E811" s="4" t="s">
        <v>1079</v>
      </c>
      <c r="F811" s="3" t="s">
        <v>1079</v>
      </c>
      <c r="G811" s="4" t="s">
        <v>3621</v>
      </c>
      <c r="H811" s="3" t="s">
        <v>3621</v>
      </c>
      <c r="I811" s="3"/>
      <c r="J811" s="3"/>
      <c r="K811" s="4" t="s">
        <v>482</v>
      </c>
      <c r="L811" s="4">
        <v>0</v>
      </c>
      <c r="M811" s="12" t="s">
        <v>2463</v>
      </c>
      <c r="N811" s="4" t="s">
        <v>483</v>
      </c>
      <c r="O811" s="10" t="s">
        <v>1356</v>
      </c>
      <c r="P811" s="4" t="s">
        <v>483</v>
      </c>
      <c r="Q811" s="4" t="s">
        <v>485</v>
      </c>
      <c r="R811" s="4" t="s">
        <v>503</v>
      </c>
      <c r="S811" s="59" t="s">
        <v>486</v>
      </c>
      <c r="T811" s="70" t="s">
        <v>250</v>
      </c>
      <c r="U811" s="70" t="s">
        <v>2990</v>
      </c>
      <c r="V811" s="4">
        <v>300</v>
      </c>
      <c r="W811" s="24">
        <v>211</v>
      </c>
      <c r="X811" s="24">
        <f t="shared" si="46"/>
        <v>63300</v>
      </c>
      <c r="Y811" s="24">
        <f t="shared" si="45"/>
        <v>70896</v>
      </c>
      <c r="Z811" s="4"/>
      <c r="AA811" s="4" t="s">
        <v>1319</v>
      </c>
      <c r="AB811" s="4"/>
      <c r="AC811" s="111"/>
      <c r="AD811" s="181"/>
    </row>
    <row r="812" spans="1:30" s="75" customFormat="1" ht="57.75" customHeight="1">
      <c r="A812" s="3" t="s">
        <v>3628</v>
      </c>
      <c r="B812" s="3" t="s">
        <v>478</v>
      </c>
      <c r="C812" s="3" t="s">
        <v>479</v>
      </c>
      <c r="D812" s="4" t="s">
        <v>3622</v>
      </c>
      <c r="E812" s="4" t="s">
        <v>3623</v>
      </c>
      <c r="F812" s="3" t="s">
        <v>3624</v>
      </c>
      <c r="G812" s="4" t="s">
        <v>3625</v>
      </c>
      <c r="H812" s="3" t="s">
        <v>3626</v>
      </c>
      <c r="I812" s="3"/>
      <c r="J812" s="3"/>
      <c r="K812" s="4" t="s">
        <v>482</v>
      </c>
      <c r="L812" s="4">
        <v>0</v>
      </c>
      <c r="M812" s="12" t="s">
        <v>2463</v>
      </c>
      <c r="N812" s="4" t="s">
        <v>483</v>
      </c>
      <c r="O812" s="10" t="s">
        <v>1356</v>
      </c>
      <c r="P812" s="4" t="s">
        <v>483</v>
      </c>
      <c r="Q812" s="4" t="s">
        <v>485</v>
      </c>
      <c r="R812" s="4" t="s">
        <v>503</v>
      </c>
      <c r="S812" s="59" t="s">
        <v>486</v>
      </c>
      <c r="T812" s="70" t="s">
        <v>175</v>
      </c>
      <c r="U812" s="70" t="s">
        <v>835</v>
      </c>
      <c r="V812" s="4">
        <v>1</v>
      </c>
      <c r="W812" s="24">
        <v>330</v>
      </c>
      <c r="X812" s="24">
        <f t="shared" si="46"/>
        <v>330</v>
      </c>
      <c r="Y812" s="24">
        <f t="shared" si="45"/>
        <v>369.6</v>
      </c>
      <c r="Z812" s="4"/>
      <c r="AA812" s="4" t="s">
        <v>1319</v>
      </c>
      <c r="AB812" s="4"/>
      <c r="AC812" s="111"/>
      <c r="AD812" s="181"/>
    </row>
    <row r="813" spans="1:30" s="75" customFormat="1" ht="51.75" customHeight="1">
      <c r="A813" s="3" t="s">
        <v>3629</v>
      </c>
      <c r="B813" s="3" t="s">
        <v>478</v>
      </c>
      <c r="C813" s="3" t="s">
        <v>479</v>
      </c>
      <c r="D813" s="4" t="s">
        <v>1225</v>
      </c>
      <c r="E813" s="4" t="s">
        <v>1004</v>
      </c>
      <c r="F813" s="3" t="s">
        <v>1004</v>
      </c>
      <c r="G813" s="4" t="s">
        <v>1228</v>
      </c>
      <c r="H813" s="3" t="s">
        <v>3136</v>
      </c>
      <c r="I813" s="3"/>
      <c r="J813" s="3"/>
      <c r="K813" s="4" t="s">
        <v>482</v>
      </c>
      <c r="L813" s="4">
        <v>0</v>
      </c>
      <c r="M813" s="12" t="s">
        <v>2463</v>
      </c>
      <c r="N813" s="4" t="s">
        <v>483</v>
      </c>
      <c r="O813" s="10" t="s">
        <v>1356</v>
      </c>
      <c r="P813" s="4" t="s">
        <v>483</v>
      </c>
      <c r="Q813" s="4" t="s">
        <v>485</v>
      </c>
      <c r="R813" s="4" t="s">
        <v>503</v>
      </c>
      <c r="S813" s="59" t="s">
        <v>486</v>
      </c>
      <c r="T813" s="70" t="s">
        <v>175</v>
      </c>
      <c r="U813" s="70" t="s">
        <v>835</v>
      </c>
      <c r="V813" s="4">
        <v>1</v>
      </c>
      <c r="W813" s="24">
        <v>1295</v>
      </c>
      <c r="X813" s="24">
        <f t="shared" si="46"/>
        <v>1295</v>
      </c>
      <c r="Y813" s="24">
        <f t="shared" si="45"/>
        <v>1450.4</v>
      </c>
      <c r="Z813" s="4"/>
      <c r="AA813" s="4" t="s">
        <v>1319</v>
      </c>
      <c r="AB813" s="4"/>
      <c r="AC813" s="111"/>
      <c r="AD813" s="181"/>
    </row>
    <row r="814" spans="1:29" ht="80.25" customHeight="1">
      <c r="A814" s="3" t="s">
        <v>3635</v>
      </c>
      <c r="B814" s="4" t="s">
        <v>478</v>
      </c>
      <c r="C814" s="4" t="s">
        <v>479</v>
      </c>
      <c r="D814" s="103" t="s">
        <v>3450</v>
      </c>
      <c r="E814" s="10" t="s">
        <v>3451</v>
      </c>
      <c r="F814" s="10" t="s">
        <v>3452</v>
      </c>
      <c r="G814" s="10" t="s">
        <v>3453</v>
      </c>
      <c r="H814" s="10" t="s">
        <v>3454</v>
      </c>
      <c r="I814" s="10" t="s">
        <v>3692</v>
      </c>
      <c r="J814" s="4"/>
      <c r="K814" s="4" t="s">
        <v>482</v>
      </c>
      <c r="L814" s="4">
        <v>0</v>
      </c>
      <c r="M814" s="3">
        <v>231010000</v>
      </c>
      <c r="N814" s="4" t="s">
        <v>483</v>
      </c>
      <c r="O814" s="3" t="s">
        <v>576</v>
      </c>
      <c r="P814" s="4" t="s">
        <v>483</v>
      </c>
      <c r="Q814" s="4" t="s">
        <v>485</v>
      </c>
      <c r="R814" s="12" t="s">
        <v>1345</v>
      </c>
      <c r="S814" s="59" t="s">
        <v>486</v>
      </c>
      <c r="T814" s="4">
        <v>166</v>
      </c>
      <c r="U814" s="4" t="s">
        <v>502</v>
      </c>
      <c r="V814" s="3">
        <v>5280</v>
      </c>
      <c r="W814" s="3">
        <v>333.34</v>
      </c>
      <c r="X814" s="47">
        <f>W814*V814</f>
        <v>1760035.2</v>
      </c>
      <c r="Y814" s="26">
        <f t="shared" si="45"/>
        <v>1971239.424</v>
      </c>
      <c r="Z814" s="4"/>
      <c r="AA814" s="4" t="s">
        <v>1319</v>
      </c>
      <c r="AB814" s="4"/>
      <c r="AC814" s="130"/>
    </row>
    <row r="815" spans="1:29" ht="50.25" customHeight="1">
      <c r="A815" s="3" t="s">
        <v>3638</v>
      </c>
      <c r="B815" s="4" t="s">
        <v>478</v>
      </c>
      <c r="C815" s="4" t="s">
        <v>479</v>
      </c>
      <c r="D815" s="103" t="s">
        <v>3574</v>
      </c>
      <c r="E815" s="10" t="s">
        <v>3572</v>
      </c>
      <c r="F815" s="10" t="s">
        <v>3573</v>
      </c>
      <c r="G815" s="10" t="s">
        <v>3575</v>
      </c>
      <c r="H815" s="10" t="s">
        <v>3576</v>
      </c>
      <c r="I815" s="182"/>
      <c r="J815" s="4"/>
      <c r="K815" s="4" t="s">
        <v>482</v>
      </c>
      <c r="L815" s="4">
        <v>0</v>
      </c>
      <c r="M815" s="3">
        <v>231010000</v>
      </c>
      <c r="N815" s="4" t="s">
        <v>483</v>
      </c>
      <c r="O815" s="10" t="s">
        <v>1356</v>
      </c>
      <c r="P815" s="4" t="s">
        <v>483</v>
      </c>
      <c r="Q815" s="4" t="s">
        <v>485</v>
      </c>
      <c r="R815" s="12" t="s">
        <v>1345</v>
      </c>
      <c r="S815" s="4" t="s">
        <v>486</v>
      </c>
      <c r="T815" s="4">
        <v>796</v>
      </c>
      <c r="U815" s="4" t="s">
        <v>493</v>
      </c>
      <c r="V815" s="3">
        <v>2</v>
      </c>
      <c r="W815" s="41">
        <v>6200</v>
      </c>
      <c r="X815" s="47">
        <f>W815*V815</f>
        <v>12400</v>
      </c>
      <c r="Y815" s="26">
        <f t="shared" si="45"/>
        <v>13888.000000000002</v>
      </c>
      <c r="Z815" s="4"/>
      <c r="AA815" s="4" t="s">
        <v>1319</v>
      </c>
      <c r="AB815" s="4"/>
      <c r="AC815" s="130"/>
    </row>
    <row r="816" spans="1:29" ht="68.25" customHeight="1">
      <c r="A816" s="3" t="s">
        <v>3657</v>
      </c>
      <c r="B816" s="4" t="s">
        <v>478</v>
      </c>
      <c r="C816" s="4" t="s">
        <v>479</v>
      </c>
      <c r="D816" s="103" t="s">
        <v>3658</v>
      </c>
      <c r="E816" s="10" t="s">
        <v>3659</v>
      </c>
      <c r="F816" s="10" t="s">
        <v>3661</v>
      </c>
      <c r="G816" s="10" t="s">
        <v>3660</v>
      </c>
      <c r="H816" s="10" t="s">
        <v>3662</v>
      </c>
      <c r="I816" s="3"/>
      <c r="J816" s="4"/>
      <c r="K816" s="4" t="s">
        <v>482</v>
      </c>
      <c r="L816" s="4">
        <v>0</v>
      </c>
      <c r="M816" s="3">
        <v>231010000</v>
      </c>
      <c r="N816" s="4" t="s">
        <v>483</v>
      </c>
      <c r="O816" s="10" t="s">
        <v>691</v>
      </c>
      <c r="P816" s="4" t="s">
        <v>483</v>
      </c>
      <c r="Q816" s="4" t="s">
        <v>485</v>
      </c>
      <c r="R816" s="12" t="s">
        <v>1345</v>
      </c>
      <c r="S816" s="4" t="s">
        <v>486</v>
      </c>
      <c r="T816" s="4">
        <v>796</v>
      </c>
      <c r="U816" s="4" t="s">
        <v>493</v>
      </c>
      <c r="V816" s="3">
        <v>2</v>
      </c>
      <c r="W816" s="41">
        <v>100000</v>
      </c>
      <c r="X816" s="47">
        <v>0</v>
      </c>
      <c r="Y816" s="26">
        <f>X816*1.12</f>
        <v>0</v>
      </c>
      <c r="Z816" s="4"/>
      <c r="AA816" s="4" t="s">
        <v>1319</v>
      </c>
      <c r="AB816" s="4" t="s">
        <v>3763</v>
      </c>
      <c r="AC816" s="130"/>
    </row>
    <row r="817" spans="1:29" ht="68.25" customHeight="1">
      <c r="A817" s="3" t="s">
        <v>3723</v>
      </c>
      <c r="B817" s="4" t="s">
        <v>478</v>
      </c>
      <c r="C817" s="4" t="s">
        <v>479</v>
      </c>
      <c r="D817" s="103" t="s">
        <v>3758</v>
      </c>
      <c r="E817" s="10" t="s">
        <v>3659</v>
      </c>
      <c r="F817" s="10" t="s">
        <v>3661</v>
      </c>
      <c r="G817" s="10" t="s">
        <v>3759</v>
      </c>
      <c r="H817" s="10" t="s">
        <v>3760</v>
      </c>
      <c r="I817" s="3" t="s">
        <v>3762</v>
      </c>
      <c r="J817" s="4"/>
      <c r="K817" s="4" t="s">
        <v>482</v>
      </c>
      <c r="L817" s="4">
        <v>0</v>
      </c>
      <c r="M817" s="3">
        <v>231010000</v>
      </c>
      <c r="N817" s="4" t="s">
        <v>483</v>
      </c>
      <c r="O817" s="10" t="s">
        <v>691</v>
      </c>
      <c r="P817" s="4" t="s">
        <v>483</v>
      </c>
      <c r="Q817" s="4" t="s">
        <v>485</v>
      </c>
      <c r="R817" s="12" t="s">
        <v>1345</v>
      </c>
      <c r="S817" s="4" t="s">
        <v>486</v>
      </c>
      <c r="T817" s="4">
        <v>796</v>
      </c>
      <c r="U817" s="4" t="s">
        <v>493</v>
      </c>
      <c r="V817" s="3">
        <v>2</v>
      </c>
      <c r="W817" s="41">
        <v>50000</v>
      </c>
      <c r="X817" s="47">
        <f>W817*V817</f>
        <v>100000</v>
      </c>
      <c r="Y817" s="26">
        <f>X817*1.12</f>
        <v>112000.00000000001</v>
      </c>
      <c r="Z817" s="4"/>
      <c r="AA817" s="4" t="s">
        <v>1319</v>
      </c>
      <c r="AB817" s="4"/>
      <c r="AC817" s="130"/>
    </row>
    <row r="818" spans="1:29" ht="56.25" customHeight="1">
      <c r="A818" s="3" t="s">
        <v>3674</v>
      </c>
      <c r="B818" s="4" t="s">
        <v>478</v>
      </c>
      <c r="C818" s="4" t="s">
        <v>479</v>
      </c>
      <c r="D818" s="103" t="s">
        <v>3677</v>
      </c>
      <c r="E818" s="10" t="s">
        <v>3675</v>
      </c>
      <c r="F818" s="10" t="s">
        <v>3676</v>
      </c>
      <c r="G818" s="10" t="s">
        <v>289</v>
      </c>
      <c r="H818" s="10" t="s">
        <v>1661</v>
      </c>
      <c r="I818" s="3"/>
      <c r="J818" s="4"/>
      <c r="K818" s="4" t="s">
        <v>482</v>
      </c>
      <c r="L818" s="4">
        <v>0</v>
      </c>
      <c r="M818" s="3">
        <v>231010000</v>
      </c>
      <c r="N818" s="4" t="s">
        <v>483</v>
      </c>
      <c r="O818" s="10" t="s">
        <v>691</v>
      </c>
      <c r="P818" s="4" t="s">
        <v>483</v>
      </c>
      <c r="Q818" s="4" t="s">
        <v>485</v>
      </c>
      <c r="R818" s="12" t="s">
        <v>1345</v>
      </c>
      <c r="S818" s="4" t="s">
        <v>486</v>
      </c>
      <c r="T818" s="4">
        <v>796</v>
      </c>
      <c r="U818" s="4" t="s">
        <v>493</v>
      </c>
      <c r="V818" s="3">
        <v>1</v>
      </c>
      <c r="W818" s="41">
        <v>25000</v>
      </c>
      <c r="X818" s="47">
        <f>W818*V818</f>
        <v>25000</v>
      </c>
      <c r="Y818" s="26">
        <f>X818*1.12</f>
        <v>28000.000000000004</v>
      </c>
      <c r="Z818" s="4"/>
      <c r="AA818" s="4" t="s">
        <v>1319</v>
      </c>
      <c r="AB818" s="4"/>
      <c r="AC818" s="130"/>
    </row>
    <row r="819" spans="1:28" ht="102">
      <c r="A819" s="3" t="s">
        <v>3700</v>
      </c>
      <c r="B819" s="3" t="s">
        <v>478</v>
      </c>
      <c r="C819" s="3" t="s">
        <v>479</v>
      </c>
      <c r="D819" s="3" t="s">
        <v>3720</v>
      </c>
      <c r="E819" s="3" t="s">
        <v>3659</v>
      </c>
      <c r="F819" s="3" t="s">
        <v>3661</v>
      </c>
      <c r="G819" s="3" t="s">
        <v>3721</v>
      </c>
      <c r="H819" s="3" t="s">
        <v>3722</v>
      </c>
      <c r="I819" s="3" t="s">
        <v>3761</v>
      </c>
      <c r="J819" s="3"/>
      <c r="K819" s="4" t="s">
        <v>482</v>
      </c>
      <c r="L819" s="33">
        <v>0</v>
      </c>
      <c r="M819" s="12" t="s">
        <v>2463</v>
      </c>
      <c r="N819" s="33" t="s">
        <v>483</v>
      </c>
      <c r="O819" s="3" t="s">
        <v>691</v>
      </c>
      <c r="P819" s="33" t="s">
        <v>483</v>
      </c>
      <c r="Q819" s="4" t="s">
        <v>485</v>
      </c>
      <c r="R819" s="33" t="s">
        <v>503</v>
      </c>
      <c r="S819" s="4" t="s">
        <v>3054</v>
      </c>
      <c r="T819" s="34" t="s">
        <v>319</v>
      </c>
      <c r="U819" s="3" t="s">
        <v>493</v>
      </c>
      <c r="V819" s="3">
        <v>2</v>
      </c>
      <c r="W819" s="113">
        <v>50000</v>
      </c>
      <c r="X819" s="26">
        <f>W819*V819</f>
        <v>100000</v>
      </c>
      <c r="Y819" s="26">
        <f>X819*1.12</f>
        <v>112000.00000000001</v>
      </c>
      <c r="Z819" s="33"/>
      <c r="AA819" s="4" t="s">
        <v>1319</v>
      </c>
      <c r="AB819" s="4"/>
    </row>
    <row r="820" spans="1:29" s="6" customFormat="1" ht="62.25" customHeight="1">
      <c r="A820" s="3" t="s">
        <v>3703</v>
      </c>
      <c r="B820" s="4" t="s">
        <v>478</v>
      </c>
      <c r="C820" s="4" t="s">
        <v>479</v>
      </c>
      <c r="D820" s="4" t="s">
        <v>3696</v>
      </c>
      <c r="E820" s="4" t="s">
        <v>3697</v>
      </c>
      <c r="F820" s="4" t="s">
        <v>3697</v>
      </c>
      <c r="G820" s="4" t="s">
        <v>3698</v>
      </c>
      <c r="H820" s="4" t="s">
        <v>3699</v>
      </c>
      <c r="I820" s="3"/>
      <c r="J820" s="3"/>
      <c r="K820" s="4" t="s">
        <v>482</v>
      </c>
      <c r="L820" s="4">
        <v>0</v>
      </c>
      <c r="M820" s="3">
        <v>231010000</v>
      </c>
      <c r="N820" s="4" t="s">
        <v>483</v>
      </c>
      <c r="O820" s="13" t="s">
        <v>691</v>
      </c>
      <c r="P820" s="4" t="s">
        <v>483</v>
      </c>
      <c r="Q820" s="4"/>
      <c r="R820" s="4" t="s">
        <v>503</v>
      </c>
      <c r="S820" s="4" t="s">
        <v>496</v>
      </c>
      <c r="T820" s="12" t="s">
        <v>175</v>
      </c>
      <c r="U820" s="4" t="s">
        <v>835</v>
      </c>
      <c r="V820" s="3">
        <v>52</v>
      </c>
      <c r="W820" s="24">
        <v>7590</v>
      </c>
      <c r="X820" s="26">
        <f>W820*V820</f>
        <v>394680</v>
      </c>
      <c r="Y820" s="26">
        <f aca="true" t="shared" si="47" ref="Y820:Y832">X820*1.12</f>
        <v>442041.60000000003</v>
      </c>
      <c r="Z820" s="4"/>
      <c r="AA820" s="4" t="s">
        <v>1319</v>
      </c>
      <c r="AB820" s="4"/>
      <c r="AC820" s="133"/>
    </row>
    <row r="821" spans="1:28" ht="58.5" customHeight="1">
      <c r="A821" s="3" t="s">
        <v>3704</v>
      </c>
      <c r="B821" s="4" t="s">
        <v>1183</v>
      </c>
      <c r="C821" s="4" t="s">
        <v>479</v>
      </c>
      <c r="D821" s="4" t="s">
        <v>1051</v>
      </c>
      <c r="E821" s="4" t="s">
        <v>1052</v>
      </c>
      <c r="F821" s="4" t="s">
        <v>1052</v>
      </c>
      <c r="G821" s="4" t="s">
        <v>1053</v>
      </c>
      <c r="H821" s="4" t="s">
        <v>1812</v>
      </c>
      <c r="I821" s="3" t="s">
        <v>3059</v>
      </c>
      <c r="J821" s="3"/>
      <c r="K821" s="4" t="s">
        <v>482</v>
      </c>
      <c r="L821" s="4">
        <v>0</v>
      </c>
      <c r="M821" s="4">
        <v>231010000</v>
      </c>
      <c r="N821" s="4" t="s">
        <v>483</v>
      </c>
      <c r="O821" s="3" t="s">
        <v>691</v>
      </c>
      <c r="P821" s="4" t="s">
        <v>483</v>
      </c>
      <c r="Q821" s="4" t="s">
        <v>485</v>
      </c>
      <c r="R821" s="4" t="s">
        <v>503</v>
      </c>
      <c r="S821" s="4" t="s">
        <v>3054</v>
      </c>
      <c r="T821" s="12" t="s">
        <v>175</v>
      </c>
      <c r="U821" s="4" t="s">
        <v>493</v>
      </c>
      <c r="V821" s="3">
        <v>15</v>
      </c>
      <c r="W821" s="24">
        <v>200</v>
      </c>
      <c r="X821" s="26">
        <f>V821*W821</f>
        <v>3000</v>
      </c>
      <c r="Y821" s="26">
        <f t="shared" si="47"/>
        <v>3360.0000000000005</v>
      </c>
      <c r="Z821" s="24"/>
      <c r="AA821" s="4" t="s">
        <v>1319</v>
      </c>
      <c r="AB821" s="4"/>
    </row>
    <row r="822" spans="1:28" ht="114" customHeight="1">
      <c r="A822" s="3" t="s">
        <v>3710</v>
      </c>
      <c r="B822" s="4" t="s">
        <v>1183</v>
      </c>
      <c r="C822" s="4" t="s">
        <v>479</v>
      </c>
      <c r="D822" s="4" t="s">
        <v>3705</v>
      </c>
      <c r="E822" s="4" t="s">
        <v>3706</v>
      </c>
      <c r="F822" s="4" t="s">
        <v>3707</v>
      </c>
      <c r="G822" s="4" t="s">
        <v>3708</v>
      </c>
      <c r="H822" s="4" t="s">
        <v>3709</v>
      </c>
      <c r="I822" s="3"/>
      <c r="J822" s="3"/>
      <c r="K822" s="4" t="s">
        <v>482</v>
      </c>
      <c r="L822" s="4">
        <v>0</v>
      </c>
      <c r="M822" s="4">
        <v>231010000</v>
      </c>
      <c r="N822" s="4" t="s">
        <v>483</v>
      </c>
      <c r="O822" s="3" t="s">
        <v>691</v>
      </c>
      <c r="P822" s="4" t="s">
        <v>483</v>
      </c>
      <c r="Q822" s="4" t="s">
        <v>485</v>
      </c>
      <c r="R822" s="4" t="s">
        <v>503</v>
      </c>
      <c r="S822" s="4" t="s">
        <v>3054</v>
      </c>
      <c r="T822" s="12" t="s">
        <v>175</v>
      </c>
      <c r="U822" s="4" t="s">
        <v>493</v>
      </c>
      <c r="V822" s="3">
        <v>12</v>
      </c>
      <c r="W822" s="24">
        <v>3700</v>
      </c>
      <c r="X822" s="26">
        <f>V822*W822</f>
        <v>44400</v>
      </c>
      <c r="Y822" s="26">
        <f t="shared" si="47"/>
        <v>49728.00000000001</v>
      </c>
      <c r="Z822" s="24"/>
      <c r="AA822" s="4" t="s">
        <v>1319</v>
      </c>
      <c r="AB822" s="4"/>
    </row>
    <row r="823" spans="1:28" ht="102">
      <c r="A823" s="3" t="s">
        <v>3711</v>
      </c>
      <c r="B823" s="3" t="s">
        <v>478</v>
      </c>
      <c r="C823" s="3" t="s">
        <v>479</v>
      </c>
      <c r="D823" s="3" t="s">
        <v>364</v>
      </c>
      <c r="E823" s="3" t="s">
        <v>365</v>
      </c>
      <c r="F823" s="3" t="s">
        <v>1658</v>
      </c>
      <c r="G823" s="3" t="s">
        <v>1657</v>
      </c>
      <c r="H823" s="3" t="s">
        <v>1656</v>
      </c>
      <c r="I823" s="3" t="s">
        <v>3713</v>
      </c>
      <c r="J823" s="3"/>
      <c r="K823" s="4" t="s">
        <v>482</v>
      </c>
      <c r="L823" s="4">
        <v>0</v>
      </c>
      <c r="M823" s="12" t="s">
        <v>2463</v>
      </c>
      <c r="N823" s="4" t="s">
        <v>483</v>
      </c>
      <c r="O823" s="3" t="s">
        <v>691</v>
      </c>
      <c r="P823" s="4" t="s">
        <v>483</v>
      </c>
      <c r="Q823" s="4" t="s">
        <v>485</v>
      </c>
      <c r="R823" s="4" t="s">
        <v>503</v>
      </c>
      <c r="S823" s="4" t="s">
        <v>3054</v>
      </c>
      <c r="T823" s="4" t="s">
        <v>319</v>
      </c>
      <c r="U823" s="4" t="s">
        <v>497</v>
      </c>
      <c r="V823" s="4">
        <v>2</v>
      </c>
      <c r="W823" s="24">
        <v>4500</v>
      </c>
      <c r="X823" s="24">
        <f aca="true" t="shared" si="48" ref="X823:X831">W823*V823</f>
        <v>9000</v>
      </c>
      <c r="Y823" s="24">
        <f t="shared" si="47"/>
        <v>10080.000000000002</v>
      </c>
      <c r="Z823" s="4"/>
      <c r="AA823" s="4" t="s">
        <v>1319</v>
      </c>
      <c r="AB823" s="4"/>
    </row>
    <row r="824" spans="1:28" ht="102">
      <c r="A824" s="3" t="s">
        <v>3714</v>
      </c>
      <c r="B824" s="3" t="s">
        <v>478</v>
      </c>
      <c r="C824" s="3" t="s">
        <v>479</v>
      </c>
      <c r="D824" s="3" t="s">
        <v>320</v>
      </c>
      <c r="E824" s="3" t="s">
        <v>321</v>
      </c>
      <c r="F824" s="3" t="s">
        <v>1832</v>
      </c>
      <c r="G824" s="3" t="s">
        <v>317</v>
      </c>
      <c r="H824" s="3" t="s">
        <v>1833</v>
      </c>
      <c r="I824" s="3" t="s">
        <v>3712</v>
      </c>
      <c r="J824" s="3"/>
      <c r="K824" s="4" t="s">
        <v>482</v>
      </c>
      <c r="L824" s="4">
        <v>0</v>
      </c>
      <c r="M824" s="12" t="s">
        <v>2463</v>
      </c>
      <c r="N824" s="4" t="s">
        <v>483</v>
      </c>
      <c r="O824" s="3" t="s">
        <v>691</v>
      </c>
      <c r="P824" s="4" t="s">
        <v>483</v>
      </c>
      <c r="Q824" s="4" t="s">
        <v>485</v>
      </c>
      <c r="R824" s="16" t="s">
        <v>503</v>
      </c>
      <c r="S824" s="4" t="s">
        <v>3054</v>
      </c>
      <c r="T824" s="12" t="s">
        <v>319</v>
      </c>
      <c r="U824" s="3" t="s">
        <v>497</v>
      </c>
      <c r="V824" s="3">
        <v>2</v>
      </c>
      <c r="W824" s="24">
        <v>3500</v>
      </c>
      <c r="X824" s="26">
        <f t="shared" si="48"/>
        <v>7000</v>
      </c>
      <c r="Y824" s="26">
        <f t="shared" si="47"/>
        <v>7840.000000000001</v>
      </c>
      <c r="Z824" s="4"/>
      <c r="AA824" s="4" t="s">
        <v>1319</v>
      </c>
      <c r="AB824" s="4"/>
    </row>
    <row r="825" spans="1:28" ht="102">
      <c r="A825" s="3" t="s">
        <v>3716</v>
      </c>
      <c r="B825" s="3" t="s">
        <v>478</v>
      </c>
      <c r="C825" s="3" t="s">
        <v>479</v>
      </c>
      <c r="D825" s="3" t="s">
        <v>3750</v>
      </c>
      <c r="E825" s="3" t="s">
        <v>818</v>
      </c>
      <c r="F825" s="3" t="s">
        <v>1669</v>
      </c>
      <c r="G825" s="3" t="s">
        <v>3751</v>
      </c>
      <c r="H825" s="3" t="s">
        <v>3752</v>
      </c>
      <c r="I825" s="3" t="s">
        <v>3715</v>
      </c>
      <c r="J825" s="3"/>
      <c r="K825" s="4" t="s">
        <v>482</v>
      </c>
      <c r="L825" s="4">
        <v>0</v>
      </c>
      <c r="M825" s="12" t="s">
        <v>2463</v>
      </c>
      <c r="N825" s="4" t="s">
        <v>483</v>
      </c>
      <c r="O825" s="3" t="s">
        <v>691</v>
      </c>
      <c r="P825" s="4" t="s">
        <v>483</v>
      </c>
      <c r="Q825" s="4" t="s">
        <v>485</v>
      </c>
      <c r="R825" s="4" t="s">
        <v>503</v>
      </c>
      <c r="S825" s="4" t="s">
        <v>3054</v>
      </c>
      <c r="T825" s="4">
        <v>796</v>
      </c>
      <c r="U825" s="4" t="s">
        <v>493</v>
      </c>
      <c r="V825" s="4">
        <v>1</v>
      </c>
      <c r="W825" s="24">
        <v>600</v>
      </c>
      <c r="X825" s="26">
        <f t="shared" si="48"/>
        <v>600</v>
      </c>
      <c r="Y825" s="24">
        <f t="shared" si="47"/>
        <v>672.0000000000001</v>
      </c>
      <c r="Z825" s="4"/>
      <c r="AA825" s="4" t="s">
        <v>1319</v>
      </c>
      <c r="AB825" s="4"/>
    </row>
    <row r="826" spans="1:28" ht="102">
      <c r="A826" s="3" t="s">
        <v>3719</v>
      </c>
      <c r="B826" s="3" t="s">
        <v>478</v>
      </c>
      <c r="C826" s="3" t="s">
        <v>479</v>
      </c>
      <c r="D826" s="3" t="s">
        <v>315</v>
      </c>
      <c r="E826" s="3" t="s">
        <v>316</v>
      </c>
      <c r="F826" s="3" t="s">
        <v>1831</v>
      </c>
      <c r="G826" s="3" t="s">
        <v>317</v>
      </c>
      <c r="H826" s="3" t="s">
        <v>313</v>
      </c>
      <c r="I826" s="3" t="s">
        <v>3717</v>
      </c>
      <c r="J826" s="3"/>
      <c r="K826" s="4" t="s">
        <v>482</v>
      </c>
      <c r="L826" s="33">
        <v>0</v>
      </c>
      <c r="M826" s="12" t="s">
        <v>2463</v>
      </c>
      <c r="N826" s="33" t="s">
        <v>483</v>
      </c>
      <c r="O826" s="3" t="s">
        <v>691</v>
      </c>
      <c r="P826" s="33" t="s">
        <v>483</v>
      </c>
      <c r="Q826" s="4" t="s">
        <v>485</v>
      </c>
      <c r="R826" s="33" t="s">
        <v>503</v>
      </c>
      <c r="S826" s="4" t="s">
        <v>3054</v>
      </c>
      <c r="T826" s="34" t="s">
        <v>319</v>
      </c>
      <c r="U826" s="3" t="s">
        <v>497</v>
      </c>
      <c r="V826" s="3">
        <v>1</v>
      </c>
      <c r="W826" s="113">
        <v>3500</v>
      </c>
      <c r="X826" s="26">
        <f t="shared" si="48"/>
        <v>3500</v>
      </c>
      <c r="Y826" s="26">
        <f t="shared" si="47"/>
        <v>3920.0000000000005</v>
      </c>
      <c r="Z826" s="33"/>
      <c r="AA826" s="4" t="s">
        <v>1319</v>
      </c>
      <c r="AB826" s="4"/>
    </row>
    <row r="827" spans="1:28" ht="127.5">
      <c r="A827" s="3" t="s">
        <v>3725</v>
      </c>
      <c r="B827" s="3" t="s">
        <v>478</v>
      </c>
      <c r="C827" s="3" t="s">
        <v>479</v>
      </c>
      <c r="D827" s="3" t="s">
        <v>3730</v>
      </c>
      <c r="E827" s="3" t="s">
        <v>3731</v>
      </c>
      <c r="F827" s="3" t="s">
        <v>3732</v>
      </c>
      <c r="G827" s="3" t="s">
        <v>3733</v>
      </c>
      <c r="H827" s="3" t="s">
        <v>3734</v>
      </c>
      <c r="I827" s="3" t="s">
        <v>3735</v>
      </c>
      <c r="J827" s="3"/>
      <c r="K827" s="4" t="s">
        <v>482</v>
      </c>
      <c r="L827" s="33">
        <v>0</v>
      </c>
      <c r="M827" s="12" t="s">
        <v>2463</v>
      </c>
      <c r="N827" s="33" t="s">
        <v>483</v>
      </c>
      <c r="O827" s="3" t="s">
        <v>691</v>
      </c>
      <c r="P827" s="33" t="s">
        <v>483</v>
      </c>
      <c r="Q827" s="4" t="s">
        <v>485</v>
      </c>
      <c r="R827" s="33" t="s">
        <v>503</v>
      </c>
      <c r="S827" s="4" t="s">
        <v>3054</v>
      </c>
      <c r="T827" s="34" t="s">
        <v>175</v>
      </c>
      <c r="U827" s="3" t="s">
        <v>493</v>
      </c>
      <c r="V827" s="3">
        <v>2</v>
      </c>
      <c r="W827" s="113">
        <v>18000</v>
      </c>
      <c r="X827" s="26">
        <f t="shared" si="48"/>
        <v>36000</v>
      </c>
      <c r="Y827" s="26">
        <f t="shared" si="47"/>
        <v>40320.00000000001</v>
      </c>
      <c r="Z827" s="33"/>
      <c r="AA827" s="4" t="s">
        <v>1319</v>
      </c>
      <c r="AB827" s="4"/>
    </row>
    <row r="828" spans="1:28" ht="111" customHeight="1">
      <c r="A828" s="3" t="s">
        <v>3726</v>
      </c>
      <c r="B828" s="3" t="s">
        <v>478</v>
      </c>
      <c r="C828" s="3" t="s">
        <v>479</v>
      </c>
      <c r="D828" s="3" t="s">
        <v>3736</v>
      </c>
      <c r="E828" s="3" t="s">
        <v>3737</v>
      </c>
      <c r="F828" s="3" t="s">
        <v>3738</v>
      </c>
      <c r="G828" s="3" t="s">
        <v>3739</v>
      </c>
      <c r="H828" s="3" t="s">
        <v>3740</v>
      </c>
      <c r="I828" s="3"/>
      <c r="J828" s="3"/>
      <c r="K828" s="4" t="s">
        <v>482</v>
      </c>
      <c r="L828" s="33">
        <v>0</v>
      </c>
      <c r="M828" s="12" t="s">
        <v>2463</v>
      </c>
      <c r="N828" s="33" t="s">
        <v>483</v>
      </c>
      <c r="O828" s="3" t="s">
        <v>691</v>
      </c>
      <c r="P828" s="33" t="s">
        <v>483</v>
      </c>
      <c r="Q828" s="4" t="s">
        <v>485</v>
      </c>
      <c r="R828" s="33" t="s">
        <v>503</v>
      </c>
      <c r="S828" s="4" t="s">
        <v>3054</v>
      </c>
      <c r="T828" s="34" t="s">
        <v>175</v>
      </c>
      <c r="U828" s="3" t="s">
        <v>493</v>
      </c>
      <c r="V828" s="3">
        <v>1</v>
      </c>
      <c r="W828" s="113">
        <v>450</v>
      </c>
      <c r="X828" s="26">
        <f t="shared" si="48"/>
        <v>450</v>
      </c>
      <c r="Y828" s="26">
        <f t="shared" si="47"/>
        <v>504.00000000000006</v>
      </c>
      <c r="Z828" s="33"/>
      <c r="AA828" s="4" t="s">
        <v>1319</v>
      </c>
      <c r="AB828" s="4"/>
    </row>
    <row r="829" spans="1:28" ht="111" customHeight="1">
      <c r="A829" s="3" t="s">
        <v>3727</v>
      </c>
      <c r="B829" s="3" t="s">
        <v>478</v>
      </c>
      <c r="C829" s="3" t="s">
        <v>479</v>
      </c>
      <c r="D829" s="3" t="s">
        <v>382</v>
      </c>
      <c r="E829" s="3" t="s">
        <v>384</v>
      </c>
      <c r="F829" s="3" t="s">
        <v>3741</v>
      </c>
      <c r="G829" s="3" t="s">
        <v>281</v>
      </c>
      <c r="H829" s="3" t="s">
        <v>1833</v>
      </c>
      <c r="I829" s="3" t="s">
        <v>3742</v>
      </c>
      <c r="J829" s="3"/>
      <c r="K829" s="4" t="s">
        <v>482</v>
      </c>
      <c r="L829" s="33">
        <v>0</v>
      </c>
      <c r="M829" s="12" t="s">
        <v>2463</v>
      </c>
      <c r="N829" s="33" t="s">
        <v>483</v>
      </c>
      <c r="O829" s="3" t="s">
        <v>691</v>
      </c>
      <c r="P829" s="33" t="s">
        <v>483</v>
      </c>
      <c r="Q829" s="4" t="s">
        <v>485</v>
      </c>
      <c r="R829" s="33" t="s">
        <v>503</v>
      </c>
      <c r="S829" s="4" t="s">
        <v>3054</v>
      </c>
      <c r="T829" s="34" t="s">
        <v>175</v>
      </c>
      <c r="U829" s="3" t="s">
        <v>493</v>
      </c>
      <c r="V829" s="3">
        <v>1</v>
      </c>
      <c r="W829" s="113">
        <v>8000</v>
      </c>
      <c r="X829" s="26">
        <f t="shared" si="48"/>
        <v>8000</v>
      </c>
      <c r="Y829" s="26">
        <f t="shared" si="47"/>
        <v>8960</v>
      </c>
      <c r="Z829" s="33"/>
      <c r="AA829" s="4" t="s">
        <v>1319</v>
      </c>
      <c r="AB829" s="4"/>
    </row>
    <row r="830" spans="1:28" ht="111" customHeight="1">
      <c r="A830" s="3" t="s">
        <v>3728</v>
      </c>
      <c r="B830" s="3" t="s">
        <v>478</v>
      </c>
      <c r="C830" s="3" t="s">
        <v>479</v>
      </c>
      <c r="D830" s="3" t="s">
        <v>3743</v>
      </c>
      <c r="E830" s="3" t="s">
        <v>3744</v>
      </c>
      <c r="F830" s="3" t="s">
        <v>3745</v>
      </c>
      <c r="G830" s="3" t="s">
        <v>3746</v>
      </c>
      <c r="H830" s="3" t="s">
        <v>3747</v>
      </c>
      <c r="I830" s="3" t="s">
        <v>3748</v>
      </c>
      <c r="J830" s="3"/>
      <c r="K830" s="4" t="s">
        <v>482</v>
      </c>
      <c r="L830" s="33">
        <v>0</v>
      </c>
      <c r="M830" s="12" t="s">
        <v>2463</v>
      </c>
      <c r="N830" s="33" t="s">
        <v>483</v>
      </c>
      <c r="O830" s="3" t="s">
        <v>691</v>
      </c>
      <c r="P830" s="33" t="s">
        <v>483</v>
      </c>
      <c r="Q830" s="4" t="s">
        <v>485</v>
      </c>
      <c r="R830" s="33" t="s">
        <v>503</v>
      </c>
      <c r="S830" s="4" t="s">
        <v>3054</v>
      </c>
      <c r="T830" s="34" t="s">
        <v>175</v>
      </c>
      <c r="U830" s="3" t="s">
        <v>493</v>
      </c>
      <c r="V830" s="3">
        <v>2</v>
      </c>
      <c r="W830" s="113">
        <v>1000</v>
      </c>
      <c r="X830" s="26">
        <f t="shared" si="48"/>
        <v>2000</v>
      </c>
      <c r="Y830" s="26">
        <f t="shared" si="47"/>
        <v>2240</v>
      </c>
      <c r="Z830" s="33"/>
      <c r="AA830" s="4" t="s">
        <v>1319</v>
      </c>
      <c r="AB830" s="4"/>
    </row>
    <row r="831" spans="1:28" ht="111" customHeight="1">
      <c r="A831" s="3" t="s">
        <v>3729</v>
      </c>
      <c r="B831" s="3" t="s">
        <v>478</v>
      </c>
      <c r="C831" s="3" t="s">
        <v>479</v>
      </c>
      <c r="D831" s="3" t="s">
        <v>3753</v>
      </c>
      <c r="E831" s="3" t="s">
        <v>3754</v>
      </c>
      <c r="F831" s="3" t="s">
        <v>3755</v>
      </c>
      <c r="G831" s="3" t="s">
        <v>289</v>
      </c>
      <c r="H831" s="3" t="s">
        <v>3756</v>
      </c>
      <c r="I831" s="3" t="s">
        <v>3757</v>
      </c>
      <c r="J831" s="3"/>
      <c r="K831" s="4" t="s">
        <v>482</v>
      </c>
      <c r="L831" s="33">
        <v>0</v>
      </c>
      <c r="M831" s="12" t="s">
        <v>2463</v>
      </c>
      <c r="N831" s="33" t="s">
        <v>483</v>
      </c>
      <c r="O831" s="3" t="s">
        <v>691</v>
      </c>
      <c r="P831" s="33" t="s">
        <v>483</v>
      </c>
      <c r="Q831" s="4" t="s">
        <v>485</v>
      </c>
      <c r="R831" s="33" t="s">
        <v>503</v>
      </c>
      <c r="S831" s="4" t="s">
        <v>3054</v>
      </c>
      <c r="T831" s="34" t="s">
        <v>175</v>
      </c>
      <c r="U831" s="3" t="s">
        <v>493</v>
      </c>
      <c r="V831" s="3">
        <v>1</v>
      </c>
      <c r="W831" s="113">
        <v>100</v>
      </c>
      <c r="X831" s="26">
        <f t="shared" si="48"/>
        <v>100</v>
      </c>
      <c r="Y831" s="26">
        <f t="shared" si="47"/>
        <v>112.00000000000001</v>
      </c>
      <c r="Z831" s="33"/>
      <c r="AA831" s="4" t="s">
        <v>1319</v>
      </c>
      <c r="AB831" s="4"/>
    </row>
    <row r="832" spans="1:28" ht="102">
      <c r="A832" s="3" t="s">
        <v>3749</v>
      </c>
      <c r="B832" s="3" t="s">
        <v>478</v>
      </c>
      <c r="C832" s="3" t="s">
        <v>479</v>
      </c>
      <c r="D832" s="3" t="s">
        <v>31</v>
      </c>
      <c r="E832" s="3" t="s">
        <v>32</v>
      </c>
      <c r="F832" s="3" t="s">
        <v>1841</v>
      </c>
      <c r="G832" s="3" t="s">
        <v>289</v>
      </c>
      <c r="H832" s="3" t="s">
        <v>0</v>
      </c>
      <c r="I832" s="3"/>
      <c r="J832" s="3"/>
      <c r="K832" s="4" t="s">
        <v>482</v>
      </c>
      <c r="L832" s="4">
        <v>0</v>
      </c>
      <c r="M832" s="12" t="s">
        <v>2463</v>
      </c>
      <c r="N832" s="4" t="s">
        <v>483</v>
      </c>
      <c r="O832" s="3" t="s">
        <v>691</v>
      </c>
      <c r="P832" s="4" t="s">
        <v>483</v>
      </c>
      <c r="Q832" s="4" t="s">
        <v>485</v>
      </c>
      <c r="R832" s="4" t="s">
        <v>503</v>
      </c>
      <c r="S832" s="4" t="s">
        <v>3054</v>
      </c>
      <c r="T832" s="4">
        <v>796</v>
      </c>
      <c r="U832" s="4" t="s">
        <v>493</v>
      </c>
      <c r="V832" s="4">
        <v>1</v>
      </c>
      <c r="W832" s="24">
        <v>5000</v>
      </c>
      <c r="X832" s="24">
        <f>V832*W832</f>
        <v>5000</v>
      </c>
      <c r="Y832" s="24">
        <f t="shared" si="47"/>
        <v>5600.000000000001</v>
      </c>
      <c r="Z832" s="4"/>
      <c r="AA832" s="4" t="s">
        <v>1319</v>
      </c>
      <c r="AB832" s="4"/>
    </row>
    <row r="833" spans="1:28" ht="102">
      <c r="A833" s="3" t="s">
        <v>3764</v>
      </c>
      <c r="B833" s="3" t="s">
        <v>478</v>
      </c>
      <c r="C833" s="3" t="s">
        <v>479</v>
      </c>
      <c r="D833" s="3" t="s">
        <v>3765</v>
      </c>
      <c r="E833" s="3" t="s">
        <v>3766</v>
      </c>
      <c r="F833" s="3" t="s">
        <v>3767</v>
      </c>
      <c r="G833" s="3" t="s">
        <v>3768</v>
      </c>
      <c r="H833" s="3" t="s">
        <v>3769</v>
      </c>
      <c r="I833" s="3" t="s">
        <v>3779</v>
      </c>
      <c r="J833" s="3"/>
      <c r="K833" s="4" t="s">
        <v>482</v>
      </c>
      <c r="L833" s="4">
        <v>0</v>
      </c>
      <c r="M833" s="12" t="s">
        <v>2463</v>
      </c>
      <c r="N833" s="4" t="s">
        <v>483</v>
      </c>
      <c r="O833" s="3" t="s">
        <v>691</v>
      </c>
      <c r="P833" s="4" t="s">
        <v>483</v>
      </c>
      <c r="Q833" s="4" t="s">
        <v>485</v>
      </c>
      <c r="R833" s="4" t="s">
        <v>503</v>
      </c>
      <c r="S833" s="4" t="s">
        <v>3054</v>
      </c>
      <c r="T833" s="4">
        <v>796</v>
      </c>
      <c r="U833" s="4" t="s">
        <v>493</v>
      </c>
      <c r="V833" s="4">
        <v>2</v>
      </c>
      <c r="W833" s="24">
        <v>800</v>
      </c>
      <c r="X833" s="24">
        <f>V833*W833</f>
        <v>1600</v>
      </c>
      <c r="Y833" s="24">
        <f aca="true" t="shared" si="49" ref="Y833:Y855">X833*1.12</f>
        <v>1792.0000000000002</v>
      </c>
      <c r="Z833" s="4"/>
      <c r="AA833" s="4" t="s">
        <v>1319</v>
      </c>
      <c r="AB833" s="4"/>
    </row>
    <row r="834" spans="1:28" ht="102">
      <c r="A834" s="3" t="s">
        <v>3770</v>
      </c>
      <c r="B834" s="3" t="s">
        <v>478</v>
      </c>
      <c r="C834" s="3" t="s">
        <v>479</v>
      </c>
      <c r="D834" s="3" t="s">
        <v>3771</v>
      </c>
      <c r="E834" s="3" t="s">
        <v>3772</v>
      </c>
      <c r="F834" s="3" t="s">
        <v>3773</v>
      </c>
      <c r="G834" s="3" t="s">
        <v>3774</v>
      </c>
      <c r="H834" s="3" t="s">
        <v>3775</v>
      </c>
      <c r="I834" s="3" t="s">
        <v>3776</v>
      </c>
      <c r="J834" s="3"/>
      <c r="K834" s="4" t="s">
        <v>482</v>
      </c>
      <c r="L834" s="4">
        <v>0</v>
      </c>
      <c r="M834" s="12" t="s">
        <v>2463</v>
      </c>
      <c r="N834" s="4" t="s">
        <v>483</v>
      </c>
      <c r="O834" s="3" t="s">
        <v>691</v>
      </c>
      <c r="P834" s="4" t="s">
        <v>483</v>
      </c>
      <c r="Q834" s="4" t="s">
        <v>485</v>
      </c>
      <c r="R834" s="4" t="s">
        <v>503</v>
      </c>
      <c r="S834" s="4" t="s">
        <v>3054</v>
      </c>
      <c r="T834" s="4">
        <v>796</v>
      </c>
      <c r="U834" s="4" t="s">
        <v>493</v>
      </c>
      <c r="V834" s="4">
        <v>1</v>
      </c>
      <c r="W834" s="24">
        <v>1000</v>
      </c>
      <c r="X834" s="24">
        <f>V834*W834</f>
        <v>1000</v>
      </c>
      <c r="Y834" s="24">
        <f t="shared" si="49"/>
        <v>1120</v>
      </c>
      <c r="Z834" s="4"/>
      <c r="AA834" s="4" t="s">
        <v>1319</v>
      </c>
      <c r="AB834" s="4"/>
    </row>
    <row r="835" spans="1:28" ht="102">
      <c r="A835" s="3" t="s">
        <v>3777</v>
      </c>
      <c r="B835" s="3" t="s">
        <v>478</v>
      </c>
      <c r="C835" s="3" t="s">
        <v>479</v>
      </c>
      <c r="D835" s="3" t="s">
        <v>378</v>
      </c>
      <c r="E835" s="3" t="s">
        <v>379</v>
      </c>
      <c r="F835" s="3" t="s">
        <v>1667</v>
      </c>
      <c r="G835" s="3" t="s">
        <v>289</v>
      </c>
      <c r="H835" s="3" t="s">
        <v>1661</v>
      </c>
      <c r="I835" s="3" t="s">
        <v>3778</v>
      </c>
      <c r="J835" s="3"/>
      <c r="K835" s="4" t="s">
        <v>482</v>
      </c>
      <c r="L835" s="4">
        <v>0</v>
      </c>
      <c r="M835" s="12" t="s">
        <v>2463</v>
      </c>
      <c r="N835" s="4" t="s">
        <v>483</v>
      </c>
      <c r="O835" s="3" t="s">
        <v>691</v>
      </c>
      <c r="P835" s="4" t="s">
        <v>483</v>
      </c>
      <c r="Q835" s="4" t="s">
        <v>485</v>
      </c>
      <c r="R835" s="4" t="s">
        <v>503</v>
      </c>
      <c r="S835" s="4" t="s">
        <v>3054</v>
      </c>
      <c r="T835" s="4">
        <v>796</v>
      </c>
      <c r="U835" s="4" t="s">
        <v>493</v>
      </c>
      <c r="V835" s="4">
        <v>1</v>
      </c>
      <c r="W835" s="24">
        <v>6000</v>
      </c>
      <c r="X835" s="24">
        <f>V835*W835</f>
        <v>6000</v>
      </c>
      <c r="Y835" s="24">
        <f t="shared" si="49"/>
        <v>6720.000000000001</v>
      </c>
      <c r="Z835" s="4"/>
      <c r="AA835" s="4" t="s">
        <v>1319</v>
      </c>
      <c r="AB835" s="4"/>
    </row>
    <row r="836" spans="1:29" ht="90.75" customHeight="1">
      <c r="A836" s="3" t="s">
        <v>3780</v>
      </c>
      <c r="B836" s="4" t="s">
        <v>478</v>
      </c>
      <c r="C836" s="4" t="s">
        <v>479</v>
      </c>
      <c r="D836" s="103" t="s">
        <v>421</v>
      </c>
      <c r="E836" s="10" t="s">
        <v>1858</v>
      </c>
      <c r="F836" s="10" t="s">
        <v>1855</v>
      </c>
      <c r="G836" s="10" t="s">
        <v>1856</v>
      </c>
      <c r="H836" s="10" t="s">
        <v>1857</v>
      </c>
      <c r="I836" s="3"/>
      <c r="J836" s="4"/>
      <c r="K836" s="4" t="s">
        <v>482</v>
      </c>
      <c r="L836" s="4">
        <v>0</v>
      </c>
      <c r="M836" s="3">
        <v>231010000</v>
      </c>
      <c r="N836" s="4" t="s">
        <v>483</v>
      </c>
      <c r="O836" s="3" t="s">
        <v>691</v>
      </c>
      <c r="P836" s="4" t="s">
        <v>483</v>
      </c>
      <c r="Q836" s="4" t="s">
        <v>485</v>
      </c>
      <c r="R836" s="12" t="s">
        <v>1345</v>
      </c>
      <c r="S836" s="4" t="s">
        <v>3054</v>
      </c>
      <c r="T836" s="4">
        <v>796</v>
      </c>
      <c r="U836" s="4" t="s">
        <v>493</v>
      </c>
      <c r="V836" s="3">
        <v>20</v>
      </c>
      <c r="W836" s="41">
        <v>1500</v>
      </c>
      <c r="X836" s="47">
        <f>W836*V836</f>
        <v>30000</v>
      </c>
      <c r="Y836" s="26">
        <f t="shared" si="49"/>
        <v>33600</v>
      </c>
      <c r="Z836" s="4"/>
      <c r="AA836" s="4" t="s">
        <v>1319</v>
      </c>
      <c r="AB836" s="4"/>
      <c r="AC836" s="130"/>
    </row>
    <row r="837" spans="1:29" ht="90.75" customHeight="1">
      <c r="A837" s="3" t="s">
        <v>3781</v>
      </c>
      <c r="B837" s="4" t="s">
        <v>478</v>
      </c>
      <c r="C837" s="4" t="s">
        <v>479</v>
      </c>
      <c r="D837" s="103" t="s">
        <v>3393</v>
      </c>
      <c r="E837" s="10" t="s">
        <v>3394</v>
      </c>
      <c r="F837" s="10" t="s">
        <v>3395</v>
      </c>
      <c r="G837" s="10" t="s">
        <v>3396</v>
      </c>
      <c r="H837" s="10" t="s">
        <v>3397</v>
      </c>
      <c r="I837" s="3" t="s">
        <v>3447</v>
      </c>
      <c r="J837" s="4"/>
      <c r="K837" s="4" t="s">
        <v>482</v>
      </c>
      <c r="L837" s="4">
        <v>0</v>
      </c>
      <c r="M837" s="3">
        <v>231010000</v>
      </c>
      <c r="N837" s="4" t="s">
        <v>483</v>
      </c>
      <c r="O837" s="3" t="s">
        <v>691</v>
      </c>
      <c r="P837" s="4" t="s">
        <v>483</v>
      </c>
      <c r="Q837" s="4" t="s">
        <v>485</v>
      </c>
      <c r="R837" s="12" t="s">
        <v>1345</v>
      </c>
      <c r="S837" s="4" t="s">
        <v>3054</v>
      </c>
      <c r="T837" s="4">
        <v>796</v>
      </c>
      <c r="U837" s="4" t="s">
        <v>493</v>
      </c>
      <c r="V837" s="3">
        <v>20</v>
      </c>
      <c r="W837" s="41">
        <v>6400</v>
      </c>
      <c r="X837" s="47">
        <f>W837*V837</f>
        <v>128000</v>
      </c>
      <c r="Y837" s="26">
        <f t="shared" si="49"/>
        <v>143360</v>
      </c>
      <c r="Z837" s="4"/>
      <c r="AA837" s="4" t="s">
        <v>1319</v>
      </c>
      <c r="AB837" s="4"/>
      <c r="AC837" s="130"/>
    </row>
    <row r="838" spans="1:29" ht="90.75" customHeight="1">
      <c r="A838" s="3" t="s">
        <v>3782</v>
      </c>
      <c r="B838" s="4" t="s">
        <v>478</v>
      </c>
      <c r="C838" s="4" t="s">
        <v>479</v>
      </c>
      <c r="D838" s="103" t="s">
        <v>3361</v>
      </c>
      <c r="E838" s="10" t="s">
        <v>3362</v>
      </c>
      <c r="F838" s="10" t="s">
        <v>3363</v>
      </c>
      <c r="G838" s="10" t="s">
        <v>3364</v>
      </c>
      <c r="H838" s="10" t="s">
        <v>3365</v>
      </c>
      <c r="I838" s="3" t="s">
        <v>3564</v>
      </c>
      <c r="J838" s="4"/>
      <c r="K838" s="4" t="s">
        <v>482</v>
      </c>
      <c r="L838" s="4">
        <v>0</v>
      </c>
      <c r="M838" s="3">
        <v>231010000</v>
      </c>
      <c r="N838" s="4" t="s">
        <v>483</v>
      </c>
      <c r="O838" s="3" t="s">
        <v>691</v>
      </c>
      <c r="P838" s="4" t="s">
        <v>483</v>
      </c>
      <c r="Q838" s="4" t="s">
        <v>485</v>
      </c>
      <c r="R838" s="12" t="s">
        <v>1345</v>
      </c>
      <c r="S838" s="4" t="s">
        <v>486</v>
      </c>
      <c r="T838" s="4">
        <v>796</v>
      </c>
      <c r="U838" s="4" t="s">
        <v>493</v>
      </c>
      <c r="V838" s="3">
        <v>20</v>
      </c>
      <c r="W838" s="41">
        <v>3000</v>
      </c>
      <c r="X838" s="47">
        <f>W838*V838</f>
        <v>60000</v>
      </c>
      <c r="Y838" s="26">
        <f t="shared" si="49"/>
        <v>67200</v>
      </c>
      <c r="Z838" s="4"/>
      <c r="AA838" s="4" t="s">
        <v>1319</v>
      </c>
      <c r="AB838" s="4"/>
      <c r="AC838" s="130"/>
    </row>
    <row r="839" spans="1:29" ht="64.5" customHeight="1">
      <c r="A839" s="3" t="s">
        <v>3786</v>
      </c>
      <c r="B839" s="4" t="s">
        <v>478</v>
      </c>
      <c r="C839" s="4" t="s">
        <v>479</v>
      </c>
      <c r="D839" s="4" t="s">
        <v>8</v>
      </c>
      <c r="E839" s="15" t="s">
        <v>9</v>
      </c>
      <c r="F839" s="15" t="s">
        <v>9</v>
      </c>
      <c r="G839" s="15" t="s">
        <v>10</v>
      </c>
      <c r="H839" s="15" t="s">
        <v>10</v>
      </c>
      <c r="I839" s="3"/>
      <c r="J839" s="3"/>
      <c r="K839" s="4" t="s">
        <v>482</v>
      </c>
      <c r="L839" s="3">
        <v>0</v>
      </c>
      <c r="M839" s="12" t="s">
        <v>2463</v>
      </c>
      <c r="N839" s="4" t="s">
        <v>483</v>
      </c>
      <c r="O839" s="3" t="s">
        <v>577</v>
      </c>
      <c r="P839" s="4" t="s">
        <v>483</v>
      </c>
      <c r="Q839" s="4" t="s">
        <v>485</v>
      </c>
      <c r="R839" s="4" t="s">
        <v>503</v>
      </c>
      <c r="S839" s="9" t="s">
        <v>486</v>
      </c>
      <c r="T839" s="12">
        <v>166</v>
      </c>
      <c r="U839" s="17" t="s">
        <v>502</v>
      </c>
      <c r="V839" s="3">
        <v>30</v>
      </c>
      <c r="W839" s="24">
        <v>1518</v>
      </c>
      <c r="X839" s="26">
        <f>W839*V839</f>
        <v>45540</v>
      </c>
      <c r="Y839" s="26">
        <f t="shared" si="49"/>
        <v>51004.8</v>
      </c>
      <c r="Z839" s="1"/>
      <c r="AA839" s="40" t="s">
        <v>1319</v>
      </c>
      <c r="AB839" s="30"/>
      <c r="AC839" s="129"/>
    </row>
    <row r="840" spans="1:29" ht="102">
      <c r="A840" s="3" t="s">
        <v>3794</v>
      </c>
      <c r="B840" s="4" t="s">
        <v>478</v>
      </c>
      <c r="C840" s="4" t="s">
        <v>479</v>
      </c>
      <c r="D840" s="3" t="s">
        <v>3788</v>
      </c>
      <c r="E840" s="3" t="s">
        <v>3789</v>
      </c>
      <c r="F840" s="3" t="s">
        <v>3790</v>
      </c>
      <c r="G840" s="3" t="s">
        <v>3791</v>
      </c>
      <c r="H840" s="3" t="s">
        <v>3792</v>
      </c>
      <c r="I840" s="3" t="s">
        <v>3803</v>
      </c>
      <c r="J840" s="3"/>
      <c r="K840" s="4" t="s">
        <v>482</v>
      </c>
      <c r="L840" s="12">
        <v>0</v>
      </c>
      <c r="M840" s="12" t="s">
        <v>2463</v>
      </c>
      <c r="N840" s="4" t="s">
        <v>483</v>
      </c>
      <c r="O840" s="3" t="s">
        <v>577</v>
      </c>
      <c r="P840" s="4" t="s">
        <v>483</v>
      </c>
      <c r="Q840" s="4" t="s">
        <v>485</v>
      </c>
      <c r="R840" s="4" t="s">
        <v>503</v>
      </c>
      <c r="S840" s="9" t="s">
        <v>486</v>
      </c>
      <c r="T840" s="12">
        <v>796</v>
      </c>
      <c r="U840" s="4" t="s">
        <v>493</v>
      </c>
      <c r="V840" s="3">
        <v>1</v>
      </c>
      <c r="W840" s="11">
        <v>1340</v>
      </c>
      <c r="X840" s="14">
        <f>V840*W840</f>
        <v>1340</v>
      </c>
      <c r="Y840" s="183">
        <f t="shared" si="49"/>
        <v>1500.8000000000002</v>
      </c>
      <c r="Z840" s="4"/>
      <c r="AA840" s="4" t="s">
        <v>3793</v>
      </c>
      <c r="AB840" s="4"/>
      <c r="AC840" s="28"/>
    </row>
    <row r="841" spans="1:29" ht="102">
      <c r="A841" s="3" t="s">
        <v>3795</v>
      </c>
      <c r="B841" s="4" t="s">
        <v>478</v>
      </c>
      <c r="C841" s="4" t="s">
        <v>479</v>
      </c>
      <c r="D841" s="3" t="s">
        <v>3788</v>
      </c>
      <c r="E841" s="3" t="s">
        <v>3789</v>
      </c>
      <c r="F841" s="3" t="s">
        <v>3790</v>
      </c>
      <c r="G841" s="3" t="s">
        <v>3791</v>
      </c>
      <c r="H841" s="3" t="s">
        <v>3792</v>
      </c>
      <c r="I841" s="3" t="s">
        <v>3802</v>
      </c>
      <c r="J841" s="3"/>
      <c r="K841" s="4" t="s">
        <v>482</v>
      </c>
      <c r="L841" s="12">
        <v>0</v>
      </c>
      <c r="M841" s="12" t="s">
        <v>2463</v>
      </c>
      <c r="N841" s="4" t="s">
        <v>483</v>
      </c>
      <c r="O841" s="3" t="s">
        <v>577</v>
      </c>
      <c r="P841" s="4" t="s">
        <v>483</v>
      </c>
      <c r="Q841" s="4" t="s">
        <v>485</v>
      </c>
      <c r="R841" s="4" t="s">
        <v>503</v>
      </c>
      <c r="S841" s="9" t="s">
        <v>486</v>
      </c>
      <c r="T841" s="12">
        <v>796</v>
      </c>
      <c r="U841" s="4" t="s">
        <v>493</v>
      </c>
      <c r="V841" s="3">
        <v>2</v>
      </c>
      <c r="W841" s="11">
        <v>900</v>
      </c>
      <c r="X841" s="14">
        <f>V841*W841</f>
        <v>1800</v>
      </c>
      <c r="Y841" s="183">
        <f t="shared" si="49"/>
        <v>2016.0000000000002</v>
      </c>
      <c r="Z841" s="4"/>
      <c r="AA841" s="4" t="s">
        <v>3793</v>
      </c>
      <c r="AB841" s="4"/>
      <c r="AC841" s="28"/>
    </row>
    <row r="842" spans="1:29" ht="117.75" customHeight="1">
      <c r="A842" s="3" t="s">
        <v>3800</v>
      </c>
      <c r="B842" s="4" t="s">
        <v>478</v>
      </c>
      <c r="C842" s="4" t="s">
        <v>479</v>
      </c>
      <c r="D842" s="9" t="s">
        <v>3796</v>
      </c>
      <c r="E842" s="9" t="s">
        <v>3797</v>
      </c>
      <c r="F842" s="9" t="s">
        <v>3797</v>
      </c>
      <c r="G842" s="9" t="s">
        <v>3798</v>
      </c>
      <c r="H842" s="9" t="s">
        <v>3801</v>
      </c>
      <c r="I842" s="9" t="s">
        <v>3804</v>
      </c>
      <c r="J842" s="9"/>
      <c r="K842" s="4" t="s">
        <v>482</v>
      </c>
      <c r="L842" s="9">
        <v>0</v>
      </c>
      <c r="M842" s="12" t="s">
        <v>2463</v>
      </c>
      <c r="N842" s="9" t="s">
        <v>483</v>
      </c>
      <c r="O842" s="3" t="s">
        <v>577</v>
      </c>
      <c r="P842" s="9" t="s">
        <v>483</v>
      </c>
      <c r="Q842" s="9" t="s">
        <v>485</v>
      </c>
      <c r="R842" s="9" t="s">
        <v>503</v>
      </c>
      <c r="S842" s="9" t="s">
        <v>486</v>
      </c>
      <c r="T842" s="9" t="s">
        <v>175</v>
      </c>
      <c r="U842" s="9" t="s">
        <v>493</v>
      </c>
      <c r="V842" s="9">
        <v>6</v>
      </c>
      <c r="W842" s="9">
        <v>462</v>
      </c>
      <c r="X842" s="14">
        <f>W842*V842</f>
        <v>2772</v>
      </c>
      <c r="Y842" s="14">
        <f t="shared" si="49"/>
        <v>3104.6400000000003</v>
      </c>
      <c r="Z842" s="4"/>
      <c r="AA842" s="4" t="s">
        <v>3793</v>
      </c>
      <c r="AB842" s="4" t="s">
        <v>3799</v>
      </c>
      <c r="AC842" s="28"/>
    </row>
    <row r="843" spans="1:29" ht="234.75" customHeight="1">
      <c r="A843" s="8" t="s">
        <v>3811</v>
      </c>
      <c r="B843" s="4" t="s">
        <v>478</v>
      </c>
      <c r="C843" s="4" t="s">
        <v>479</v>
      </c>
      <c r="D843" s="9" t="s">
        <v>3805</v>
      </c>
      <c r="E843" s="9" t="s">
        <v>3806</v>
      </c>
      <c r="F843" s="9" t="s">
        <v>3807</v>
      </c>
      <c r="G843" s="4" t="s">
        <v>3808</v>
      </c>
      <c r="H843" s="4" t="s">
        <v>3809</v>
      </c>
      <c r="I843" s="9" t="s">
        <v>3810</v>
      </c>
      <c r="J843" s="9"/>
      <c r="K843" s="4" t="s">
        <v>482</v>
      </c>
      <c r="L843" s="9">
        <v>0</v>
      </c>
      <c r="M843" s="12" t="s">
        <v>2463</v>
      </c>
      <c r="N843" s="9" t="s">
        <v>483</v>
      </c>
      <c r="O843" s="3" t="s">
        <v>577</v>
      </c>
      <c r="P843" s="9" t="s">
        <v>483</v>
      </c>
      <c r="Q843" s="9" t="s">
        <v>485</v>
      </c>
      <c r="R843" s="9" t="s">
        <v>503</v>
      </c>
      <c r="S843" s="9" t="s">
        <v>486</v>
      </c>
      <c r="T843" s="12" t="s">
        <v>592</v>
      </c>
      <c r="U843" s="9" t="s">
        <v>40</v>
      </c>
      <c r="V843" s="9">
        <v>2</v>
      </c>
      <c r="W843" s="9">
        <v>10688</v>
      </c>
      <c r="X843" s="14">
        <f>V843*W843</f>
        <v>21376</v>
      </c>
      <c r="Y843" s="26">
        <f t="shared" si="49"/>
        <v>23941.120000000003</v>
      </c>
      <c r="Z843" s="4"/>
      <c r="AA843" s="4" t="s">
        <v>3793</v>
      </c>
      <c r="AB843" s="4"/>
      <c r="AC843" s="8"/>
    </row>
    <row r="844" spans="1:28" ht="102">
      <c r="A844" s="3" t="s">
        <v>3812</v>
      </c>
      <c r="B844" s="3" t="s">
        <v>478</v>
      </c>
      <c r="C844" s="3" t="s">
        <v>479</v>
      </c>
      <c r="D844" s="3" t="s">
        <v>31</v>
      </c>
      <c r="E844" s="3" t="s">
        <v>32</v>
      </c>
      <c r="F844" s="3" t="s">
        <v>1841</v>
      </c>
      <c r="G844" s="3" t="s">
        <v>289</v>
      </c>
      <c r="H844" s="3" t="s">
        <v>0</v>
      </c>
      <c r="I844" s="3" t="s">
        <v>3813</v>
      </c>
      <c r="J844" s="3"/>
      <c r="K844" s="4" t="s">
        <v>482</v>
      </c>
      <c r="L844" s="4">
        <v>0</v>
      </c>
      <c r="M844" s="12" t="s">
        <v>2463</v>
      </c>
      <c r="N844" s="4" t="s">
        <v>483</v>
      </c>
      <c r="O844" s="3" t="s">
        <v>577</v>
      </c>
      <c r="P844" s="4" t="s">
        <v>483</v>
      </c>
      <c r="Q844" s="4" t="s">
        <v>485</v>
      </c>
      <c r="R844" s="4" t="s">
        <v>503</v>
      </c>
      <c r="S844" s="4" t="s">
        <v>496</v>
      </c>
      <c r="T844" s="4">
        <v>796</v>
      </c>
      <c r="U844" s="4" t="s">
        <v>493</v>
      </c>
      <c r="V844" s="4">
        <v>1</v>
      </c>
      <c r="W844" s="24">
        <v>53572</v>
      </c>
      <c r="X844" s="24">
        <f>W844*V844</f>
        <v>53572</v>
      </c>
      <c r="Y844" s="24">
        <f t="shared" si="49"/>
        <v>60000.64000000001</v>
      </c>
      <c r="Z844" s="4"/>
      <c r="AA844" s="4" t="s">
        <v>1319</v>
      </c>
      <c r="AB844" s="4">
        <v>7</v>
      </c>
    </row>
    <row r="845" spans="1:28" ht="102">
      <c r="A845" s="3" t="s">
        <v>3814</v>
      </c>
      <c r="B845" s="3" t="s">
        <v>478</v>
      </c>
      <c r="C845" s="3" t="s">
        <v>479</v>
      </c>
      <c r="D845" s="3" t="s">
        <v>817</v>
      </c>
      <c r="E845" s="3" t="s">
        <v>818</v>
      </c>
      <c r="F845" s="3" t="s">
        <v>1669</v>
      </c>
      <c r="G845" s="3" t="s">
        <v>819</v>
      </c>
      <c r="H845" s="3" t="s">
        <v>820</v>
      </c>
      <c r="I845" s="3" t="s">
        <v>3855</v>
      </c>
      <c r="J845" s="3"/>
      <c r="K845" s="4" t="s">
        <v>482</v>
      </c>
      <c r="L845" s="4">
        <v>0</v>
      </c>
      <c r="M845" s="12" t="s">
        <v>2463</v>
      </c>
      <c r="N845" s="4" t="s">
        <v>483</v>
      </c>
      <c r="O845" s="3" t="s">
        <v>577</v>
      </c>
      <c r="P845" s="4" t="s">
        <v>483</v>
      </c>
      <c r="Q845" s="4" t="s">
        <v>485</v>
      </c>
      <c r="R845" s="4" t="s">
        <v>503</v>
      </c>
      <c r="S845" s="16" t="s">
        <v>496</v>
      </c>
      <c r="T845" s="4">
        <v>796</v>
      </c>
      <c r="U845" s="4" t="s">
        <v>493</v>
      </c>
      <c r="V845" s="4">
        <v>1</v>
      </c>
      <c r="W845" s="24">
        <v>700</v>
      </c>
      <c r="X845" s="24">
        <f>W845*V845</f>
        <v>700</v>
      </c>
      <c r="Y845" s="24">
        <f t="shared" si="49"/>
        <v>784.0000000000001</v>
      </c>
      <c r="Z845" s="4"/>
      <c r="AA845" s="4" t="s">
        <v>1319</v>
      </c>
      <c r="AB845" s="4"/>
    </row>
    <row r="846" spans="1:29" s="75" customFormat="1" ht="216.75">
      <c r="A846" s="3" t="s">
        <v>3821</v>
      </c>
      <c r="B846" s="3" t="s">
        <v>478</v>
      </c>
      <c r="C846" s="3" t="s">
        <v>479</v>
      </c>
      <c r="D846" s="3" t="s">
        <v>804</v>
      </c>
      <c r="E846" s="3" t="s">
        <v>702</v>
      </c>
      <c r="F846" s="3" t="s">
        <v>722</v>
      </c>
      <c r="G846" s="3" t="s">
        <v>805</v>
      </c>
      <c r="H846" s="3" t="s">
        <v>1852</v>
      </c>
      <c r="I846" s="3"/>
      <c r="J846" s="3"/>
      <c r="K846" s="4" t="s">
        <v>482</v>
      </c>
      <c r="L846" s="4">
        <v>0</v>
      </c>
      <c r="M846" s="12" t="s">
        <v>2463</v>
      </c>
      <c r="N846" s="4" t="s">
        <v>483</v>
      </c>
      <c r="O846" s="3" t="s">
        <v>577</v>
      </c>
      <c r="P846" s="4" t="s">
        <v>483</v>
      </c>
      <c r="Q846" s="4" t="s">
        <v>485</v>
      </c>
      <c r="R846" s="4" t="s">
        <v>503</v>
      </c>
      <c r="S846" s="9" t="s">
        <v>486</v>
      </c>
      <c r="T846" s="4">
        <v>796</v>
      </c>
      <c r="U846" s="4" t="s">
        <v>493</v>
      </c>
      <c r="V846" s="4">
        <v>4</v>
      </c>
      <c r="W846" s="24">
        <v>20090</v>
      </c>
      <c r="X846" s="24">
        <f>V846*W846</f>
        <v>80360</v>
      </c>
      <c r="Y846" s="24">
        <f t="shared" si="49"/>
        <v>90003.20000000001</v>
      </c>
      <c r="Z846" s="4"/>
      <c r="AA846" s="4" t="s">
        <v>1319</v>
      </c>
      <c r="AB846" s="4"/>
      <c r="AC846" s="111"/>
    </row>
    <row r="847" spans="1:28" ht="102">
      <c r="A847" s="3" t="s">
        <v>3824</v>
      </c>
      <c r="B847" s="3" t="s">
        <v>478</v>
      </c>
      <c r="C847" s="3" t="s">
        <v>479</v>
      </c>
      <c r="D847" s="3" t="s">
        <v>378</v>
      </c>
      <c r="E847" s="3" t="s">
        <v>379</v>
      </c>
      <c r="F847" s="3" t="s">
        <v>1667</v>
      </c>
      <c r="G847" s="3" t="s">
        <v>289</v>
      </c>
      <c r="H847" s="3" t="s">
        <v>1661</v>
      </c>
      <c r="I847" s="3" t="s">
        <v>3823</v>
      </c>
      <c r="J847" s="3"/>
      <c r="K847" s="4" t="s">
        <v>482</v>
      </c>
      <c r="L847" s="4">
        <v>0</v>
      </c>
      <c r="M847" s="12" t="s">
        <v>2463</v>
      </c>
      <c r="N847" s="4" t="s">
        <v>483</v>
      </c>
      <c r="O847" s="3" t="s">
        <v>577</v>
      </c>
      <c r="P847" s="4" t="s">
        <v>483</v>
      </c>
      <c r="Q847" s="4" t="s">
        <v>485</v>
      </c>
      <c r="R847" s="4" t="s">
        <v>503</v>
      </c>
      <c r="S847" s="16" t="s">
        <v>496</v>
      </c>
      <c r="T847" s="4">
        <v>796</v>
      </c>
      <c r="U847" s="4" t="s">
        <v>493</v>
      </c>
      <c r="V847" s="4">
        <v>1</v>
      </c>
      <c r="W847" s="24">
        <v>16072</v>
      </c>
      <c r="X847" s="24">
        <f>V847*W847</f>
        <v>16072</v>
      </c>
      <c r="Y847" s="24">
        <f t="shared" si="49"/>
        <v>18000.640000000003</v>
      </c>
      <c r="Z847" s="4"/>
      <c r="AA847" s="4" t="s">
        <v>1319</v>
      </c>
      <c r="AB847" s="4"/>
    </row>
    <row r="848" spans="1:29" s="75" customFormat="1" ht="102">
      <c r="A848" s="3" t="s">
        <v>3825</v>
      </c>
      <c r="B848" s="3" t="s">
        <v>478</v>
      </c>
      <c r="C848" s="3" t="s">
        <v>479</v>
      </c>
      <c r="D848" s="3" t="s">
        <v>3826</v>
      </c>
      <c r="E848" s="3" t="s">
        <v>3827</v>
      </c>
      <c r="F848" s="3" t="s">
        <v>3828</v>
      </c>
      <c r="G848" s="3" t="s">
        <v>3829</v>
      </c>
      <c r="H848" s="3" t="s">
        <v>3830</v>
      </c>
      <c r="I848" s="3" t="s">
        <v>3856</v>
      </c>
      <c r="J848" s="3"/>
      <c r="K848" s="4" t="s">
        <v>482</v>
      </c>
      <c r="L848" s="4">
        <v>0</v>
      </c>
      <c r="M848" s="12" t="s">
        <v>2463</v>
      </c>
      <c r="N848" s="4" t="s">
        <v>483</v>
      </c>
      <c r="O848" s="3" t="s">
        <v>577</v>
      </c>
      <c r="P848" s="4" t="s">
        <v>483</v>
      </c>
      <c r="Q848" s="4" t="s">
        <v>485</v>
      </c>
      <c r="R848" s="4" t="s">
        <v>503</v>
      </c>
      <c r="S848" s="16" t="s">
        <v>496</v>
      </c>
      <c r="T848" s="4">
        <v>796</v>
      </c>
      <c r="U848" s="4" t="s">
        <v>493</v>
      </c>
      <c r="V848" s="4">
        <v>1</v>
      </c>
      <c r="W848" s="24">
        <v>37500</v>
      </c>
      <c r="X848" s="24">
        <f>V848*W848</f>
        <v>37500</v>
      </c>
      <c r="Y848" s="24">
        <f t="shared" si="49"/>
        <v>42000.00000000001</v>
      </c>
      <c r="Z848" s="4"/>
      <c r="AA848" s="4" t="s">
        <v>1319</v>
      </c>
      <c r="AB848" s="4"/>
      <c r="AC848" s="111"/>
    </row>
    <row r="849" spans="1:28" ht="102">
      <c r="A849" s="3" t="s">
        <v>3831</v>
      </c>
      <c r="B849" s="3" t="s">
        <v>478</v>
      </c>
      <c r="C849" s="3" t="s">
        <v>479</v>
      </c>
      <c r="D849" s="3" t="s">
        <v>31</v>
      </c>
      <c r="E849" s="3" t="s">
        <v>32</v>
      </c>
      <c r="F849" s="3" t="s">
        <v>1841</v>
      </c>
      <c r="G849" s="3" t="s">
        <v>289</v>
      </c>
      <c r="H849" s="3" t="s">
        <v>0</v>
      </c>
      <c r="I849" s="3" t="s">
        <v>3832</v>
      </c>
      <c r="J849" s="3"/>
      <c r="K849" s="4" t="s">
        <v>482</v>
      </c>
      <c r="L849" s="4">
        <v>0</v>
      </c>
      <c r="M849" s="12" t="s">
        <v>2463</v>
      </c>
      <c r="N849" s="4" t="s">
        <v>483</v>
      </c>
      <c r="O849" s="3" t="s">
        <v>577</v>
      </c>
      <c r="P849" s="4" t="s">
        <v>483</v>
      </c>
      <c r="Q849" s="4" t="s">
        <v>485</v>
      </c>
      <c r="R849" s="4" t="s">
        <v>503</v>
      </c>
      <c r="S849" s="4" t="s">
        <v>496</v>
      </c>
      <c r="T849" s="4">
        <v>796</v>
      </c>
      <c r="U849" s="4" t="s">
        <v>493</v>
      </c>
      <c r="V849" s="4">
        <v>1</v>
      </c>
      <c r="W849" s="24">
        <v>29465</v>
      </c>
      <c r="X849" s="24">
        <f aca="true" t="shared" si="50" ref="X849:X855">W849*V849</f>
        <v>29465</v>
      </c>
      <c r="Y849" s="24">
        <f t="shared" si="49"/>
        <v>33000.8</v>
      </c>
      <c r="Z849" s="4"/>
      <c r="AA849" s="4" t="s">
        <v>1319</v>
      </c>
      <c r="AB849" s="4"/>
    </row>
    <row r="850" spans="1:28" ht="102">
      <c r="A850" s="3" t="s">
        <v>3833</v>
      </c>
      <c r="B850" s="3" t="s">
        <v>478</v>
      </c>
      <c r="C850" s="3" t="s">
        <v>479</v>
      </c>
      <c r="D850" s="3" t="s">
        <v>3834</v>
      </c>
      <c r="E850" s="3" t="s">
        <v>3835</v>
      </c>
      <c r="F850" s="3" t="s">
        <v>3836</v>
      </c>
      <c r="G850" s="3" t="s">
        <v>3837</v>
      </c>
      <c r="H850" s="3" t="s">
        <v>3838</v>
      </c>
      <c r="I850" s="3" t="s">
        <v>3839</v>
      </c>
      <c r="J850" s="3"/>
      <c r="K850" s="4" t="s">
        <v>491</v>
      </c>
      <c r="L850" s="4">
        <v>0</v>
      </c>
      <c r="M850" s="12" t="s">
        <v>2463</v>
      </c>
      <c r="N850" s="4" t="s">
        <v>483</v>
      </c>
      <c r="O850" s="3" t="s">
        <v>1507</v>
      </c>
      <c r="P850" s="4" t="s">
        <v>483</v>
      </c>
      <c r="Q850" s="4" t="s">
        <v>485</v>
      </c>
      <c r="R850" s="4" t="s">
        <v>503</v>
      </c>
      <c r="S850" s="4" t="s">
        <v>496</v>
      </c>
      <c r="T850" s="4">
        <v>796</v>
      </c>
      <c r="U850" s="4" t="s">
        <v>493</v>
      </c>
      <c r="V850" s="4">
        <v>6</v>
      </c>
      <c r="W850" s="24">
        <v>10000</v>
      </c>
      <c r="X850" s="24">
        <f t="shared" si="50"/>
        <v>60000</v>
      </c>
      <c r="Y850" s="24">
        <f t="shared" si="49"/>
        <v>67200</v>
      </c>
      <c r="Z850" s="4"/>
      <c r="AA850" s="4" t="s">
        <v>1319</v>
      </c>
      <c r="AB850" s="4"/>
    </row>
    <row r="851" spans="1:28" ht="102">
      <c r="A851" s="3" t="s">
        <v>3840</v>
      </c>
      <c r="B851" s="3" t="s">
        <v>478</v>
      </c>
      <c r="C851" s="3" t="s">
        <v>479</v>
      </c>
      <c r="D851" s="3" t="s">
        <v>3834</v>
      </c>
      <c r="E851" s="3" t="s">
        <v>3835</v>
      </c>
      <c r="F851" s="3" t="s">
        <v>3836</v>
      </c>
      <c r="G851" s="3" t="s">
        <v>3837</v>
      </c>
      <c r="H851" s="3" t="s">
        <v>3838</v>
      </c>
      <c r="I851" s="3" t="s">
        <v>3841</v>
      </c>
      <c r="J851" s="3"/>
      <c r="K851" s="4" t="s">
        <v>491</v>
      </c>
      <c r="L851" s="4">
        <v>0</v>
      </c>
      <c r="M851" s="12" t="s">
        <v>2463</v>
      </c>
      <c r="N851" s="4" t="s">
        <v>483</v>
      </c>
      <c r="O851" s="3" t="s">
        <v>1507</v>
      </c>
      <c r="P851" s="4" t="s">
        <v>483</v>
      </c>
      <c r="Q851" s="4" t="s">
        <v>485</v>
      </c>
      <c r="R851" s="4" t="s">
        <v>503</v>
      </c>
      <c r="S851" s="4" t="s">
        <v>496</v>
      </c>
      <c r="T851" s="4">
        <v>796</v>
      </c>
      <c r="U851" s="4" t="s">
        <v>493</v>
      </c>
      <c r="V851" s="4">
        <v>4</v>
      </c>
      <c r="W851" s="24">
        <v>10000</v>
      </c>
      <c r="X851" s="24">
        <f t="shared" si="50"/>
        <v>40000</v>
      </c>
      <c r="Y851" s="24">
        <f t="shared" si="49"/>
        <v>44800.00000000001</v>
      </c>
      <c r="Z851" s="4"/>
      <c r="AA851" s="4" t="s">
        <v>1319</v>
      </c>
      <c r="AB851" s="4"/>
    </row>
    <row r="852" spans="1:28" ht="72" customHeight="1">
      <c r="A852" s="3" t="s">
        <v>3842</v>
      </c>
      <c r="B852" s="3" t="s">
        <v>478</v>
      </c>
      <c r="C852" s="3" t="s">
        <v>479</v>
      </c>
      <c r="D852" s="3" t="s">
        <v>390</v>
      </c>
      <c r="E852" s="3" t="s">
        <v>388</v>
      </c>
      <c r="F852" s="3" t="s">
        <v>3843</v>
      </c>
      <c r="G852" s="3" t="s">
        <v>289</v>
      </c>
      <c r="H852" s="3" t="s">
        <v>1661</v>
      </c>
      <c r="I852" s="3" t="s">
        <v>3844</v>
      </c>
      <c r="J852" s="3"/>
      <c r="K852" s="4" t="s">
        <v>491</v>
      </c>
      <c r="L852" s="4">
        <v>0</v>
      </c>
      <c r="M852" s="12" t="s">
        <v>2463</v>
      </c>
      <c r="N852" s="4" t="s">
        <v>483</v>
      </c>
      <c r="O852" s="3" t="s">
        <v>1507</v>
      </c>
      <c r="P852" s="4" t="s">
        <v>483</v>
      </c>
      <c r="Q852" s="4" t="s">
        <v>485</v>
      </c>
      <c r="R852" s="4" t="s">
        <v>503</v>
      </c>
      <c r="S852" s="4" t="s">
        <v>496</v>
      </c>
      <c r="T852" s="4">
        <v>796</v>
      </c>
      <c r="U852" s="4" t="s">
        <v>493</v>
      </c>
      <c r="V852" s="4">
        <v>1</v>
      </c>
      <c r="W852" s="24">
        <v>200000</v>
      </c>
      <c r="X852" s="24">
        <v>0</v>
      </c>
      <c r="Y852" s="24">
        <f t="shared" si="49"/>
        <v>0</v>
      </c>
      <c r="Z852" s="4"/>
      <c r="AA852" s="4" t="s">
        <v>1319</v>
      </c>
      <c r="AB852" s="4" t="s">
        <v>3055</v>
      </c>
    </row>
    <row r="853" spans="1:28" ht="72" customHeight="1">
      <c r="A853" s="3" t="s">
        <v>4127</v>
      </c>
      <c r="B853" s="3" t="s">
        <v>478</v>
      </c>
      <c r="C853" s="3" t="s">
        <v>479</v>
      </c>
      <c r="D853" s="3" t="s">
        <v>390</v>
      </c>
      <c r="E853" s="3" t="s">
        <v>388</v>
      </c>
      <c r="F853" s="3" t="s">
        <v>3843</v>
      </c>
      <c r="G853" s="3" t="s">
        <v>289</v>
      </c>
      <c r="H853" s="3" t="s">
        <v>1661</v>
      </c>
      <c r="I853" s="3" t="s">
        <v>3844</v>
      </c>
      <c r="J853" s="3"/>
      <c r="K853" s="4" t="s">
        <v>482</v>
      </c>
      <c r="L853" s="4">
        <v>0</v>
      </c>
      <c r="M853" s="12" t="s">
        <v>2463</v>
      </c>
      <c r="N853" s="4" t="s">
        <v>483</v>
      </c>
      <c r="O853" s="3" t="s">
        <v>400</v>
      </c>
      <c r="P853" s="4" t="s">
        <v>483</v>
      </c>
      <c r="Q853" s="4" t="s">
        <v>485</v>
      </c>
      <c r="R853" s="4" t="s">
        <v>503</v>
      </c>
      <c r="S853" s="4" t="s">
        <v>3324</v>
      </c>
      <c r="T853" s="4">
        <v>796</v>
      </c>
      <c r="U853" s="4" t="s">
        <v>493</v>
      </c>
      <c r="V853" s="4">
        <v>1</v>
      </c>
      <c r="W853" s="24">
        <v>200000</v>
      </c>
      <c r="X853" s="24">
        <f>W853*V853</f>
        <v>200000</v>
      </c>
      <c r="Y853" s="24">
        <f t="shared" si="49"/>
        <v>224000.00000000003</v>
      </c>
      <c r="Z853" s="4"/>
      <c r="AA853" s="4" t="s">
        <v>1319</v>
      </c>
      <c r="AB853" s="4"/>
    </row>
    <row r="854" spans="1:28" ht="102">
      <c r="A854" s="3" t="s">
        <v>3845</v>
      </c>
      <c r="B854" s="3" t="s">
        <v>478</v>
      </c>
      <c r="C854" s="3" t="s">
        <v>479</v>
      </c>
      <c r="D854" s="3" t="s">
        <v>3846</v>
      </c>
      <c r="E854" s="3" t="s">
        <v>3847</v>
      </c>
      <c r="F854" s="3" t="s">
        <v>3848</v>
      </c>
      <c r="G854" s="3" t="s">
        <v>3849</v>
      </c>
      <c r="H854" s="3" t="s">
        <v>3850</v>
      </c>
      <c r="I854" s="3" t="s">
        <v>3851</v>
      </c>
      <c r="J854" s="3"/>
      <c r="K854" s="4" t="s">
        <v>482</v>
      </c>
      <c r="L854" s="4">
        <v>0</v>
      </c>
      <c r="M854" s="12" t="s">
        <v>2463</v>
      </c>
      <c r="N854" s="4" t="s">
        <v>483</v>
      </c>
      <c r="O854" s="3" t="s">
        <v>1507</v>
      </c>
      <c r="P854" s="4" t="s">
        <v>483</v>
      </c>
      <c r="Q854" s="4" t="s">
        <v>485</v>
      </c>
      <c r="R854" s="4" t="s">
        <v>503</v>
      </c>
      <c r="S854" s="4" t="s">
        <v>496</v>
      </c>
      <c r="T854" s="4">
        <v>796</v>
      </c>
      <c r="U854" s="4" t="s">
        <v>493</v>
      </c>
      <c r="V854" s="4">
        <v>1</v>
      </c>
      <c r="W854" s="24">
        <v>2000</v>
      </c>
      <c r="X854" s="24">
        <f t="shared" si="50"/>
        <v>2000</v>
      </c>
      <c r="Y854" s="24">
        <f t="shared" si="49"/>
        <v>2240</v>
      </c>
      <c r="Z854" s="4"/>
      <c r="AA854" s="4" t="s">
        <v>1319</v>
      </c>
      <c r="AB854" s="4"/>
    </row>
    <row r="855" spans="1:28" ht="102">
      <c r="A855" s="3" t="s">
        <v>3852</v>
      </c>
      <c r="B855" s="3" t="s">
        <v>478</v>
      </c>
      <c r="C855" s="3" t="s">
        <v>479</v>
      </c>
      <c r="D855" s="3" t="s">
        <v>3846</v>
      </c>
      <c r="E855" s="3" t="s">
        <v>3847</v>
      </c>
      <c r="F855" s="3" t="s">
        <v>3848</v>
      </c>
      <c r="G855" s="3" t="s">
        <v>3849</v>
      </c>
      <c r="H855" s="3" t="s">
        <v>3850</v>
      </c>
      <c r="I855" s="3" t="s">
        <v>3853</v>
      </c>
      <c r="J855" s="3"/>
      <c r="K855" s="4" t="s">
        <v>482</v>
      </c>
      <c r="L855" s="4">
        <v>0</v>
      </c>
      <c r="M855" s="12" t="s">
        <v>2463</v>
      </c>
      <c r="N855" s="4" t="s">
        <v>483</v>
      </c>
      <c r="O855" s="3" t="s">
        <v>1507</v>
      </c>
      <c r="P855" s="4" t="s">
        <v>483</v>
      </c>
      <c r="Q855" s="4" t="s">
        <v>485</v>
      </c>
      <c r="R855" s="4" t="s">
        <v>503</v>
      </c>
      <c r="S855" s="4" t="s">
        <v>496</v>
      </c>
      <c r="T855" s="4">
        <v>796</v>
      </c>
      <c r="U855" s="4" t="s">
        <v>493</v>
      </c>
      <c r="V855" s="4">
        <v>1</v>
      </c>
      <c r="W855" s="24">
        <v>1000</v>
      </c>
      <c r="X855" s="24">
        <f t="shared" si="50"/>
        <v>1000</v>
      </c>
      <c r="Y855" s="24">
        <f t="shared" si="49"/>
        <v>1120</v>
      </c>
      <c r="Z855" s="4"/>
      <c r="AA855" s="4" t="s">
        <v>1319</v>
      </c>
      <c r="AB855" s="4"/>
    </row>
    <row r="856" spans="1:29" ht="96" customHeight="1">
      <c r="A856" s="3" t="s">
        <v>3867</v>
      </c>
      <c r="B856" s="4" t="s">
        <v>478</v>
      </c>
      <c r="C856" s="4" t="s">
        <v>479</v>
      </c>
      <c r="D856" s="84" t="s">
        <v>578</v>
      </c>
      <c r="E856" s="10" t="s">
        <v>580</v>
      </c>
      <c r="F856" s="10" t="s">
        <v>579</v>
      </c>
      <c r="G856" s="10" t="s">
        <v>581</v>
      </c>
      <c r="H856" s="10" t="s">
        <v>582</v>
      </c>
      <c r="I856" s="3" t="s">
        <v>583</v>
      </c>
      <c r="J856" s="3"/>
      <c r="K856" s="4" t="s">
        <v>2754</v>
      </c>
      <c r="L856" s="3">
        <v>100</v>
      </c>
      <c r="M856" s="12" t="s">
        <v>2463</v>
      </c>
      <c r="N856" s="4" t="s">
        <v>483</v>
      </c>
      <c r="O856" s="3" t="s">
        <v>1507</v>
      </c>
      <c r="P856" s="4" t="s">
        <v>483</v>
      </c>
      <c r="Q856" s="4" t="s">
        <v>485</v>
      </c>
      <c r="R856" s="13" t="s">
        <v>3870</v>
      </c>
      <c r="S856" s="4" t="s">
        <v>2541</v>
      </c>
      <c r="T856" s="86" t="s">
        <v>586</v>
      </c>
      <c r="U856" s="86" t="s">
        <v>587</v>
      </c>
      <c r="V856" s="87">
        <v>1000</v>
      </c>
      <c r="W856" s="185">
        <v>128571.43</v>
      </c>
      <c r="X856" s="52">
        <v>0</v>
      </c>
      <c r="Y856" s="186">
        <f>X856*1.12</f>
        <v>0</v>
      </c>
      <c r="Z856" s="4" t="s">
        <v>489</v>
      </c>
      <c r="AA856" s="4" t="s">
        <v>1319</v>
      </c>
      <c r="AB856" s="30" t="s">
        <v>3880</v>
      </c>
      <c r="AC856" s="129"/>
    </row>
    <row r="857" spans="1:29" ht="96" customHeight="1">
      <c r="A857" s="3" t="s">
        <v>3871</v>
      </c>
      <c r="B857" s="4" t="s">
        <v>478</v>
      </c>
      <c r="C857" s="4" t="s">
        <v>479</v>
      </c>
      <c r="D857" s="84" t="s">
        <v>578</v>
      </c>
      <c r="E857" s="10" t="s">
        <v>580</v>
      </c>
      <c r="F857" s="10" t="s">
        <v>579</v>
      </c>
      <c r="G857" s="10" t="s">
        <v>581</v>
      </c>
      <c r="H857" s="10" t="s">
        <v>582</v>
      </c>
      <c r="I857" s="3" t="s">
        <v>583</v>
      </c>
      <c r="J857" s="3"/>
      <c r="K857" s="4" t="s">
        <v>2754</v>
      </c>
      <c r="L857" s="3">
        <v>90</v>
      </c>
      <c r="M857" s="12" t="s">
        <v>2463</v>
      </c>
      <c r="N857" s="4" t="s">
        <v>483</v>
      </c>
      <c r="O857" s="3" t="s">
        <v>1507</v>
      </c>
      <c r="P857" s="4" t="s">
        <v>483</v>
      </c>
      <c r="Q857" s="4" t="s">
        <v>485</v>
      </c>
      <c r="R857" s="12" t="s">
        <v>3872</v>
      </c>
      <c r="S857" s="4" t="s">
        <v>496</v>
      </c>
      <c r="T857" s="86" t="s">
        <v>586</v>
      </c>
      <c r="U857" s="86" t="s">
        <v>587</v>
      </c>
      <c r="V857" s="87">
        <v>1500</v>
      </c>
      <c r="W857" s="185">
        <v>128571.43</v>
      </c>
      <c r="X857" s="163">
        <f>V857*W857</f>
        <v>192857145</v>
      </c>
      <c r="Y857" s="163">
        <f>X857*1.12</f>
        <v>216000002.4</v>
      </c>
      <c r="Z857" s="4"/>
      <c r="AA857" s="4" t="s">
        <v>1319</v>
      </c>
      <c r="AB857" s="30"/>
      <c r="AC857" s="129"/>
    </row>
    <row r="858" spans="1:29" ht="108.75" customHeight="1">
      <c r="A858" s="3" t="s">
        <v>3868</v>
      </c>
      <c r="B858" s="4" t="s">
        <v>478</v>
      </c>
      <c r="C858" s="4" t="s">
        <v>479</v>
      </c>
      <c r="D858" s="84" t="s">
        <v>578</v>
      </c>
      <c r="E858" s="10" t="s">
        <v>580</v>
      </c>
      <c r="F858" s="10" t="s">
        <v>579</v>
      </c>
      <c r="G858" s="10" t="s">
        <v>581</v>
      </c>
      <c r="H858" s="10" t="s">
        <v>582</v>
      </c>
      <c r="I858" s="3" t="s">
        <v>583</v>
      </c>
      <c r="J858" s="3"/>
      <c r="K858" s="4" t="s">
        <v>482</v>
      </c>
      <c r="L858" s="3">
        <v>100</v>
      </c>
      <c r="M858" s="12" t="s">
        <v>2463</v>
      </c>
      <c r="N858" s="4" t="s">
        <v>483</v>
      </c>
      <c r="O858" s="3" t="s">
        <v>577</v>
      </c>
      <c r="P858" s="4" t="s">
        <v>483</v>
      </c>
      <c r="Q858" s="4" t="s">
        <v>485</v>
      </c>
      <c r="R858" s="13" t="s">
        <v>3876</v>
      </c>
      <c r="S858" s="4" t="s">
        <v>496</v>
      </c>
      <c r="T858" s="86" t="s">
        <v>586</v>
      </c>
      <c r="U858" s="86" t="s">
        <v>587</v>
      </c>
      <c r="V858" s="87">
        <v>500</v>
      </c>
      <c r="W858" s="173">
        <v>128571.43</v>
      </c>
      <c r="X858" s="52">
        <f>W858*V858</f>
        <v>64285715</v>
      </c>
      <c r="Y858" s="52">
        <f>X858*1.12</f>
        <v>72000000.80000001</v>
      </c>
      <c r="Z858" s="4"/>
      <c r="AA858" s="4" t="s">
        <v>1319</v>
      </c>
      <c r="AB858" s="30"/>
      <c r="AC858" s="129"/>
    </row>
    <row r="859" spans="1:29" s="68" customFormat="1" ht="105" customHeight="1">
      <c r="A859" s="3" t="s">
        <v>3895</v>
      </c>
      <c r="B859" s="4" t="s">
        <v>478</v>
      </c>
      <c r="C859" s="4" t="s">
        <v>479</v>
      </c>
      <c r="D859" s="4" t="s">
        <v>3948</v>
      </c>
      <c r="E859" s="4" t="s">
        <v>3591</v>
      </c>
      <c r="F859" s="3" t="s">
        <v>3592</v>
      </c>
      <c r="G859" s="4" t="s">
        <v>3949</v>
      </c>
      <c r="H859" s="4" t="s">
        <v>3950</v>
      </c>
      <c r="I859" s="4" t="s">
        <v>3955</v>
      </c>
      <c r="J859" s="4"/>
      <c r="K859" s="4" t="s">
        <v>482</v>
      </c>
      <c r="L859" s="3">
        <v>0</v>
      </c>
      <c r="M859" s="3">
        <v>231010000</v>
      </c>
      <c r="N859" s="4" t="s">
        <v>483</v>
      </c>
      <c r="O859" s="13" t="s">
        <v>1507</v>
      </c>
      <c r="P859" s="4" t="s">
        <v>483</v>
      </c>
      <c r="Q859" s="4" t="s">
        <v>485</v>
      </c>
      <c r="R859" s="4" t="s">
        <v>503</v>
      </c>
      <c r="S859" s="4" t="s">
        <v>496</v>
      </c>
      <c r="T859" s="12">
        <v>796</v>
      </c>
      <c r="U859" s="4" t="s">
        <v>493</v>
      </c>
      <c r="V859" s="3">
        <v>16</v>
      </c>
      <c r="W859" s="14">
        <v>134</v>
      </c>
      <c r="X859" s="26">
        <f aca="true" t="shared" si="51" ref="X859:X864">V859*W859</f>
        <v>2144</v>
      </c>
      <c r="Y859" s="26">
        <f aca="true" t="shared" si="52" ref="Y859:Y903">X859*1.12</f>
        <v>2401.28</v>
      </c>
      <c r="Z859" s="3"/>
      <c r="AA859" s="4" t="s">
        <v>1319</v>
      </c>
      <c r="AB859" s="4"/>
      <c r="AC859" s="111"/>
    </row>
    <row r="860" spans="1:29" s="68" customFormat="1" ht="105" customHeight="1">
      <c r="A860" s="3" t="s">
        <v>3896</v>
      </c>
      <c r="B860" s="4" t="s">
        <v>478</v>
      </c>
      <c r="C860" s="4" t="s">
        <v>479</v>
      </c>
      <c r="D860" s="4" t="s">
        <v>3948</v>
      </c>
      <c r="E860" s="4" t="s">
        <v>3591</v>
      </c>
      <c r="F860" s="3" t="s">
        <v>3592</v>
      </c>
      <c r="G860" s="4" t="s">
        <v>3949</v>
      </c>
      <c r="H860" s="4" t="s">
        <v>3950</v>
      </c>
      <c r="I860" s="4" t="s">
        <v>3954</v>
      </c>
      <c r="J860" s="4"/>
      <c r="K860" s="4" t="s">
        <v>482</v>
      </c>
      <c r="L860" s="3">
        <v>0</v>
      </c>
      <c r="M860" s="3">
        <v>231010000</v>
      </c>
      <c r="N860" s="4" t="s">
        <v>483</v>
      </c>
      <c r="O860" s="13" t="s">
        <v>1507</v>
      </c>
      <c r="P860" s="4" t="s">
        <v>483</v>
      </c>
      <c r="Q860" s="4" t="s">
        <v>485</v>
      </c>
      <c r="R860" s="4" t="s">
        <v>503</v>
      </c>
      <c r="S860" s="4" t="s">
        <v>496</v>
      </c>
      <c r="T860" s="12">
        <v>796</v>
      </c>
      <c r="U860" s="4" t="s">
        <v>493</v>
      </c>
      <c r="V860" s="3">
        <v>8</v>
      </c>
      <c r="W860" s="14">
        <v>134</v>
      </c>
      <c r="X860" s="26">
        <f t="shared" si="51"/>
        <v>1072</v>
      </c>
      <c r="Y860" s="26">
        <f t="shared" si="52"/>
        <v>1200.64</v>
      </c>
      <c r="Z860" s="3"/>
      <c r="AA860" s="4" t="s">
        <v>1319</v>
      </c>
      <c r="AB860" s="4"/>
      <c r="AC860" s="111"/>
    </row>
    <row r="861" spans="1:29" s="68" customFormat="1" ht="105" customHeight="1">
      <c r="A861" s="3" t="s">
        <v>3897</v>
      </c>
      <c r="B861" s="4" t="s">
        <v>478</v>
      </c>
      <c r="C861" s="4" t="s">
        <v>479</v>
      </c>
      <c r="D861" s="4" t="s">
        <v>3948</v>
      </c>
      <c r="E861" s="4" t="s">
        <v>3591</v>
      </c>
      <c r="F861" s="3" t="s">
        <v>3592</v>
      </c>
      <c r="G861" s="4" t="s">
        <v>3949</v>
      </c>
      <c r="H861" s="4" t="s">
        <v>3950</v>
      </c>
      <c r="I861" s="4" t="s">
        <v>3951</v>
      </c>
      <c r="J861" s="4"/>
      <c r="K861" s="4" t="s">
        <v>482</v>
      </c>
      <c r="L861" s="3">
        <v>0</v>
      </c>
      <c r="M861" s="3">
        <v>231010000</v>
      </c>
      <c r="N861" s="4" t="s">
        <v>483</v>
      </c>
      <c r="O861" s="13" t="s">
        <v>1507</v>
      </c>
      <c r="P861" s="4" t="s">
        <v>483</v>
      </c>
      <c r="Q861" s="4" t="s">
        <v>485</v>
      </c>
      <c r="R861" s="4" t="s">
        <v>503</v>
      </c>
      <c r="S861" s="4" t="s">
        <v>496</v>
      </c>
      <c r="T861" s="12">
        <v>796</v>
      </c>
      <c r="U861" s="4" t="s">
        <v>493</v>
      </c>
      <c r="V861" s="3">
        <v>10</v>
      </c>
      <c r="W861" s="14">
        <v>134</v>
      </c>
      <c r="X861" s="26">
        <f t="shared" si="51"/>
        <v>1340</v>
      </c>
      <c r="Y861" s="26">
        <f t="shared" si="52"/>
        <v>1500.8000000000002</v>
      </c>
      <c r="Z861" s="3"/>
      <c r="AA861" s="4" t="s">
        <v>1319</v>
      </c>
      <c r="AB861" s="4"/>
      <c r="AC861" s="111"/>
    </row>
    <row r="862" spans="1:29" s="68" customFormat="1" ht="105" customHeight="1">
      <c r="A862" s="3" t="s">
        <v>3898</v>
      </c>
      <c r="B862" s="4" t="s">
        <v>478</v>
      </c>
      <c r="C862" s="4" t="s">
        <v>479</v>
      </c>
      <c r="D862" s="4" t="s">
        <v>3948</v>
      </c>
      <c r="E862" s="4" t="s">
        <v>3591</v>
      </c>
      <c r="F862" s="3" t="s">
        <v>3592</v>
      </c>
      <c r="G862" s="4" t="s">
        <v>3949</v>
      </c>
      <c r="H862" s="4" t="s">
        <v>3950</v>
      </c>
      <c r="I862" s="4" t="s">
        <v>3952</v>
      </c>
      <c r="J862" s="4"/>
      <c r="K862" s="4" t="s">
        <v>482</v>
      </c>
      <c r="L862" s="3">
        <v>0</v>
      </c>
      <c r="M862" s="3">
        <v>231010000</v>
      </c>
      <c r="N862" s="4" t="s">
        <v>483</v>
      </c>
      <c r="O862" s="13" t="s">
        <v>1507</v>
      </c>
      <c r="P862" s="4" t="s">
        <v>483</v>
      </c>
      <c r="Q862" s="4" t="s">
        <v>485</v>
      </c>
      <c r="R862" s="4" t="s">
        <v>503</v>
      </c>
      <c r="S862" s="4" t="s">
        <v>496</v>
      </c>
      <c r="T862" s="12">
        <v>796</v>
      </c>
      <c r="U862" s="4" t="s">
        <v>493</v>
      </c>
      <c r="V862" s="3">
        <v>10</v>
      </c>
      <c r="W862" s="14">
        <v>134</v>
      </c>
      <c r="X862" s="26">
        <f t="shared" si="51"/>
        <v>1340</v>
      </c>
      <c r="Y862" s="26">
        <f t="shared" si="52"/>
        <v>1500.8000000000002</v>
      </c>
      <c r="Z862" s="3"/>
      <c r="AA862" s="4" t="s">
        <v>1319</v>
      </c>
      <c r="AB862" s="4"/>
      <c r="AC862" s="111"/>
    </row>
    <row r="863" spans="1:29" s="68" customFormat="1" ht="105" customHeight="1">
      <c r="A863" s="3" t="s">
        <v>3899</v>
      </c>
      <c r="B863" s="4" t="s">
        <v>478</v>
      </c>
      <c r="C863" s="4" t="s">
        <v>479</v>
      </c>
      <c r="D863" s="4" t="s">
        <v>3948</v>
      </c>
      <c r="E863" s="4" t="s">
        <v>3591</v>
      </c>
      <c r="F863" s="3" t="s">
        <v>3592</v>
      </c>
      <c r="G863" s="4" t="s">
        <v>3949</v>
      </c>
      <c r="H863" s="4" t="s">
        <v>3950</v>
      </c>
      <c r="I863" s="4" t="s">
        <v>3953</v>
      </c>
      <c r="J863" s="4"/>
      <c r="K863" s="4" t="s">
        <v>482</v>
      </c>
      <c r="L863" s="3">
        <v>0</v>
      </c>
      <c r="M863" s="3">
        <v>231010000</v>
      </c>
      <c r="N863" s="4" t="s">
        <v>483</v>
      </c>
      <c r="O863" s="13" t="s">
        <v>1507</v>
      </c>
      <c r="P863" s="4" t="s">
        <v>483</v>
      </c>
      <c r="Q863" s="4" t="s">
        <v>485</v>
      </c>
      <c r="R863" s="4" t="s">
        <v>503</v>
      </c>
      <c r="S863" s="4" t="s">
        <v>496</v>
      </c>
      <c r="T863" s="12">
        <v>796</v>
      </c>
      <c r="U863" s="4" t="s">
        <v>493</v>
      </c>
      <c r="V863" s="3">
        <v>10</v>
      </c>
      <c r="W863" s="14">
        <v>134</v>
      </c>
      <c r="X863" s="26">
        <f t="shared" si="51"/>
        <v>1340</v>
      </c>
      <c r="Y863" s="26">
        <f t="shared" si="52"/>
        <v>1500.8000000000002</v>
      </c>
      <c r="Z863" s="3"/>
      <c r="AA863" s="4" t="s">
        <v>1319</v>
      </c>
      <c r="AB863" s="4"/>
      <c r="AC863" s="111"/>
    </row>
    <row r="864" spans="1:29" ht="102">
      <c r="A864" s="3" t="s">
        <v>3901</v>
      </c>
      <c r="B864" s="4" t="s">
        <v>478</v>
      </c>
      <c r="C864" s="4" t="s">
        <v>479</v>
      </c>
      <c r="D864" s="4" t="s">
        <v>3944</v>
      </c>
      <c r="E864" s="10" t="s">
        <v>3900</v>
      </c>
      <c r="F864" s="4" t="s">
        <v>3947</v>
      </c>
      <c r="G864" s="4" t="s">
        <v>3945</v>
      </c>
      <c r="H864" s="4" t="s">
        <v>3946</v>
      </c>
      <c r="I864" s="10" t="s">
        <v>3902</v>
      </c>
      <c r="J864" s="3"/>
      <c r="K864" s="4" t="s">
        <v>482</v>
      </c>
      <c r="L864" s="3">
        <v>0</v>
      </c>
      <c r="M864" s="12" t="s">
        <v>2463</v>
      </c>
      <c r="N864" s="4" t="s">
        <v>483</v>
      </c>
      <c r="O864" s="13" t="s">
        <v>1507</v>
      </c>
      <c r="P864" s="4" t="s">
        <v>483</v>
      </c>
      <c r="Q864" s="4" t="s">
        <v>485</v>
      </c>
      <c r="R864" s="4" t="s">
        <v>503</v>
      </c>
      <c r="S864" s="4" t="s">
        <v>496</v>
      </c>
      <c r="T864" s="12">
        <v>796</v>
      </c>
      <c r="U864" s="4" t="s">
        <v>493</v>
      </c>
      <c r="V864" s="3">
        <v>2</v>
      </c>
      <c r="W864" s="11">
        <v>893</v>
      </c>
      <c r="X864" s="14">
        <f t="shared" si="51"/>
        <v>1786</v>
      </c>
      <c r="Y864" s="14">
        <f t="shared" si="52"/>
        <v>2000.3200000000002</v>
      </c>
      <c r="Z864" s="4"/>
      <c r="AA864" s="4" t="s">
        <v>1319</v>
      </c>
      <c r="AB864" s="4"/>
      <c r="AC864" s="28"/>
    </row>
    <row r="865" spans="1:28" ht="111" customHeight="1">
      <c r="A865" s="3" t="s">
        <v>3903</v>
      </c>
      <c r="B865" s="3" t="s">
        <v>478</v>
      </c>
      <c r="C865" s="3" t="s">
        <v>479</v>
      </c>
      <c r="D865" s="3" t="s">
        <v>3743</v>
      </c>
      <c r="E865" s="3" t="s">
        <v>3744</v>
      </c>
      <c r="F865" s="3" t="s">
        <v>3745</v>
      </c>
      <c r="G865" s="3" t="s">
        <v>3746</v>
      </c>
      <c r="H865" s="3" t="s">
        <v>3747</v>
      </c>
      <c r="I865" s="3" t="s">
        <v>3943</v>
      </c>
      <c r="J865" s="3"/>
      <c r="K865" s="4" t="s">
        <v>482</v>
      </c>
      <c r="L865" s="33">
        <v>0</v>
      </c>
      <c r="M865" s="12" t="s">
        <v>2463</v>
      </c>
      <c r="N865" s="33" t="s">
        <v>483</v>
      </c>
      <c r="O865" s="13" t="s">
        <v>1507</v>
      </c>
      <c r="P865" s="33" t="s">
        <v>483</v>
      </c>
      <c r="Q865" s="4" t="s">
        <v>485</v>
      </c>
      <c r="R865" s="33" t="s">
        <v>503</v>
      </c>
      <c r="S865" s="4" t="s">
        <v>496</v>
      </c>
      <c r="T865" s="34" t="s">
        <v>175</v>
      </c>
      <c r="U865" s="3" t="s">
        <v>493</v>
      </c>
      <c r="V865" s="3">
        <v>2</v>
      </c>
      <c r="W865" s="11">
        <v>893</v>
      </c>
      <c r="X865" s="26">
        <f aca="true" t="shared" si="53" ref="X865:X874">W865*V865</f>
        <v>1786</v>
      </c>
      <c r="Y865" s="26">
        <f t="shared" si="52"/>
        <v>2000.3200000000002</v>
      </c>
      <c r="Z865" s="33"/>
      <c r="AA865" s="4" t="s">
        <v>1319</v>
      </c>
      <c r="AB865" s="4"/>
    </row>
    <row r="866" spans="1:29" ht="192" customHeight="1">
      <c r="A866" s="3" t="s">
        <v>3908</v>
      </c>
      <c r="B866" s="4" t="s">
        <v>478</v>
      </c>
      <c r="C866" s="4" t="s">
        <v>479</v>
      </c>
      <c r="D866" s="10" t="s">
        <v>3904</v>
      </c>
      <c r="E866" s="10" t="s">
        <v>3905</v>
      </c>
      <c r="F866" s="10" t="s">
        <v>3906</v>
      </c>
      <c r="G866" s="4" t="s">
        <v>281</v>
      </c>
      <c r="H866" s="4" t="s">
        <v>1833</v>
      </c>
      <c r="I866" s="3" t="s">
        <v>3909</v>
      </c>
      <c r="J866" s="5"/>
      <c r="K866" s="4" t="s">
        <v>482</v>
      </c>
      <c r="L866" s="3">
        <v>0</v>
      </c>
      <c r="M866" s="12" t="s">
        <v>2463</v>
      </c>
      <c r="N866" s="4" t="s">
        <v>483</v>
      </c>
      <c r="O866" s="13" t="s">
        <v>1507</v>
      </c>
      <c r="P866" s="4" t="s">
        <v>483</v>
      </c>
      <c r="Q866" s="4" t="s">
        <v>485</v>
      </c>
      <c r="R866" s="33" t="s">
        <v>503</v>
      </c>
      <c r="S866" s="4" t="s">
        <v>496</v>
      </c>
      <c r="T866" s="19">
        <v>796</v>
      </c>
      <c r="U866" s="19" t="s">
        <v>3907</v>
      </c>
      <c r="V866" s="3">
        <v>3</v>
      </c>
      <c r="W866" s="11">
        <v>17858</v>
      </c>
      <c r="X866" s="14">
        <f t="shared" si="53"/>
        <v>53574</v>
      </c>
      <c r="Y866" s="14">
        <f t="shared" si="52"/>
        <v>60002.880000000005</v>
      </c>
      <c r="Z866" s="4"/>
      <c r="AA866" s="4" t="s">
        <v>1319</v>
      </c>
      <c r="AB866" s="10"/>
      <c r="AC866" s="28"/>
    </row>
    <row r="867" spans="1:29" ht="192" customHeight="1">
      <c r="A867" s="3" t="s">
        <v>3910</v>
      </c>
      <c r="B867" s="4" t="s">
        <v>478</v>
      </c>
      <c r="C867" s="4" t="s">
        <v>479</v>
      </c>
      <c r="D867" s="10" t="s">
        <v>3921</v>
      </c>
      <c r="E867" s="10" t="s">
        <v>3919</v>
      </c>
      <c r="F867" s="10" t="s">
        <v>3920</v>
      </c>
      <c r="G867" s="4" t="s">
        <v>289</v>
      </c>
      <c r="H867" s="4" t="s">
        <v>3911</v>
      </c>
      <c r="I867" s="3" t="s">
        <v>3942</v>
      </c>
      <c r="J867" s="5"/>
      <c r="K867" s="4" t="s">
        <v>482</v>
      </c>
      <c r="L867" s="3">
        <v>0</v>
      </c>
      <c r="M867" s="12" t="s">
        <v>2463</v>
      </c>
      <c r="N867" s="4" t="s">
        <v>483</v>
      </c>
      <c r="O867" s="13" t="s">
        <v>1507</v>
      </c>
      <c r="P867" s="4" t="s">
        <v>483</v>
      </c>
      <c r="Q867" s="4" t="s">
        <v>485</v>
      </c>
      <c r="R867" s="33" t="s">
        <v>503</v>
      </c>
      <c r="S867" s="4" t="s">
        <v>496</v>
      </c>
      <c r="T867" s="19">
        <v>796</v>
      </c>
      <c r="U867" s="19" t="s">
        <v>3907</v>
      </c>
      <c r="V867" s="3">
        <v>8</v>
      </c>
      <c r="W867" s="11">
        <v>224</v>
      </c>
      <c r="X867" s="14">
        <f t="shared" si="53"/>
        <v>1792</v>
      </c>
      <c r="Y867" s="14">
        <f t="shared" si="52"/>
        <v>2007.0400000000002</v>
      </c>
      <c r="Z867" s="4"/>
      <c r="AA867" s="4" t="s">
        <v>1319</v>
      </c>
      <c r="AB867" s="10"/>
      <c r="AC867" s="28"/>
    </row>
    <row r="868" spans="1:29" ht="192" customHeight="1">
      <c r="A868" s="3" t="s">
        <v>3962</v>
      </c>
      <c r="B868" s="4" t="s">
        <v>478</v>
      </c>
      <c r="C868" s="4" t="s">
        <v>479</v>
      </c>
      <c r="D868" s="10" t="s">
        <v>3912</v>
      </c>
      <c r="E868" s="10" t="s">
        <v>3913</v>
      </c>
      <c r="F868" s="10" t="s">
        <v>3914</v>
      </c>
      <c r="G868" s="4" t="s">
        <v>3915</v>
      </c>
      <c r="H868" s="4" t="s">
        <v>3916</v>
      </c>
      <c r="I868" s="3" t="s">
        <v>3956</v>
      </c>
      <c r="J868" s="5"/>
      <c r="K868" s="4" t="s">
        <v>482</v>
      </c>
      <c r="L868" s="3">
        <v>0</v>
      </c>
      <c r="M868" s="12" t="s">
        <v>2463</v>
      </c>
      <c r="N868" s="4" t="s">
        <v>483</v>
      </c>
      <c r="O868" s="13" t="s">
        <v>1507</v>
      </c>
      <c r="P868" s="4" t="s">
        <v>483</v>
      </c>
      <c r="Q868" s="4" t="s">
        <v>485</v>
      </c>
      <c r="R868" s="33" t="s">
        <v>503</v>
      </c>
      <c r="S868" s="4" t="s">
        <v>496</v>
      </c>
      <c r="T868" s="19">
        <v>839</v>
      </c>
      <c r="U868" s="19" t="s">
        <v>40</v>
      </c>
      <c r="V868" s="3">
        <v>4</v>
      </c>
      <c r="W868" s="11">
        <v>1786</v>
      </c>
      <c r="X868" s="14">
        <f t="shared" si="53"/>
        <v>7144</v>
      </c>
      <c r="Y868" s="14">
        <f t="shared" si="52"/>
        <v>8001.280000000001</v>
      </c>
      <c r="Z868" s="4"/>
      <c r="AA868" s="4" t="s">
        <v>1319</v>
      </c>
      <c r="AB868" s="10"/>
      <c r="AC868" s="28"/>
    </row>
    <row r="869" spans="1:29" ht="192" customHeight="1">
      <c r="A869" s="3" t="s">
        <v>3917</v>
      </c>
      <c r="B869" s="4" t="s">
        <v>478</v>
      </c>
      <c r="C869" s="4" t="s">
        <v>479</v>
      </c>
      <c r="D869" s="10" t="s">
        <v>3912</v>
      </c>
      <c r="E869" s="10" t="s">
        <v>3913</v>
      </c>
      <c r="F869" s="10" t="s">
        <v>3914</v>
      </c>
      <c r="G869" s="4" t="s">
        <v>3915</v>
      </c>
      <c r="H869" s="4" t="s">
        <v>3916</v>
      </c>
      <c r="I869" s="3" t="s">
        <v>3957</v>
      </c>
      <c r="J869" s="5"/>
      <c r="K869" s="4" t="s">
        <v>482</v>
      </c>
      <c r="L869" s="3">
        <v>0</v>
      </c>
      <c r="M869" s="12" t="s">
        <v>2463</v>
      </c>
      <c r="N869" s="4" t="s">
        <v>483</v>
      </c>
      <c r="O869" s="13" t="s">
        <v>1507</v>
      </c>
      <c r="P869" s="4" t="s">
        <v>483</v>
      </c>
      <c r="Q869" s="4" t="s">
        <v>485</v>
      </c>
      <c r="R869" s="33" t="s">
        <v>503</v>
      </c>
      <c r="S869" s="4" t="s">
        <v>496</v>
      </c>
      <c r="T869" s="19">
        <v>839</v>
      </c>
      <c r="U869" s="19" t="s">
        <v>40</v>
      </c>
      <c r="V869" s="3">
        <v>2</v>
      </c>
      <c r="W869" s="11">
        <v>625</v>
      </c>
      <c r="X869" s="14">
        <f t="shared" si="53"/>
        <v>1250</v>
      </c>
      <c r="Y869" s="14">
        <f t="shared" si="52"/>
        <v>1400.0000000000002</v>
      </c>
      <c r="Z869" s="4"/>
      <c r="AA869" s="4" t="s">
        <v>1319</v>
      </c>
      <c r="AB869" s="10"/>
      <c r="AC869" s="28"/>
    </row>
    <row r="870" spans="1:29" ht="192" customHeight="1">
      <c r="A870" s="3" t="s">
        <v>3918</v>
      </c>
      <c r="B870" s="4" t="s">
        <v>478</v>
      </c>
      <c r="C870" s="4" t="s">
        <v>479</v>
      </c>
      <c r="D870" s="10" t="s">
        <v>3912</v>
      </c>
      <c r="E870" s="10" t="s">
        <v>3913</v>
      </c>
      <c r="F870" s="10" t="s">
        <v>3914</v>
      </c>
      <c r="G870" s="4" t="s">
        <v>3915</v>
      </c>
      <c r="H870" s="4" t="s">
        <v>3916</v>
      </c>
      <c r="I870" s="3" t="s">
        <v>3958</v>
      </c>
      <c r="J870" s="5"/>
      <c r="K870" s="4" t="s">
        <v>482</v>
      </c>
      <c r="L870" s="3">
        <v>0</v>
      </c>
      <c r="M870" s="12" t="s">
        <v>2463</v>
      </c>
      <c r="N870" s="4" t="s">
        <v>483</v>
      </c>
      <c r="O870" s="13" t="s">
        <v>1507</v>
      </c>
      <c r="P870" s="4" t="s">
        <v>483</v>
      </c>
      <c r="Q870" s="4" t="s">
        <v>485</v>
      </c>
      <c r="R870" s="33" t="s">
        <v>503</v>
      </c>
      <c r="S870" s="4" t="s">
        <v>496</v>
      </c>
      <c r="T870" s="19">
        <v>796</v>
      </c>
      <c r="U870" s="19" t="s">
        <v>493</v>
      </c>
      <c r="V870" s="3">
        <v>6</v>
      </c>
      <c r="W870" s="11">
        <v>893</v>
      </c>
      <c r="X870" s="14">
        <f t="shared" si="53"/>
        <v>5358</v>
      </c>
      <c r="Y870" s="14">
        <f t="shared" si="52"/>
        <v>6000.960000000001</v>
      </c>
      <c r="Z870" s="4"/>
      <c r="AA870" s="4" t="s">
        <v>1319</v>
      </c>
      <c r="AB870" s="10"/>
      <c r="AC870" s="28"/>
    </row>
    <row r="871" spans="1:29" ht="192" customHeight="1">
      <c r="A871" s="3" t="s">
        <v>3963</v>
      </c>
      <c r="B871" s="4" t="s">
        <v>478</v>
      </c>
      <c r="C871" s="4" t="s">
        <v>479</v>
      </c>
      <c r="D871" s="10" t="s">
        <v>3912</v>
      </c>
      <c r="E871" s="10" t="s">
        <v>3913</v>
      </c>
      <c r="F871" s="10" t="s">
        <v>3914</v>
      </c>
      <c r="G871" s="4" t="s">
        <v>3915</v>
      </c>
      <c r="H871" s="4" t="s">
        <v>3916</v>
      </c>
      <c r="I871" s="3" t="s">
        <v>3959</v>
      </c>
      <c r="J871" s="5"/>
      <c r="K871" s="4" t="s">
        <v>482</v>
      </c>
      <c r="L871" s="3">
        <v>0</v>
      </c>
      <c r="M871" s="12" t="s">
        <v>2463</v>
      </c>
      <c r="N871" s="4" t="s">
        <v>483</v>
      </c>
      <c r="O871" s="13" t="s">
        <v>1507</v>
      </c>
      <c r="P871" s="4" t="s">
        <v>483</v>
      </c>
      <c r="Q871" s="4" t="s">
        <v>485</v>
      </c>
      <c r="R871" s="33" t="s">
        <v>503</v>
      </c>
      <c r="S871" s="4" t="s">
        <v>496</v>
      </c>
      <c r="T871" s="19">
        <v>796</v>
      </c>
      <c r="U871" s="19" t="s">
        <v>493</v>
      </c>
      <c r="V871" s="3">
        <v>3</v>
      </c>
      <c r="W871" s="11">
        <v>1072</v>
      </c>
      <c r="X871" s="14">
        <f t="shared" si="53"/>
        <v>3216</v>
      </c>
      <c r="Y871" s="14">
        <f t="shared" si="52"/>
        <v>3601.9200000000005</v>
      </c>
      <c r="Z871" s="4"/>
      <c r="AA871" s="4" t="s">
        <v>1319</v>
      </c>
      <c r="AB871" s="10"/>
      <c r="AC871" s="28"/>
    </row>
    <row r="872" spans="1:29" ht="192" customHeight="1">
      <c r="A872" s="3" t="s">
        <v>3922</v>
      </c>
      <c r="B872" s="4" t="s">
        <v>478</v>
      </c>
      <c r="C872" s="4" t="s">
        <v>479</v>
      </c>
      <c r="D872" s="10" t="s">
        <v>3912</v>
      </c>
      <c r="E872" s="10" t="s">
        <v>3913</v>
      </c>
      <c r="F872" s="10" t="s">
        <v>3914</v>
      </c>
      <c r="G872" s="4" t="s">
        <v>3915</v>
      </c>
      <c r="H872" s="4" t="s">
        <v>3916</v>
      </c>
      <c r="I872" s="3" t="s">
        <v>3960</v>
      </c>
      <c r="J872" s="5"/>
      <c r="K872" s="4" t="s">
        <v>482</v>
      </c>
      <c r="L872" s="3">
        <v>0</v>
      </c>
      <c r="M872" s="12" t="s">
        <v>2463</v>
      </c>
      <c r="N872" s="4" t="s">
        <v>483</v>
      </c>
      <c r="O872" s="13" t="s">
        <v>1507</v>
      </c>
      <c r="P872" s="4" t="s">
        <v>483</v>
      </c>
      <c r="Q872" s="4" t="s">
        <v>485</v>
      </c>
      <c r="R872" s="33" t="s">
        <v>503</v>
      </c>
      <c r="S872" s="4" t="s">
        <v>496</v>
      </c>
      <c r="T872" s="19">
        <v>796</v>
      </c>
      <c r="U872" s="19" t="s">
        <v>493</v>
      </c>
      <c r="V872" s="3">
        <v>4</v>
      </c>
      <c r="W872" s="11">
        <v>1250</v>
      </c>
      <c r="X872" s="14">
        <f t="shared" si="53"/>
        <v>5000</v>
      </c>
      <c r="Y872" s="14">
        <f t="shared" si="52"/>
        <v>5600.000000000001</v>
      </c>
      <c r="Z872" s="4"/>
      <c r="AA872" s="4" t="s">
        <v>1319</v>
      </c>
      <c r="AB872" s="10"/>
      <c r="AC872" s="28"/>
    </row>
    <row r="873" spans="1:29" ht="192" customHeight="1">
      <c r="A873" s="3" t="s">
        <v>3923</v>
      </c>
      <c r="B873" s="4" t="s">
        <v>478</v>
      </c>
      <c r="C873" s="4" t="s">
        <v>479</v>
      </c>
      <c r="D873" s="10" t="s">
        <v>3912</v>
      </c>
      <c r="E873" s="10" t="s">
        <v>3913</v>
      </c>
      <c r="F873" s="10" t="s">
        <v>3914</v>
      </c>
      <c r="G873" s="4" t="s">
        <v>3915</v>
      </c>
      <c r="H873" s="4" t="s">
        <v>3916</v>
      </c>
      <c r="I873" s="3" t="s">
        <v>3926</v>
      </c>
      <c r="J873" s="5"/>
      <c r="K873" s="4" t="s">
        <v>482</v>
      </c>
      <c r="L873" s="3">
        <v>0</v>
      </c>
      <c r="M873" s="12" t="s">
        <v>2463</v>
      </c>
      <c r="N873" s="4" t="s">
        <v>483</v>
      </c>
      <c r="O873" s="13" t="s">
        <v>1507</v>
      </c>
      <c r="P873" s="4" t="s">
        <v>483</v>
      </c>
      <c r="Q873" s="4" t="s">
        <v>485</v>
      </c>
      <c r="R873" s="33" t="s">
        <v>503</v>
      </c>
      <c r="S873" s="4" t="s">
        <v>496</v>
      </c>
      <c r="T873" s="19">
        <v>796</v>
      </c>
      <c r="U873" s="19" t="s">
        <v>493</v>
      </c>
      <c r="V873" s="3">
        <v>6</v>
      </c>
      <c r="W873" s="11">
        <v>268</v>
      </c>
      <c r="X873" s="14">
        <f t="shared" si="53"/>
        <v>1608</v>
      </c>
      <c r="Y873" s="14">
        <f t="shared" si="52"/>
        <v>1800.9600000000003</v>
      </c>
      <c r="Z873" s="4"/>
      <c r="AA873" s="4" t="s">
        <v>1319</v>
      </c>
      <c r="AB873" s="10"/>
      <c r="AC873" s="28"/>
    </row>
    <row r="874" spans="1:29" ht="192" customHeight="1">
      <c r="A874" s="3" t="s">
        <v>3924</v>
      </c>
      <c r="B874" s="4" t="s">
        <v>478</v>
      </c>
      <c r="C874" s="4" t="s">
        <v>479</v>
      </c>
      <c r="D874" s="10" t="s">
        <v>3912</v>
      </c>
      <c r="E874" s="10" t="s">
        <v>3913</v>
      </c>
      <c r="F874" s="10" t="s">
        <v>3914</v>
      </c>
      <c r="G874" s="4" t="s">
        <v>3915</v>
      </c>
      <c r="H874" s="4" t="s">
        <v>3916</v>
      </c>
      <c r="I874" s="3" t="s">
        <v>3928</v>
      </c>
      <c r="J874" s="5"/>
      <c r="K874" s="4" t="s">
        <v>482</v>
      </c>
      <c r="L874" s="3">
        <v>0</v>
      </c>
      <c r="M874" s="12" t="s">
        <v>2463</v>
      </c>
      <c r="N874" s="4" t="s">
        <v>483</v>
      </c>
      <c r="O874" s="13" t="s">
        <v>1507</v>
      </c>
      <c r="P874" s="4" t="s">
        <v>483</v>
      </c>
      <c r="Q874" s="4" t="s">
        <v>485</v>
      </c>
      <c r="R874" s="33" t="s">
        <v>503</v>
      </c>
      <c r="S874" s="4" t="s">
        <v>496</v>
      </c>
      <c r="T874" s="19">
        <v>796</v>
      </c>
      <c r="U874" s="19" t="s">
        <v>493</v>
      </c>
      <c r="V874" s="3">
        <v>2</v>
      </c>
      <c r="W874" s="11">
        <v>447</v>
      </c>
      <c r="X874" s="14">
        <f t="shared" si="53"/>
        <v>894</v>
      </c>
      <c r="Y874" s="14">
        <f t="shared" si="52"/>
        <v>1001.2800000000001</v>
      </c>
      <c r="Z874" s="4"/>
      <c r="AA874" s="4" t="s">
        <v>1319</v>
      </c>
      <c r="AB874" s="10"/>
      <c r="AC874" s="28"/>
    </row>
    <row r="875" spans="1:29" s="68" customFormat="1" ht="102">
      <c r="A875" s="3" t="s">
        <v>3925</v>
      </c>
      <c r="B875" s="4" t="s">
        <v>1183</v>
      </c>
      <c r="C875" s="4" t="s">
        <v>479</v>
      </c>
      <c r="D875" s="10" t="s">
        <v>3938</v>
      </c>
      <c r="E875" s="10" t="s">
        <v>239</v>
      </c>
      <c r="F875" s="10" t="s">
        <v>1608</v>
      </c>
      <c r="G875" s="4" t="s">
        <v>3939</v>
      </c>
      <c r="H875" s="4" t="s">
        <v>3940</v>
      </c>
      <c r="I875" s="4" t="s">
        <v>3941</v>
      </c>
      <c r="J875" s="4"/>
      <c r="K875" s="4" t="s">
        <v>482</v>
      </c>
      <c r="L875" s="3">
        <v>0</v>
      </c>
      <c r="M875" s="4">
        <v>231010000</v>
      </c>
      <c r="N875" s="4" t="s">
        <v>483</v>
      </c>
      <c r="O875" s="13" t="s">
        <v>1507</v>
      </c>
      <c r="P875" s="4" t="s">
        <v>483</v>
      </c>
      <c r="Q875" s="4" t="s">
        <v>485</v>
      </c>
      <c r="R875" s="33" t="s">
        <v>503</v>
      </c>
      <c r="S875" s="4" t="s">
        <v>496</v>
      </c>
      <c r="T875" s="18">
        <v>736</v>
      </c>
      <c r="U875" s="18" t="s">
        <v>750</v>
      </c>
      <c r="V875" s="3">
        <v>3</v>
      </c>
      <c r="W875" s="24">
        <v>134</v>
      </c>
      <c r="X875" s="26">
        <f>V875*W875</f>
        <v>402</v>
      </c>
      <c r="Y875" s="26">
        <f t="shared" si="52"/>
        <v>450.24000000000007</v>
      </c>
      <c r="Z875" s="24"/>
      <c r="AA875" s="4" t="s">
        <v>1319</v>
      </c>
      <c r="AB875" s="4"/>
      <c r="AC875" s="111"/>
    </row>
    <row r="876" spans="1:29" ht="192" customHeight="1">
      <c r="A876" s="3" t="s">
        <v>3927</v>
      </c>
      <c r="B876" s="4" t="s">
        <v>478</v>
      </c>
      <c r="C876" s="4" t="s">
        <v>479</v>
      </c>
      <c r="D876" s="10" t="s">
        <v>3912</v>
      </c>
      <c r="E876" s="10" t="s">
        <v>3913</v>
      </c>
      <c r="F876" s="10" t="s">
        <v>3914</v>
      </c>
      <c r="G876" s="4" t="s">
        <v>3915</v>
      </c>
      <c r="H876" s="4" t="s">
        <v>3916</v>
      </c>
      <c r="I876" s="3" t="s">
        <v>3931</v>
      </c>
      <c r="J876" s="5"/>
      <c r="K876" s="4" t="s">
        <v>482</v>
      </c>
      <c r="L876" s="3">
        <v>0</v>
      </c>
      <c r="M876" s="12" t="s">
        <v>2463</v>
      </c>
      <c r="N876" s="4" t="s">
        <v>483</v>
      </c>
      <c r="O876" s="13" t="s">
        <v>1507</v>
      </c>
      <c r="P876" s="4" t="s">
        <v>483</v>
      </c>
      <c r="Q876" s="4" t="s">
        <v>485</v>
      </c>
      <c r="R876" s="33" t="s">
        <v>503</v>
      </c>
      <c r="S876" s="4" t="s">
        <v>496</v>
      </c>
      <c r="T876" s="19">
        <v>796</v>
      </c>
      <c r="U876" s="19" t="s">
        <v>493</v>
      </c>
      <c r="V876" s="3">
        <v>1</v>
      </c>
      <c r="W876" s="11">
        <v>2680</v>
      </c>
      <c r="X876" s="14">
        <f aca="true" t="shared" si="54" ref="X876:X903">W876*V876</f>
        <v>2680</v>
      </c>
      <c r="Y876" s="14">
        <f t="shared" si="52"/>
        <v>3001.6000000000004</v>
      </c>
      <c r="Z876" s="4"/>
      <c r="AA876" s="4" t="s">
        <v>1319</v>
      </c>
      <c r="AB876" s="10"/>
      <c r="AC876" s="28"/>
    </row>
    <row r="877" spans="1:29" ht="192" customHeight="1">
      <c r="A877" s="3" t="s">
        <v>3929</v>
      </c>
      <c r="B877" s="4" t="s">
        <v>478</v>
      </c>
      <c r="C877" s="4" t="s">
        <v>479</v>
      </c>
      <c r="D877" s="10" t="s">
        <v>3912</v>
      </c>
      <c r="E877" s="10" t="s">
        <v>3913</v>
      </c>
      <c r="F877" s="10" t="s">
        <v>3914</v>
      </c>
      <c r="G877" s="4" t="s">
        <v>3915</v>
      </c>
      <c r="H877" s="4" t="s">
        <v>3916</v>
      </c>
      <c r="I877" s="3" t="s">
        <v>3933</v>
      </c>
      <c r="J877" s="5"/>
      <c r="K877" s="4" t="s">
        <v>482</v>
      </c>
      <c r="L877" s="3">
        <v>0</v>
      </c>
      <c r="M877" s="12" t="s">
        <v>2463</v>
      </c>
      <c r="N877" s="4" t="s">
        <v>483</v>
      </c>
      <c r="O877" s="13" t="s">
        <v>1507</v>
      </c>
      <c r="P877" s="4" t="s">
        <v>483</v>
      </c>
      <c r="Q877" s="4" t="s">
        <v>485</v>
      </c>
      <c r="R877" s="33" t="s">
        <v>503</v>
      </c>
      <c r="S877" s="4" t="s">
        <v>496</v>
      </c>
      <c r="T877" s="19">
        <v>796</v>
      </c>
      <c r="U877" s="19" t="s">
        <v>493</v>
      </c>
      <c r="V877" s="3">
        <v>1</v>
      </c>
      <c r="W877" s="11">
        <v>3125</v>
      </c>
      <c r="X877" s="14">
        <f t="shared" si="54"/>
        <v>3125</v>
      </c>
      <c r="Y877" s="14">
        <f t="shared" si="52"/>
        <v>3500.0000000000005</v>
      </c>
      <c r="Z877" s="4"/>
      <c r="AA877" s="4" t="s">
        <v>1319</v>
      </c>
      <c r="AB877" s="10"/>
      <c r="AC877" s="28"/>
    </row>
    <row r="878" spans="1:29" ht="192" customHeight="1">
      <c r="A878" s="3" t="s">
        <v>3930</v>
      </c>
      <c r="B878" s="4" t="s">
        <v>478</v>
      </c>
      <c r="C878" s="4" t="s">
        <v>479</v>
      </c>
      <c r="D878" s="10" t="s">
        <v>3912</v>
      </c>
      <c r="E878" s="10" t="s">
        <v>3913</v>
      </c>
      <c r="F878" s="10" t="s">
        <v>3914</v>
      </c>
      <c r="G878" s="4" t="s">
        <v>3915</v>
      </c>
      <c r="H878" s="4" t="s">
        <v>3916</v>
      </c>
      <c r="I878" s="3" t="s">
        <v>3961</v>
      </c>
      <c r="J878" s="5"/>
      <c r="K878" s="4" t="s">
        <v>482</v>
      </c>
      <c r="L878" s="3">
        <v>0</v>
      </c>
      <c r="M878" s="12" t="s">
        <v>2463</v>
      </c>
      <c r="N878" s="4" t="s">
        <v>483</v>
      </c>
      <c r="O878" s="13" t="s">
        <v>1507</v>
      </c>
      <c r="P878" s="4" t="s">
        <v>483</v>
      </c>
      <c r="Q878" s="4" t="s">
        <v>485</v>
      </c>
      <c r="R878" s="33" t="s">
        <v>503</v>
      </c>
      <c r="S878" s="4" t="s">
        <v>496</v>
      </c>
      <c r="T878" s="19">
        <v>796</v>
      </c>
      <c r="U878" s="19" t="s">
        <v>493</v>
      </c>
      <c r="V878" s="3">
        <v>1</v>
      </c>
      <c r="W878" s="11">
        <v>1340</v>
      </c>
      <c r="X878" s="14">
        <f t="shared" si="54"/>
        <v>1340</v>
      </c>
      <c r="Y878" s="14">
        <f t="shared" si="52"/>
        <v>1500.8000000000002</v>
      </c>
      <c r="Z878" s="4"/>
      <c r="AA878" s="4" t="s">
        <v>1319</v>
      </c>
      <c r="AB878" s="10"/>
      <c r="AC878" s="28"/>
    </row>
    <row r="879" spans="1:29" ht="192" customHeight="1">
      <c r="A879" s="3" t="s">
        <v>3932</v>
      </c>
      <c r="B879" s="4" t="s">
        <v>478</v>
      </c>
      <c r="C879" s="4" t="s">
        <v>479</v>
      </c>
      <c r="D879" s="10" t="s">
        <v>3934</v>
      </c>
      <c r="E879" s="10" t="s">
        <v>3935</v>
      </c>
      <c r="F879" s="10" t="s">
        <v>3936</v>
      </c>
      <c r="G879" s="4" t="s">
        <v>289</v>
      </c>
      <c r="H879" s="4" t="s">
        <v>3756</v>
      </c>
      <c r="I879" s="3" t="s">
        <v>3937</v>
      </c>
      <c r="J879" s="5"/>
      <c r="K879" s="4" t="s">
        <v>482</v>
      </c>
      <c r="L879" s="3">
        <v>0</v>
      </c>
      <c r="M879" s="12" t="s">
        <v>2463</v>
      </c>
      <c r="N879" s="4" t="s">
        <v>483</v>
      </c>
      <c r="O879" s="13" t="s">
        <v>1507</v>
      </c>
      <c r="P879" s="4" t="s">
        <v>483</v>
      </c>
      <c r="Q879" s="4" t="s">
        <v>485</v>
      </c>
      <c r="R879" s="33" t="s">
        <v>503</v>
      </c>
      <c r="S879" s="4" t="s">
        <v>496</v>
      </c>
      <c r="T879" s="19">
        <v>796</v>
      </c>
      <c r="U879" s="19" t="s">
        <v>493</v>
      </c>
      <c r="V879" s="3">
        <v>1</v>
      </c>
      <c r="W879" s="11">
        <v>893</v>
      </c>
      <c r="X879" s="14">
        <f t="shared" si="54"/>
        <v>893</v>
      </c>
      <c r="Y879" s="14">
        <f t="shared" si="52"/>
        <v>1000.1600000000001</v>
      </c>
      <c r="Z879" s="4"/>
      <c r="AA879" s="4" t="s">
        <v>1319</v>
      </c>
      <c r="AB879" s="10"/>
      <c r="AC879" s="28"/>
    </row>
    <row r="880" spans="1:29" ht="192" customHeight="1">
      <c r="A880" s="3" t="s">
        <v>3964</v>
      </c>
      <c r="B880" s="4" t="s">
        <v>478</v>
      </c>
      <c r="C880" s="4" t="s">
        <v>479</v>
      </c>
      <c r="D880" s="10" t="s">
        <v>3969</v>
      </c>
      <c r="E880" s="10" t="s">
        <v>3965</v>
      </c>
      <c r="F880" s="10" t="s">
        <v>3966</v>
      </c>
      <c r="G880" s="4" t="s">
        <v>3967</v>
      </c>
      <c r="H880" s="4" t="s">
        <v>3968</v>
      </c>
      <c r="I880" s="120" t="s">
        <v>4069</v>
      </c>
      <c r="J880" s="5"/>
      <c r="K880" s="4" t="s">
        <v>482</v>
      </c>
      <c r="L880" s="3">
        <v>0</v>
      </c>
      <c r="M880" s="12" t="s">
        <v>2463</v>
      </c>
      <c r="N880" s="4" t="s">
        <v>483</v>
      </c>
      <c r="O880" s="13" t="s">
        <v>1507</v>
      </c>
      <c r="P880" s="4" t="s">
        <v>483</v>
      </c>
      <c r="Q880" s="4" t="s">
        <v>485</v>
      </c>
      <c r="R880" s="33" t="s">
        <v>503</v>
      </c>
      <c r="S880" s="4" t="s">
        <v>486</v>
      </c>
      <c r="T880" s="19">
        <v>839</v>
      </c>
      <c r="U880" s="19" t="s">
        <v>40</v>
      </c>
      <c r="V880" s="3">
        <v>1</v>
      </c>
      <c r="W880" s="11">
        <v>2233</v>
      </c>
      <c r="X880" s="14">
        <f t="shared" si="54"/>
        <v>2233</v>
      </c>
      <c r="Y880" s="14">
        <f t="shared" si="52"/>
        <v>2500.96</v>
      </c>
      <c r="Z880" s="4"/>
      <c r="AA880" s="4" t="s">
        <v>1319</v>
      </c>
      <c r="AB880" s="10"/>
      <c r="AC880" s="28"/>
    </row>
    <row r="881" spans="1:29" ht="192" customHeight="1">
      <c r="A881" s="3" t="s">
        <v>3970</v>
      </c>
      <c r="B881" s="4" t="s">
        <v>478</v>
      </c>
      <c r="C881" s="4" t="s">
        <v>479</v>
      </c>
      <c r="D881" s="10" t="s">
        <v>3971</v>
      </c>
      <c r="E881" s="10" t="s">
        <v>3965</v>
      </c>
      <c r="F881" s="10" t="s">
        <v>3966</v>
      </c>
      <c r="G881" s="4" t="s">
        <v>3972</v>
      </c>
      <c r="H881" s="4" t="s">
        <v>3973</v>
      </c>
      <c r="I881" s="120" t="s">
        <v>4069</v>
      </c>
      <c r="J881" s="5"/>
      <c r="K881" s="4" t="s">
        <v>482</v>
      </c>
      <c r="L881" s="3">
        <v>0</v>
      </c>
      <c r="M881" s="12" t="s">
        <v>2463</v>
      </c>
      <c r="N881" s="4" t="s">
        <v>483</v>
      </c>
      <c r="O881" s="13" t="s">
        <v>1507</v>
      </c>
      <c r="P881" s="4" t="s">
        <v>483</v>
      </c>
      <c r="Q881" s="4" t="s">
        <v>485</v>
      </c>
      <c r="R881" s="33" t="s">
        <v>503</v>
      </c>
      <c r="S881" s="4" t="s">
        <v>486</v>
      </c>
      <c r="T881" s="19">
        <v>839</v>
      </c>
      <c r="U881" s="19" t="s">
        <v>40</v>
      </c>
      <c r="V881" s="3">
        <v>1</v>
      </c>
      <c r="W881" s="11">
        <v>4018</v>
      </c>
      <c r="X881" s="14">
        <f t="shared" si="54"/>
        <v>4018</v>
      </c>
      <c r="Y881" s="14">
        <f t="shared" si="52"/>
        <v>4500.160000000001</v>
      </c>
      <c r="Z881" s="4"/>
      <c r="AA881" s="4" t="s">
        <v>1319</v>
      </c>
      <c r="AB881" s="10"/>
      <c r="AC881" s="28"/>
    </row>
    <row r="882" spans="1:29" ht="192" customHeight="1">
      <c r="A882" s="3" t="s">
        <v>3974</v>
      </c>
      <c r="B882" s="4" t="s">
        <v>478</v>
      </c>
      <c r="C882" s="4" t="s">
        <v>479</v>
      </c>
      <c r="D882" s="10" t="s">
        <v>3975</v>
      </c>
      <c r="E882" s="10" t="s">
        <v>3976</v>
      </c>
      <c r="F882" s="10" t="s">
        <v>3977</v>
      </c>
      <c r="G882" s="4" t="s">
        <v>3978</v>
      </c>
      <c r="H882" s="4" t="s">
        <v>3973</v>
      </c>
      <c r="I882" s="3"/>
      <c r="J882" s="5"/>
      <c r="K882" s="4" t="s">
        <v>482</v>
      </c>
      <c r="L882" s="3">
        <v>0</v>
      </c>
      <c r="M882" s="12" t="s">
        <v>2463</v>
      </c>
      <c r="N882" s="4" t="s">
        <v>483</v>
      </c>
      <c r="O882" s="13" t="s">
        <v>1507</v>
      </c>
      <c r="P882" s="4" t="s">
        <v>483</v>
      </c>
      <c r="Q882" s="4" t="s">
        <v>485</v>
      </c>
      <c r="R882" s="33" t="s">
        <v>503</v>
      </c>
      <c r="S882" s="4" t="s">
        <v>486</v>
      </c>
      <c r="T882" s="19">
        <v>796</v>
      </c>
      <c r="U882" s="19" t="s">
        <v>835</v>
      </c>
      <c r="V882" s="3">
        <v>1</v>
      </c>
      <c r="W882" s="11">
        <v>2679</v>
      </c>
      <c r="X882" s="14">
        <f t="shared" si="54"/>
        <v>2679</v>
      </c>
      <c r="Y882" s="14">
        <f t="shared" si="52"/>
        <v>3000.4800000000005</v>
      </c>
      <c r="Z882" s="4"/>
      <c r="AA882" s="4" t="s">
        <v>1319</v>
      </c>
      <c r="AB882" s="10"/>
      <c r="AC882" s="28"/>
    </row>
    <row r="883" spans="1:29" ht="192" customHeight="1">
      <c r="A883" s="3" t="s">
        <v>3979</v>
      </c>
      <c r="B883" s="4" t="s">
        <v>478</v>
      </c>
      <c r="C883" s="4" t="s">
        <v>479</v>
      </c>
      <c r="D883" s="10" t="s">
        <v>3982</v>
      </c>
      <c r="E883" s="10" t="s">
        <v>3980</v>
      </c>
      <c r="F883" s="10" t="s">
        <v>3981</v>
      </c>
      <c r="G883" s="4" t="s">
        <v>3983</v>
      </c>
      <c r="H883" s="4" t="s">
        <v>3984</v>
      </c>
      <c r="I883" s="3"/>
      <c r="J883" s="5"/>
      <c r="K883" s="4" t="s">
        <v>482</v>
      </c>
      <c r="L883" s="3">
        <v>0</v>
      </c>
      <c r="M883" s="12" t="s">
        <v>2463</v>
      </c>
      <c r="N883" s="4" t="s">
        <v>483</v>
      </c>
      <c r="O883" s="13" t="s">
        <v>1507</v>
      </c>
      <c r="P883" s="4" t="s">
        <v>483</v>
      </c>
      <c r="Q883" s="4" t="s">
        <v>485</v>
      </c>
      <c r="R883" s="33" t="s">
        <v>503</v>
      </c>
      <c r="S883" s="4" t="s">
        <v>486</v>
      </c>
      <c r="T883" s="19">
        <v>839</v>
      </c>
      <c r="U883" s="19" t="s">
        <v>40</v>
      </c>
      <c r="V883" s="3">
        <v>1</v>
      </c>
      <c r="W883" s="11">
        <v>4018</v>
      </c>
      <c r="X883" s="14">
        <f t="shared" si="54"/>
        <v>4018</v>
      </c>
      <c r="Y883" s="14">
        <f t="shared" si="52"/>
        <v>4500.160000000001</v>
      </c>
      <c r="Z883" s="4"/>
      <c r="AA883" s="4" t="s">
        <v>1319</v>
      </c>
      <c r="AB883" s="10"/>
      <c r="AC883" s="28"/>
    </row>
    <row r="884" spans="1:29" ht="192" customHeight="1">
      <c r="A884" s="3" t="s">
        <v>3985</v>
      </c>
      <c r="B884" s="4" t="s">
        <v>478</v>
      </c>
      <c r="C884" s="4" t="s">
        <v>479</v>
      </c>
      <c r="D884" s="10" t="s">
        <v>3986</v>
      </c>
      <c r="E884" s="10" t="s">
        <v>3987</v>
      </c>
      <c r="F884" s="10" t="s">
        <v>824</v>
      </c>
      <c r="G884" s="4" t="s">
        <v>3988</v>
      </c>
      <c r="H884" s="4" t="s">
        <v>3989</v>
      </c>
      <c r="I884" s="3" t="s">
        <v>4068</v>
      </c>
      <c r="J884" s="5"/>
      <c r="K884" s="4" t="s">
        <v>482</v>
      </c>
      <c r="L884" s="3">
        <v>0</v>
      </c>
      <c r="M884" s="12" t="s">
        <v>2463</v>
      </c>
      <c r="N884" s="4" t="s">
        <v>483</v>
      </c>
      <c r="O884" s="13" t="s">
        <v>1507</v>
      </c>
      <c r="P884" s="4" t="s">
        <v>483</v>
      </c>
      <c r="Q884" s="4" t="s">
        <v>485</v>
      </c>
      <c r="R884" s="33" t="s">
        <v>503</v>
      </c>
      <c r="S884" s="4" t="s">
        <v>486</v>
      </c>
      <c r="T884" s="19">
        <v>796</v>
      </c>
      <c r="U884" s="19" t="s">
        <v>835</v>
      </c>
      <c r="V884" s="3">
        <v>1</v>
      </c>
      <c r="W884" s="11">
        <v>2233</v>
      </c>
      <c r="X884" s="14">
        <f t="shared" si="54"/>
        <v>2233</v>
      </c>
      <c r="Y884" s="14">
        <f t="shared" si="52"/>
        <v>2500.96</v>
      </c>
      <c r="Z884" s="4"/>
      <c r="AA884" s="4" t="s">
        <v>1319</v>
      </c>
      <c r="AB884" s="10"/>
      <c r="AC884" s="28"/>
    </row>
    <row r="885" spans="1:29" ht="192" customHeight="1">
      <c r="A885" s="3" t="s">
        <v>3990</v>
      </c>
      <c r="B885" s="4" t="s">
        <v>478</v>
      </c>
      <c r="C885" s="4" t="s">
        <v>479</v>
      </c>
      <c r="D885" s="10" t="s">
        <v>3991</v>
      </c>
      <c r="E885" s="10" t="s">
        <v>3905</v>
      </c>
      <c r="F885" s="10" t="s">
        <v>3906</v>
      </c>
      <c r="G885" s="4" t="s">
        <v>3992</v>
      </c>
      <c r="H885" s="4" t="s">
        <v>3993</v>
      </c>
      <c r="I885" s="3"/>
      <c r="J885" s="5"/>
      <c r="K885" s="4" t="s">
        <v>482</v>
      </c>
      <c r="L885" s="3">
        <v>0</v>
      </c>
      <c r="M885" s="12" t="s">
        <v>2463</v>
      </c>
      <c r="N885" s="4" t="s">
        <v>483</v>
      </c>
      <c r="O885" s="13" t="s">
        <v>1507</v>
      </c>
      <c r="P885" s="4" t="s">
        <v>483</v>
      </c>
      <c r="Q885" s="4" t="s">
        <v>485</v>
      </c>
      <c r="R885" s="33" t="s">
        <v>503</v>
      </c>
      <c r="S885" s="4" t="s">
        <v>486</v>
      </c>
      <c r="T885" s="19">
        <v>796</v>
      </c>
      <c r="U885" s="19" t="s">
        <v>835</v>
      </c>
      <c r="V885" s="3">
        <v>1</v>
      </c>
      <c r="W885" s="11">
        <v>6250</v>
      </c>
      <c r="X885" s="14">
        <f t="shared" si="54"/>
        <v>6250</v>
      </c>
      <c r="Y885" s="14">
        <f t="shared" si="52"/>
        <v>7000.000000000001</v>
      </c>
      <c r="Z885" s="4"/>
      <c r="AA885" s="4" t="s">
        <v>1319</v>
      </c>
      <c r="AB885" s="10"/>
      <c r="AC885" s="28"/>
    </row>
    <row r="886" spans="1:29" ht="192" customHeight="1">
      <c r="A886" s="3" t="s">
        <v>3994</v>
      </c>
      <c r="B886" s="4" t="s">
        <v>478</v>
      </c>
      <c r="C886" s="4" t="s">
        <v>479</v>
      </c>
      <c r="D886" s="10" t="s">
        <v>386</v>
      </c>
      <c r="E886" s="10" t="s">
        <v>388</v>
      </c>
      <c r="F886" s="10" t="s">
        <v>3843</v>
      </c>
      <c r="G886" s="4" t="s">
        <v>324</v>
      </c>
      <c r="H886" s="4" t="s">
        <v>3197</v>
      </c>
      <c r="I886" s="3" t="s">
        <v>3997</v>
      </c>
      <c r="J886" s="5"/>
      <c r="K886" s="4" t="s">
        <v>482</v>
      </c>
      <c r="L886" s="3">
        <v>0</v>
      </c>
      <c r="M886" s="12" t="s">
        <v>2463</v>
      </c>
      <c r="N886" s="4" t="s">
        <v>483</v>
      </c>
      <c r="O886" s="13" t="s">
        <v>1507</v>
      </c>
      <c r="P886" s="4" t="s">
        <v>483</v>
      </c>
      <c r="Q886" s="4" t="s">
        <v>485</v>
      </c>
      <c r="R886" s="33" t="s">
        <v>503</v>
      </c>
      <c r="S886" s="4" t="s">
        <v>486</v>
      </c>
      <c r="T886" s="19">
        <v>796</v>
      </c>
      <c r="U886" s="19" t="s">
        <v>835</v>
      </c>
      <c r="V886" s="3">
        <v>1</v>
      </c>
      <c r="W886" s="11">
        <v>5804</v>
      </c>
      <c r="X886" s="14">
        <f t="shared" si="54"/>
        <v>5804</v>
      </c>
      <c r="Y886" s="14">
        <f t="shared" si="52"/>
        <v>6500.4800000000005</v>
      </c>
      <c r="Z886" s="4"/>
      <c r="AA886" s="4" t="s">
        <v>1319</v>
      </c>
      <c r="AB886" s="10"/>
      <c r="AC886" s="28"/>
    </row>
    <row r="887" spans="1:29" ht="192" customHeight="1">
      <c r="A887" s="3" t="s">
        <v>3995</v>
      </c>
      <c r="B887" s="4" t="s">
        <v>478</v>
      </c>
      <c r="C887" s="4" t="s">
        <v>479</v>
      </c>
      <c r="D887" s="10" t="s">
        <v>386</v>
      </c>
      <c r="E887" s="10" t="s">
        <v>388</v>
      </c>
      <c r="F887" s="10" t="s">
        <v>3843</v>
      </c>
      <c r="G887" s="4" t="s">
        <v>324</v>
      </c>
      <c r="H887" s="4" t="s">
        <v>3197</v>
      </c>
      <c r="I887" s="3" t="s">
        <v>3996</v>
      </c>
      <c r="J887" s="5"/>
      <c r="K887" s="4" t="s">
        <v>482</v>
      </c>
      <c r="L887" s="3">
        <v>0</v>
      </c>
      <c r="M887" s="12" t="s">
        <v>2463</v>
      </c>
      <c r="N887" s="4" t="s">
        <v>483</v>
      </c>
      <c r="O887" s="13" t="s">
        <v>1507</v>
      </c>
      <c r="P887" s="4" t="s">
        <v>483</v>
      </c>
      <c r="Q887" s="4" t="s">
        <v>485</v>
      </c>
      <c r="R887" s="33" t="s">
        <v>503</v>
      </c>
      <c r="S887" s="4" t="s">
        <v>486</v>
      </c>
      <c r="T887" s="19">
        <v>796</v>
      </c>
      <c r="U887" s="19" t="s">
        <v>835</v>
      </c>
      <c r="V887" s="3">
        <v>1</v>
      </c>
      <c r="W887" s="11">
        <v>3125</v>
      </c>
      <c r="X887" s="14">
        <f t="shared" si="54"/>
        <v>3125</v>
      </c>
      <c r="Y887" s="14">
        <f t="shared" si="52"/>
        <v>3500.0000000000005</v>
      </c>
      <c r="Z887" s="4"/>
      <c r="AA887" s="4" t="s">
        <v>1319</v>
      </c>
      <c r="AB887" s="10"/>
      <c r="AC887" s="28"/>
    </row>
    <row r="888" spans="1:29" ht="192" customHeight="1">
      <c r="A888" s="3" t="s">
        <v>3998</v>
      </c>
      <c r="B888" s="4" t="s">
        <v>478</v>
      </c>
      <c r="C888" s="4" t="s">
        <v>479</v>
      </c>
      <c r="D888" s="10" t="s">
        <v>3999</v>
      </c>
      <c r="E888" s="10" t="s">
        <v>4000</v>
      </c>
      <c r="F888" s="10" t="s">
        <v>4001</v>
      </c>
      <c r="G888" s="4" t="s">
        <v>324</v>
      </c>
      <c r="H888" s="4" t="s">
        <v>3197</v>
      </c>
      <c r="I888" s="3"/>
      <c r="J888" s="5"/>
      <c r="K888" s="4" t="s">
        <v>482</v>
      </c>
      <c r="L888" s="3">
        <v>0</v>
      </c>
      <c r="M888" s="12" t="s">
        <v>2463</v>
      </c>
      <c r="N888" s="4" t="s">
        <v>483</v>
      </c>
      <c r="O888" s="13" t="s">
        <v>1507</v>
      </c>
      <c r="P888" s="4" t="s">
        <v>483</v>
      </c>
      <c r="Q888" s="4" t="s">
        <v>485</v>
      </c>
      <c r="R888" s="33" t="s">
        <v>503</v>
      </c>
      <c r="S888" s="4" t="s">
        <v>486</v>
      </c>
      <c r="T888" s="19">
        <v>796</v>
      </c>
      <c r="U888" s="19" t="s">
        <v>835</v>
      </c>
      <c r="V888" s="3">
        <v>1</v>
      </c>
      <c r="W888" s="11">
        <v>893</v>
      </c>
      <c r="X888" s="14">
        <f t="shared" si="54"/>
        <v>893</v>
      </c>
      <c r="Y888" s="14">
        <f t="shared" si="52"/>
        <v>1000.1600000000001</v>
      </c>
      <c r="Z888" s="4"/>
      <c r="AA888" s="4" t="s">
        <v>1319</v>
      </c>
      <c r="AB888" s="10"/>
      <c r="AC888" s="28"/>
    </row>
    <row r="889" spans="1:29" ht="192" customHeight="1">
      <c r="A889" s="3" t="s">
        <v>4002</v>
      </c>
      <c r="B889" s="4" t="s">
        <v>478</v>
      </c>
      <c r="C889" s="4" t="s">
        <v>479</v>
      </c>
      <c r="D889" s="10" t="s">
        <v>4003</v>
      </c>
      <c r="E889" s="10" t="s">
        <v>4004</v>
      </c>
      <c r="F889" s="10" t="s">
        <v>4005</v>
      </c>
      <c r="G889" s="4" t="s">
        <v>4006</v>
      </c>
      <c r="H889" s="4" t="s">
        <v>4007</v>
      </c>
      <c r="I889" s="3" t="s">
        <v>4008</v>
      </c>
      <c r="J889" s="5"/>
      <c r="K889" s="4" t="s">
        <v>482</v>
      </c>
      <c r="L889" s="3">
        <v>0</v>
      </c>
      <c r="M889" s="12" t="s">
        <v>2463</v>
      </c>
      <c r="N889" s="4" t="s">
        <v>483</v>
      </c>
      <c r="O889" s="13" t="s">
        <v>1507</v>
      </c>
      <c r="P889" s="4" t="s">
        <v>483</v>
      </c>
      <c r="Q889" s="4" t="s">
        <v>485</v>
      </c>
      <c r="R889" s="33" t="s">
        <v>503</v>
      </c>
      <c r="S889" s="4" t="s">
        <v>486</v>
      </c>
      <c r="T889" s="19">
        <v>796</v>
      </c>
      <c r="U889" s="19" t="s">
        <v>835</v>
      </c>
      <c r="V889" s="3">
        <v>1</v>
      </c>
      <c r="W889" s="11">
        <v>1340</v>
      </c>
      <c r="X889" s="14">
        <f t="shared" si="54"/>
        <v>1340</v>
      </c>
      <c r="Y889" s="14">
        <f t="shared" si="52"/>
        <v>1500.8000000000002</v>
      </c>
      <c r="Z889" s="4"/>
      <c r="AA889" s="4" t="s">
        <v>1319</v>
      </c>
      <c r="AB889" s="10"/>
      <c r="AC889" s="28"/>
    </row>
    <row r="890" spans="1:29" ht="192" customHeight="1">
      <c r="A890" s="3" t="s">
        <v>4009</v>
      </c>
      <c r="B890" s="4" t="s">
        <v>478</v>
      </c>
      <c r="C890" s="4" t="s">
        <v>479</v>
      </c>
      <c r="D890" s="10" t="s">
        <v>4010</v>
      </c>
      <c r="E890" s="10" t="s">
        <v>4018</v>
      </c>
      <c r="F890" s="10" t="s">
        <v>4011</v>
      </c>
      <c r="G890" s="4" t="s">
        <v>324</v>
      </c>
      <c r="H890" s="4" t="s">
        <v>3197</v>
      </c>
      <c r="I890" s="3"/>
      <c r="J890" s="5"/>
      <c r="K890" s="4" t="s">
        <v>482</v>
      </c>
      <c r="L890" s="3">
        <v>0</v>
      </c>
      <c r="M890" s="12" t="s">
        <v>2463</v>
      </c>
      <c r="N890" s="4" t="s">
        <v>483</v>
      </c>
      <c r="O890" s="13" t="s">
        <v>1507</v>
      </c>
      <c r="P890" s="4" t="s">
        <v>483</v>
      </c>
      <c r="Q890" s="4" t="s">
        <v>485</v>
      </c>
      <c r="R890" s="33" t="s">
        <v>503</v>
      </c>
      <c r="S890" s="4" t="s">
        <v>486</v>
      </c>
      <c r="T890" s="19">
        <v>796</v>
      </c>
      <c r="U890" s="19" t="s">
        <v>835</v>
      </c>
      <c r="V890" s="3">
        <v>4</v>
      </c>
      <c r="W890" s="11">
        <v>2679</v>
      </c>
      <c r="X890" s="14">
        <f t="shared" si="54"/>
        <v>10716</v>
      </c>
      <c r="Y890" s="14">
        <f t="shared" si="52"/>
        <v>12001.920000000002</v>
      </c>
      <c r="Z890" s="4"/>
      <c r="AA890" s="4" t="s">
        <v>1319</v>
      </c>
      <c r="AB890" s="10"/>
      <c r="AC890" s="28"/>
    </row>
    <row r="891" spans="1:29" ht="192" customHeight="1">
      <c r="A891" s="3" t="s">
        <v>4012</v>
      </c>
      <c r="B891" s="4" t="s">
        <v>478</v>
      </c>
      <c r="C891" s="4" t="s">
        <v>479</v>
      </c>
      <c r="D891" s="10" t="s">
        <v>4013</v>
      </c>
      <c r="E891" s="10" t="s">
        <v>4014</v>
      </c>
      <c r="F891" s="10" t="s">
        <v>4015</v>
      </c>
      <c r="G891" s="4" t="s">
        <v>324</v>
      </c>
      <c r="H891" s="4" t="s">
        <v>3197</v>
      </c>
      <c r="I891" s="3" t="s">
        <v>4048</v>
      </c>
      <c r="J891" s="5"/>
      <c r="K891" s="4" t="s">
        <v>482</v>
      </c>
      <c r="L891" s="3">
        <v>0</v>
      </c>
      <c r="M891" s="12" t="s">
        <v>2463</v>
      </c>
      <c r="N891" s="4" t="s">
        <v>483</v>
      </c>
      <c r="O891" s="13" t="s">
        <v>1507</v>
      </c>
      <c r="P891" s="4" t="s">
        <v>483</v>
      </c>
      <c r="Q891" s="4" t="s">
        <v>485</v>
      </c>
      <c r="R891" s="33" t="s">
        <v>503</v>
      </c>
      <c r="S891" s="4" t="s">
        <v>486</v>
      </c>
      <c r="T891" s="19">
        <v>796</v>
      </c>
      <c r="U891" s="19" t="s">
        <v>835</v>
      </c>
      <c r="V891" s="3">
        <v>2</v>
      </c>
      <c r="W891" s="11">
        <v>10715</v>
      </c>
      <c r="X891" s="14">
        <f t="shared" si="54"/>
        <v>21430</v>
      </c>
      <c r="Y891" s="14">
        <f t="shared" si="52"/>
        <v>24001.600000000002</v>
      </c>
      <c r="Z891" s="4"/>
      <c r="AA891" s="4" t="s">
        <v>1319</v>
      </c>
      <c r="AB891" s="10"/>
      <c r="AC891" s="28"/>
    </row>
    <row r="892" spans="1:29" ht="192" customHeight="1">
      <c r="A892" s="3" t="s">
        <v>4016</v>
      </c>
      <c r="B892" s="4" t="s">
        <v>478</v>
      </c>
      <c r="C892" s="4" t="s">
        <v>479</v>
      </c>
      <c r="D892" s="10" t="s">
        <v>4017</v>
      </c>
      <c r="E892" s="10" t="s">
        <v>4019</v>
      </c>
      <c r="F892" s="10" t="s">
        <v>4019</v>
      </c>
      <c r="G892" s="4" t="s">
        <v>4020</v>
      </c>
      <c r="H892" s="4" t="s">
        <v>4021</v>
      </c>
      <c r="I892" s="3" t="s">
        <v>4022</v>
      </c>
      <c r="J892" s="5"/>
      <c r="K892" s="4" t="s">
        <v>482</v>
      </c>
      <c r="L892" s="3">
        <v>0</v>
      </c>
      <c r="M892" s="12" t="s">
        <v>2463</v>
      </c>
      <c r="N892" s="4" t="s">
        <v>483</v>
      </c>
      <c r="O892" s="13" t="s">
        <v>1507</v>
      </c>
      <c r="P892" s="4" t="s">
        <v>483</v>
      </c>
      <c r="Q892" s="4" t="s">
        <v>485</v>
      </c>
      <c r="R892" s="33" t="s">
        <v>503</v>
      </c>
      <c r="S892" s="4" t="s">
        <v>486</v>
      </c>
      <c r="T892" s="19">
        <v>796</v>
      </c>
      <c r="U892" s="19" t="s">
        <v>835</v>
      </c>
      <c r="V892" s="3">
        <v>1</v>
      </c>
      <c r="W892" s="11">
        <v>4018</v>
      </c>
      <c r="X892" s="14">
        <f t="shared" si="54"/>
        <v>4018</v>
      </c>
      <c r="Y892" s="14">
        <f t="shared" si="52"/>
        <v>4500.160000000001</v>
      </c>
      <c r="Z892" s="4"/>
      <c r="AA892" s="4" t="s">
        <v>1319</v>
      </c>
      <c r="AB892" s="10"/>
      <c r="AC892" s="28"/>
    </row>
    <row r="893" spans="1:28" ht="111" customHeight="1">
      <c r="A893" s="3" t="s">
        <v>4023</v>
      </c>
      <c r="B893" s="3" t="s">
        <v>478</v>
      </c>
      <c r="C893" s="3" t="s">
        <v>479</v>
      </c>
      <c r="D893" s="10" t="s">
        <v>4024</v>
      </c>
      <c r="E893" s="10" t="s">
        <v>3744</v>
      </c>
      <c r="F893" s="10" t="s">
        <v>3745</v>
      </c>
      <c r="G893" s="4" t="s">
        <v>4025</v>
      </c>
      <c r="H893" s="4" t="s">
        <v>4026</v>
      </c>
      <c r="I893" s="3"/>
      <c r="J893" s="3"/>
      <c r="K893" s="4" t="s">
        <v>482</v>
      </c>
      <c r="L893" s="33">
        <v>0</v>
      </c>
      <c r="M893" s="12" t="s">
        <v>2463</v>
      </c>
      <c r="N893" s="33" t="s">
        <v>483</v>
      </c>
      <c r="O893" s="13" t="s">
        <v>1507</v>
      </c>
      <c r="P893" s="33" t="s">
        <v>483</v>
      </c>
      <c r="Q893" s="4" t="s">
        <v>485</v>
      </c>
      <c r="R893" s="33" t="s">
        <v>503</v>
      </c>
      <c r="S893" s="4" t="s">
        <v>486</v>
      </c>
      <c r="T893" s="34" t="s">
        <v>319</v>
      </c>
      <c r="U893" s="34" t="s">
        <v>40</v>
      </c>
      <c r="V893" s="3">
        <v>1</v>
      </c>
      <c r="W893" s="11">
        <v>1786</v>
      </c>
      <c r="X893" s="26">
        <f t="shared" si="54"/>
        <v>1786</v>
      </c>
      <c r="Y893" s="26">
        <f t="shared" si="52"/>
        <v>2000.3200000000002</v>
      </c>
      <c r="Z893" s="33"/>
      <c r="AA893" s="4" t="s">
        <v>1319</v>
      </c>
      <c r="AB893" s="4"/>
    </row>
    <row r="894" spans="1:28" ht="111" customHeight="1">
      <c r="A894" s="3" t="s">
        <v>4027</v>
      </c>
      <c r="B894" s="3" t="s">
        <v>478</v>
      </c>
      <c r="C894" s="3" t="s">
        <v>479</v>
      </c>
      <c r="D894" s="10" t="s">
        <v>4028</v>
      </c>
      <c r="E894" s="10" t="s">
        <v>4029</v>
      </c>
      <c r="F894" s="10" t="s">
        <v>4030</v>
      </c>
      <c r="G894" s="4" t="s">
        <v>4032</v>
      </c>
      <c r="H894" s="4" t="s">
        <v>4031</v>
      </c>
      <c r="I894" s="3" t="s">
        <v>4033</v>
      </c>
      <c r="J894" s="3"/>
      <c r="K894" s="4" t="s">
        <v>482</v>
      </c>
      <c r="L894" s="33">
        <v>0</v>
      </c>
      <c r="M894" s="12" t="s">
        <v>2463</v>
      </c>
      <c r="N894" s="33" t="s">
        <v>483</v>
      </c>
      <c r="O894" s="13" t="s">
        <v>1507</v>
      </c>
      <c r="P894" s="33" t="s">
        <v>483</v>
      </c>
      <c r="Q894" s="4" t="s">
        <v>485</v>
      </c>
      <c r="R894" s="33" t="s">
        <v>503</v>
      </c>
      <c r="S894" s="4" t="s">
        <v>486</v>
      </c>
      <c r="T894" s="34" t="s">
        <v>175</v>
      </c>
      <c r="U894" s="19" t="s">
        <v>835</v>
      </c>
      <c r="V894" s="3">
        <v>2</v>
      </c>
      <c r="W894" s="11">
        <v>8929</v>
      </c>
      <c r="X894" s="26">
        <f t="shared" si="54"/>
        <v>17858</v>
      </c>
      <c r="Y894" s="26">
        <f t="shared" si="52"/>
        <v>20000.960000000003</v>
      </c>
      <c r="Z894" s="33"/>
      <c r="AA894" s="4" t="s">
        <v>1319</v>
      </c>
      <c r="AB894" s="4"/>
    </row>
    <row r="895" spans="1:28" ht="111" customHeight="1">
      <c r="A895" s="3" t="s">
        <v>4034</v>
      </c>
      <c r="B895" s="3" t="s">
        <v>478</v>
      </c>
      <c r="C895" s="3" t="s">
        <v>479</v>
      </c>
      <c r="D895" s="10" t="s">
        <v>4028</v>
      </c>
      <c r="E895" s="10" t="s">
        <v>4029</v>
      </c>
      <c r="F895" s="10" t="s">
        <v>4030</v>
      </c>
      <c r="G895" s="4" t="s">
        <v>4035</v>
      </c>
      <c r="H895" s="4" t="s">
        <v>4036</v>
      </c>
      <c r="I895" s="3" t="s">
        <v>4037</v>
      </c>
      <c r="J895" s="3"/>
      <c r="K895" s="4" t="s">
        <v>482</v>
      </c>
      <c r="L895" s="33">
        <v>0</v>
      </c>
      <c r="M895" s="12" t="s">
        <v>2463</v>
      </c>
      <c r="N895" s="33" t="s">
        <v>483</v>
      </c>
      <c r="O895" s="13" t="s">
        <v>1507</v>
      </c>
      <c r="P895" s="33" t="s">
        <v>483</v>
      </c>
      <c r="Q895" s="4" t="s">
        <v>485</v>
      </c>
      <c r="R895" s="33" t="s">
        <v>503</v>
      </c>
      <c r="S895" s="4" t="s">
        <v>486</v>
      </c>
      <c r="T895" s="34" t="s">
        <v>175</v>
      </c>
      <c r="U895" s="19" t="s">
        <v>835</v>
      </c>
      <c r="V895" s="3">
        <v>2</v>
      </c>
      <c r="W895" s="11">
        <v>7143</v>
      </c>
      <c r="X895" s="26">
        <f t="shared" si="54"/>
        <v>14286</v>
      </c>
      <c r="Y895" s="26">
        <f t="shared" si="52"/>
        <v>16000.320000000002</v>
      </c>
      <c r="Z895" s="33"/>
      <c r="AA895" s="4" t="s">
        <v>1319</v>
      </c>
      <c r="AB895" s="4"/>
    </row>
    <row r="896" spans="1:28" ht="111" customHeight="1">
      <c r="A896" s="3" t="s">
        <v>4038</v>
      </c>
      <c r="B896" s="3" t="s">
        <v>478</v>
      </c>
      <c r="C896" s="3" t="s">
        <v>479</v>
      </c>
      <c r="D896" s="10" t="s">
        <v>4039</v>
      </c>
      <c r="E896" s="10" t="s">
        <v>818</v>
      </c>
      <c r="F896" s="10" t="s">
        <v>1669</v>
      </c>
      <c r="G896" s="4" t="s">
        <v>4040</v>
      </c>
      <c r="H896" s="4" t="s">
        <v>4041</v>
      </c>
      <c r="I896" s="3" t="s">
        <v>4042</v>
      </c>
      <c r="J896" s="3"/>
      <c r="K896" s="4" t="s">
        <v>482</v>
      </c>
      <c r="L896" s="33">
        <v>0</v>
      </c>
      <c r="M896" s="12" t="s">
        <v>2463</v>
      </c>
      <c r="N896" s="33" t="s">
        <v>483</v>
      </c>
      <c r="O896" s="13" t="s">
        <v>1507</v>
      </c>
      <c r="P896" s="33" t="s">
        <v>483</v>
      </c>
      <c r="Q896" s="4" t="s">
        <v>485</v>
      </c>
      <c r="R896" s="33" t="s">
        <v>503</v>
      </c>
      <c r="S896" s="4" t="s">
        <v>486</v>
      </c>
      <c r="T896" s="34" t="s">
        <v>175</v>
      </c>
      <c r="U896" s="19" t="s">
        <v>835</v>
      </c>
      <c r="V896" s="3">
        <v>3</v>
      </c>
      <c r="W896" s="11">
        <v>447</v>
      </c>
      <c r="X896" s="26">
        <f t="shared" si="54"/>
        <v>1341</v>
      </c>
      <c r="Y896" s="26">
        <f t="shared" si="52"/>
        <v>1501.92</v>
      </c>
      <c r="Z896" s="33"/>
      <c r="AA896" s="4" t="s">
        <v>1319</v>
      </c>
      <c r="AB896" s="4"/>
    </row>
    <row r="897" spans="1:28" ht="111" customHeight="1">
      <c r="A897" s="3" t="s">
        <v>4043</v>
      </c>
      <c r="B897" s="3" t="s">
        <v>478</v>
      </c>
      <c r="C897" s="3" t="s">
        <v>479</v>
      </c>
      <c r="D897" s="10" t="s">
        <v>4044</v>
      </c>
      <c r="E897" s="10" t="s">
        <v>818</v>
      </c>
      <c r="F897" s="10" t="s">
        <v>1669</v>
      </c>
      <c r="G897" s="4" t="s">
        <v>4045</v>
      </c>
      <c r="H897" s="4" t="s">
        <v>4046</v>
      </c>
      <c r="I897" s="3"/>
      <c r="J897" s="3"/>
      <c r="K897" s="4" t="s">
        <v>482</v>
      </c>
      <c r="L897" s="33">
        <v>0</v>
      </c>
      <c r="M897" s="12" t="s">
        <v>2463</v>
      </c>
      <c r="N897" s="33" t="s">
        <v>483</v>
      </c>
      <c r="O897" s="13" t="s">
        <v>1507</v>
      </c>
      <c r="P897" s="33" t="s">
        <v>483</v>
      </c>
      <c r="Q897" s="4" t="s">
        <v>485</v>
      </c>
      <c r="R897" s="33" t="s">
        <v>503</v>
      </c>
      <c r="S897" s="4" t="s">
        <v>486</v>
      </c>
      <c r="T897" s="34" t="s">
        <v>175</v>
      </c>
      <c r="U897" s="19" t="s">
        <v>835</v>
      </c>
      <c r="V897" s="3">
        <v>2</v>
      </c>
      <c r="W897" s="11">
        <v>224</v>
      </c>
      <c r="X897" s="26">
        <f t="shared" si="54"/>
        <v>448</v>
      </c>
      <c r="Y897" s="26">
        <f t="shared" si="52"/>
        <v>501.76000000000005</v>
      </c>
      <c r="Z897" s="33"/>
      <c r="AA897" s="4" t="s">
        <v>1319</v>
      </c>
      <c r="AB897" s="4"/>
    </row>
    <row r="898" spans="1:29" ht="192" customHeight="1">
      <c r="A898" s="3" t="s">
        <v>4047</v>
      </c>
      <c r="B898" s="4" t="s">
        <v>478</v>
      </c>
      <c r="C898" s="4" t="s">
        <v>479</v>
      </c>
      <c r="D898" s="10" t="s">
        <v>4010</v>
      </c>
      <c r="E898" s="10" t="s">
        <v>4018</v>
      </c>
      <c r="F898" s="10" t="s">
        <v>4011</v>
      </c>
      <c r="G898" s="4" t="s">
        <v>324</v>
      </c>
      <c r="H898" s="4" t="s">
        <v>3197</v>
      </c>
      <c r="I898" s="3"/>
      <c r="J898" s="5"/>
      <c r="K898" s="4" t="s">
        <v>482</v>
      </c>
      <c r="L898" s="3">
        <v>0</v>
      </c>
      <c r="M898" s="12" t="s">
        <v>2463</v>
      </c>
      <c r="N898" s="4" t="s">
        <v>483</v>
      </c>
      <c r="O898" s="13" t="s">
        <v>1507</v>
      </c>
      <c r="P898" s="4" t="s">
        <v>483</v>
      </c>
      <c r="Q898" s="4" t="s">
        <v>485</v>
      </c>
      <c r="R898" s="33" t="s">
        <v>503</v>
      </c>
      <c r="S898" s="4" t="s">
        <v>486</v>
      </c>
      <c r="T898" s="19">
        <v>796</v>
      </c>
      <c r="U898" s="19" t="s">
        <v>835</v>
      </c>
      <c r="V898" s="3">
        <v>4</v>
      </c>
      <c r="W898" s="11">
        <v>2233</v>
      </c>
      <c r="X898" s="14">
        <f t="shared" si="54"/>
        <v>8932</v>
      </c>
      <c r="Y898" s="14">
        <f t="shared" si="52"/>
        <v>10003.84</v>
      </c>
      <c r="Z898" s="4"/>
      <c r="AA898" s="4" t="s">
        <v>1319</v>
      </c>
      <c r="AB898" s="10"/>
      <c r="AC898" s="28"/>
    </row>
    <row r="899" spans="1:29" ht="192" customHeight="1">
      <c r="A899" s="3" t="s">
        <v>4049</v>
      </c>
      <c r="B899" s="4" t="s">
        <v>478</v>
      </c>
      <c r="C899" s="4" t="s">
        <v>479</v>
      </c>
      <c r="D899" s="10" t="s">
        <v>4051</v>
      </c>
      <c r="E899" s="10" t="s">
        <v>327</v>
      </c>
      <c r="F899" s="10" t="s">
        <v>3174</v>
      </c>
      <c r="G899" s="4" t="s">
        <v>4052</v>
      </c>
      <c r="H899" s="4" t="s">
        <v>4053</v>
      </c>
      <c r="I899" s="3" t="s">
        <v>4054</v>
      </c>
      <c r="J899" s="5"/>
      <c r="K899" s="4" t="s">
        <v>482</v>
      </c>
      <c r="L899" s="3">
        <v>0</v>
      </c>
      <c r="M899" s="12" t="s">
        <v>2463</v>
      </c>
      <c r="N899" s="4" t="s">
        <v>483</v>
      </c>
      <c r="O899" s="13" t="s">
        <v>1507</v>
      </c>
      <c r="P899" s="4" t="s">
        <v>483</v>
      </c>
      <c r="Q899" s="4" t="s">
        <v>485</v>
      </c>
      <c r="R899" s="33" t="s">
        <v>503</v>
      </c>
      <c r="S899" s="4" t="s">
        <v>486</v>
      </c>
      <c r="T899" s="19">
        <v>796</v>
      </c>
      <c r="U899" s="19" t="s">
        <v>835</v>
      </c>
      <c r="V899" s="3">
        <v>1</v>
      </c>
      <c r="W899" s="11">
        <v>7143</v>
      </c>
      <c r="X899" s="14">
        <f t="shared" si="54"/>
        <v>7143</v>
      </c>
      <c r="Y899" s="14">
        <f t="shared" si="52"/>
        <v>8000.160000000001</v>
      </c>
      <c r="Z899" s="4"/>
      <c r="AA899" s="4" t="s">
        <v>1319</v>
      </c>
      <c r="AB899" s="10"/>
      <c r="AC899" s="28"/>
    </row>
    <row r="900" spans="1:29" ht="192" customHeight="1">
      <c r="A900" s="3" t="s">
        <v>4050</v>
      </c>
      <c r="B900" s="4" t="s">
        <v>478</v>
      </c>
      <c r="C900" s="4" t="s">
        <v>479</v>
      </c>
      <c r="D900" s="10" t="s">
        <v>4017</v>
      </c>
      <c r="E900" s="10" t="s">
        <v>4019</v>
      </c>
      <c r="F900" s="10" t="s">
        <v>4019</v>
      </c>
      <c r="G900" s="4" t="s">
        <v>4020</v>
      </c>
      <c r="H900" s="4" t="s">
        <v>4021</v>
      </c>
      <c r="I900" s="3"/>
      <c r="J900" s="5"/>
      <c r="K900" s="4" t="s">
        <v>482</v>
      </c>
      <c r="L900" s="3">
        <v>0</v>
      </c>
      <c r="M900" s="12" t="s">
        <v>2463</v>
      </c>
      <c r="N900" s="4" t="s">
        <v>483</v>
      </c>
      <c r="O900" s="13" t="s">
        <v>1507</v>
      </c>
      <c r="P900" s="4" t="s">
        <v>483</v>
      </c>
      <c r="Q900" s="4" t="s">
        <v>485</v>
      </c>
      <c r="R900" s="33" t="s">
        <v>503</v>
      </c>
      <c r="S900" s="4" t="s">
        <v>486</v>
      </c>
      <c r="T900" s="19">
        <v>796</v>
      </c>
      <c r="U900" s="19" t="s">
        <v>835</v>
      </c>
      <c r="V900" s="3">
        <v>1</v>
      </c>
      <c r="W900" s="11">
        <v>4018</v>
      </c>
      <c r="X900" s="14">
        <f t="shared" si="54"/>
        <v>4018</v>
      </c>
      <c r="Y900" s="14">
        <f t="shared" si="52"/>
        <v>4500.160000000001</v>
      </c>
      <c r="Z900" s="4"/>
      <c r="AA900" s="4" t="s">
        <v>1319</v>
      </c>
      <c r="AB900" s="10"/>
      <c r="AC900" s="28"/>
    </row>
    <row r="901" spans="1:29" ht="192" customHeight="1">
      <c r="A901" s="3" t="s">
        <v>4055</v>
      </c>
      <c r="B901" s="4" t="s">
        <v>478</v>
      </c>
      <c r="C901" s="4" t="s">
        <v>479</v>
      </c>
      <c r="D901" s="10" t="s">
        <v>4057</v>
      </c>
      <c r="E901" s="10" t="s">
        <v>687</v>
      </c>
      <c r="F901" s="10" t="s">
        <v>4058</v>
      </c>
      <c r="G901" s="4" t="s">
        <v>4059</v>
      </c>
      <c r="H901" s="4" t="s">
        <v>4060</v>
      </c>
      <c r="I901" s="3" t="s">
        <v>4061</v>
      </c>
      <c r="J901" s="5"/>
      <c r="K901" s="4" t="s">
        <v>482</v>
      </c>
      <c r="L901" s="3">
        <v>0</v>
      </c>
      <c r="M901" s="12" t="s">
        <v>2463</v>
      </c>
      <c r="N901" s="4" t="s">
        <v>483</v>
      </c>
      <c r="O901" s="13" t="s">
        <v>1507</v>
      </c>
      <c r="P901" s="4" t="s">
        <v>483</v>
      </c>
      <c r="Q901" s="4" t="s">
        <v>485</v>
      </c>
      <c r="R901" s="33" t="s">
        <v>503</v>
      </c>
      <c r="S901" s="4" t="s">
        <v>486</v>
      </c>
      <c r="T901" s="19">
        <v>112</v>
      </c>
      <c r="U901" s="19" t="s">
        <v>229</v>
      </c>
      <c r="V901" s="3">
        <v>4</v>
      </c>
      <c r="W901" s="11">
        <v>559</v>
      </c>
      <c r="X901" s="14">
        <f t="shared" si="54"/>
        <v>2236</v>
      </c>
      <c r="Y901" s="14">
        <f t="shared" si="52"/>
        <v>2504.32</v>
      </c>
      <c r="Z901" s="4"/>
      <c r="AA901" s="4" t="s">
        <v>1319</v>
      </c>
      <c r="AB901" s="10"/>
      <c r="AC901" s="28"/>
    </row>
    <row r="902" spans="1:29" ht="192" customHeight="1">
      <c r="A902" s="3" t="s">
        <v>4056</v>
      </c>
      <c r="B902" s="4" t="s">
        <v>478</v>
      </c>
      <c r="C902" s="4" t="s">
        <v>479</v>
      </c>
      <c r="D902" s="10" t="s">
        <v>4063</v>
      </c>
      <c r="E902" s="10" t="s">
        <v>4064</v>
      </c>
      <c r="F902" s="10" t="s">
        <v>4065</v>
      </c>
      <c r="G902" s="4" t="s">
        <v>4066</v>
      </c>
      <c r="H902" s="4" t="s">
        <v>4067</v>
      </c>
      <c r="I902" s="3"/>
      <c r="J902" s="5"/>
      <c r="K902" s="4" t="s">
        <v>482</v>
      </c>
      <c r="L902" s="3">
        <v>0</v>
      </c>
      <c r="M902" s="12" t="s">
        <v>2463</v>
      </c>
      <c r="N902" s="4" t="s">
        <v>483</v>
      </c>
      <c r="O902" s="13" t="s">
        <v>1507</v>
      </c>
      <c r="P902" s="4" t="s">
        <v>483</v>
      </c>
      <c r="Q902" s="4" t="s">
        <v>485</v>
      </c>
      <c r="R902" s="33" t="s">
        <v>503</v>
      </c>
      <c r="S902" s="4" t="s">
        <v>486</v>
      </c>
      <c r="T902" s="19">
        <v>796</v>
      </c>
      <c r="U902" s="19" t="s">
        <v>835</v>
      </c>
      <c r="V902" s="3">
        <v>1</v>
      </c>
      <c r="W902" s="11">
        <v>17858</v>
      </c>
      <c r="X902" s="14">
        <f t="shared" si="54"/>
        <v>17858</v>
      </c>
      <c r="Y902" s="14">
        <f t="shared" si="52"/>
        <v>20000.960000000003</v>
      </c>
      <c r="Z902" s="4"/>
      <c r="AA902" s="4" t="s">
        <v>1319</v>
      </c>
      <c r="AB902" s="10"/>
      <c r="AC902" s="28"/>
    </row>
    <row r="903" spans="1:29" ht="192" customHeight="1">
      <c r="A903" s="3" t="s">
        <v>4062</v>
      </c>
      <c r="B903" s="4" t="s">
        <v>478</v>
      </c>
      <c r="C903" s="4" t="s">
        <v>479</v>
      </c>
      <c r="D903" s="10" t="s">
        <v>386</v>
      </c>
      <c r="E903" s="10" t="s">
        <v>388</v>
      </c>
      <c r="F903" s="10" t="s">
        <v>3843</v>
      </c>
      <c r="G903" s="4" t="s">
        <v>324</v>
      </c>
      <c r="H903" s="4" t="s">
        <v>3197</v>
      </c>
      <c r="I903" s="3" t="s">
        <v>4070</v>
      </c>
      <c r="J903" s="5"/>
      <c r="K903" s="4" t="s">
        <v>482</v>
      </c>
      <c r="L903" s="3">
        <v>0</v>
      </c>
      <c r="M903" s="12" t="s">
        <v>2463</v>
      </c>
      <c r="N903" s="4" t="s">
        <v>483</v>
      </c>
      <c r="O903" s="13" t="s">
        <v>1507</v>
      </c>
      <c r="P903" s="4" t="s">
        <v>483</v>
      </c>
      <c r="Q903" s="4" t="s">
        <v>485</v>
      </c>
      <c r="R903" s="33" t="s">
        <v>503</v>
      </c>
      <c r="S903" s="4" t="s">
        <v>486</v>
      </c>
      <c r="T903" s="19">
        <v>796</v>
      </c>
      <c r="U903" s="19" t="s">
        <v>835</v>
      </c>
      <c r="V903" s="3">
        <v>1</v>
      </c>
      <c r="W903" s="11">
        <v>10000</v>
      </c>
      <c r="X903" s="14">
        <f t="shared" si="54"/>
        <v>10000</v>
      </c>
      <c r="Y903" s="14">
        <f t="shared" si="52"/>
        <v>11200.000000000002</v>
      </c>
      <c r="Z903" s="4"/>
      <c r="AA903" s="4" t="s">
        <v>1319</v>
      </c>
      <c r="AB903" s="10"/>
      <c r="AC903" s="28"/>
    </row>
    <row r="904" spans="1:28" s="75" customFormat="1" ht="63.75" customHeight="1">
      <c r="A904" s="3" t="s">
        <v>4101</v>
      </c>
      <c r="B904" s="4" t="s">
        <v>478</v>
      </c>
      <c r="C904" s="4" t="s">
        <v>479</v>
      </c>
      <c r="D904" s="18" t="s">
        <v>4102</v>
      </c>
      <c r="E904" s="18" t="s">
        <v>4103</v>
      </c>
      <c r="F904" s="4" t="s">
        <v>4104</v>
      </c>
      <c r="G904" s="18" t="s">
        <v>4105</v>
      </c>
      <c r="H904" s="4" t="s">
        <v>4106</v>
      </c>
      <c r="I904" s="4" t="s">
        <v>4108</v>
      </c>
      <c r="J904" s="4"/>
      <c r="K904" s="4" t="s">
        <v>491</v>
      </c>
      <c r="L904" s="3">
        <v>30</v>
      </c>
      <c r="M904" s="12" t="s">
        <v>2463</v>
      </c>
      <c r="N904" s="4" t="s">
        <v>483</v>
      </c>
      <c r="O904" s="3" t="s">
        <v>400</v>
      </c>
      <c r="P904" s="4" t="s">
        <v>483</v>
      </c>
      <c r="Q904" s="4" t="s">
        <v>485</v>
      </c>
      <c r="R904" s="4" t="s">
        <v>503</v>
      </c>
      <c r="S904" s="12" t="s">
        <v>1346</v>
      </c>
      <c r="T904" s="18">
        <v>796</v>
      </c>
      <c r="U904" s="18" t="s">
        <v>493</v>
      </c>
      <c r="V904" s="3">
        <v>7</v>
      </c>
      <c r="W904" s="24">
        <v>25000</v>
      </c>
      <c r="X904" s="26">
        <f>V904*W904</f>
        <v>175000</v>
      </c>
      <c r="Y904" s="26">
        <f aca="true" t="shared" si="55" ref="Y904:Y916">X904*1.12</f>
        <v>196000.00000000003</v>
      </c>
      <c r="Z904" s="4"/>
      <c r="AA904" s="5" t="s">
        <v>1319</v>
      </c>
      <c r="AB904" s="4"/>
    </row>
    <row r="905" spans="1:30" ht="96" customHeight="1">
      <c r="A905" s="3" t="s">
        <v>4114</v>
      </c>
      <c r="B905" s="4" t="s">
        <v>478</v>
      </c>
      <c r="C905" s="4" t="s">
        <v>479</v>
      </c>
      <c r="D905" s="84" t="s">
        <v>578</v>
      </c>
      <c r="E905" s="10" t="s">
        <v>580</v>
      </c>
      <c r="F905" s="10" t="s">
        <v>579</v>
      </c>
      <c r="G905" s="10" t="s">
        <v>581</v>
      </c>
      <c r="H905" s="10" t="s">
        <v>582</v>
      </c>
      <c r="I905" s="3" t="s">
        <v>583</v>
      </c>
      <c r="J905" s="3"/>
      <c r="K905" s="4" t="s">
        <v>482</v>
      </c>
      <c r="L905" s="3">
        <v>0</v>
      </c>
      <c r="M905" s="12" t="s">
        <v>2463</v>
      </c>
      <c r="N905" s="4" t="s">
        <v>483</v>
      </c>
      <c r="O905" s="3" t="s">
        <v>400</v>
      </c>
      <c r="P905" s="4" t="s">
        <v>483</v>
      </c>
      <c r="Q905" s="4" t="s">
        <v>485</v>
      </c>
      <c r="R905" s="13" t="s">
        <v>4129</v>
      </c>
      <c r="S905" s="4" t="s">
        <v>496</v>
      </c>
      <c r="T905" s="86" t="s">
        <v>586</v>
      </c>
      <c r="U905" s="86" t="s">
        <v>587</v>
      </c>
      <c r="V905" s="87">
        <v>1500</v>
      </c>
      <c r="W905" s="173">
        <v>147321.5</v>
      </c>
      <c r="X905" s="52">
        <f>V905*W905</f>
        <v>220982250</v>
      </c>
      <c r="Y905" s="52">
        <f t="shared" si="55"/>
        <v>247500120.00000003</v>
      </c>
      <c r="Z905" s="4" t="s">
        <v>4112</v>
      </c>
      <c r="AA905" s="4" t="s">
        <v>1319</v>
      </c>
      <c r="AB905" s="30"/>
      <c r="AC905" s="129"/>
      <c r="AD905" s="125"/>
    </row>
    <row r="906" spans="1:29" s="68" customFormat="1" ht="141" customHeight="1">
      <c r="A906" s="3" t="s">
        <v>4115</v>
      </c>
      <c r="B906" s="4" t="s">
        <v>1183</v>
      </c>
      <c r="C906" s="4" t="s">
        <v>479</v>
      </c>
      <c r="D906" s="84" t="s">
        <v>4130</v>
      </c>
      <c r="E906" s="10" t="s">
        <v>1079</v>
      </c>
      <c r="F906" s="10"/>
      <c r="G906" s="10" t="s">
        <v>4113</v>
      </c>
      <c r="H906" s="10"/>
      <c r="I906" s="18"/>
      <c r="J906" s="18"/>
      <c r="K906" s="4" t="s">
        <v>482</v>
      </c>
      <c r="L906" s="3">
        <v>0</v>
      </c>
      <c r="M906" s="4">
        <v>231010000</v>
      </c>
      <c r="N906" s="4" t="s">
        <v>483</v>
      </c>
      <c r="O906" s="3" t="s">
        <v>400</v>
      </c>
      <c r="P906" s="4" t="s">
        <v>483</v>
      </c>
      <c r="Q906" s="4" t="s">
        <v>485</v>
      </c>
      <c r="R906" s="4" t="s">
        <v>503</v>
      </c>
      <c r="S906" s="4" t="s">
        <v>486</v>
      </c>
      <c r="T906" s="70" t="s">
        <v>592</v>
      </c>
      <c r="U906" s="70" t="s">
        <v>593</v>
      </c>
      <c r="V906" s="3">
        <v>160</v>
      </c>
      <c r="W906" s="24">
        <v>1000</v>
      </c>
      <c r="X906" s="26">
        <f>V906*W906</f>
        <v>160000</v>
      </c>
      <c r="Y906" s="26">
        <f>X906*1.12</f>
        <v>179200.00000000003</v>
      </c>
      <c r="Z906" s="24"/>
      <c r="AA906" s="4" t="s">
        <v>1319</v>
      </c>
      <c r="AB906" s="4"/>
      <c r="AC906" s="111"/>
    </row>
    <row r="907" spans="1:29" s="68" customFormat="1" ht="141" customHeight="1">
      <c r="A907" s="3" t="s">
        <v>4116</v>
      </c>
      <c r="B907" s="4" t="s">
        <v>1183</v>
      </c>
      <c r="C907" s="4" t="s">
        <v>479</v>
      </c>
      <c r="D907" s="84" t="s">
        <v>4117</v>
      </c>
      <c r="E907" s="10" t="s">
        <v>4118</v>
      </c>
      <c r="F907" s="10" t="s">
        <v>4119</v>
      </c>
      <c r="G907" s="10" t="s">
        <v>4120</v>
      </c>
      <c r="H907" s="10" t="s">
        <v>4121</v>
      </c>
      <c r="I907" s="18" t="s">
        <v>4125</v>
      </c>
      <c r="J907" s="18"/>
      <c r="K907" s="4" t="s">
        <v>482</v>
      </c>
      <c r="L907" s="3">
        <v>0</v>
      </c>
      <c r="M907" s="4">
        <v>231010000</v>
      </c>
      <c r="N907" s="4" t="s">
        <v>483</v>
      </c>
      <c r="O907" s="3" t="s">
        <v>400</v>
      </c>
      <c r="P907" s="4" t="s">
        <v>483</v>
      </c>
      <c r="Q907" s="4" t="s">
        <v>485</v>
      </c>
      <c r="R907" s="4" t="s">
        <v>503</v>
      </c>
      <c r="S907" s="4" t="s">
        <v>486</v>
      </c>
      <c r="T907" s="70" t="s">
        <v>175</v>
      </c>
      <c r="U907" s="70" t="s">
        <v>835</v>
      </c>
      <c r="V907" s="3">
        <v>1</v>
      </c>
      <c r="W907" s="24">
        <v>70000</v>
      </c>
      <c r="X907" s="26">
        <f>V907*W907</f>
        <v>70000</v>
      </c>
      <c r="Y907" s="26">
        <f t="shared" si="55"/>
        <v>78400.00000000001</v>
      </c>
      <c r="Z907" s="24"/>
      <c r="AA907" s="4" t="s">
        <v>1319</v>
      </c>
      <c r="AB907" s="4"/>
      <c r="AC907" s="111"/>
    </row>
    <row r="908" spans="1:29" ht="192" customHeight="1">
      <c r="A908" s="3" t="s">
        <v>4122</v>
      </c>
      <c r="B908" s="4" t="s">
        <v>478</v>
      </c>
      <c r="C908" s="4" t="s">
        <v>479</v>
      </c>
      <c r="D908" s="10" t="s">
        <v>3904</v>
      </c>
      <c r="E908" s="10" t="s">
        <v>3905</v>
      </c>
      <c r="F908" s="10" t="s">
        <v>3906</v>
      </c>
      <c r="G908" s="4" t="s">
        <v>281</v>
      </c>
      <c r="H908" s="4" t="s">
        <v>1833</v>
      </c>
      <c r="I908" s="3" t="s">
        <v>4124</v>
      </c>
      <c r="J908" s="5"/>
      <c r="K908" s="4" t="s">
        <v>482</v>
      </c>
      <c r="L908" s="3">
        <v>0</v>
      </c>
      <c r="M908" s="12" t="s">
        <v>2463</v>
      </c>
      <c r="N908" s="4" t="s">
        <v>483</v>
      </c>
      <c r="O908" s="3" t="s">
        <v>400</v>
      </c>
      <c r="P908" s="4" t="s">
        <v>483</v>
      </c>
      <c r="Q908" s="4" t="s">
        <v>485</v>
      </c>
      <c r="R908" s="33" t="s">
        <v>503</v>
      </c>
      <c r="S908" s="4" t="s">
        <v>496</v>
      </c>
      <c r="T908" s="19">
        <v>796</v>
      </c>
      <c r="U908" s="19" t="s">
        <v>3907</v>
      </c>
      <c r="V908" s="3">
        <v>1</v>
      </c>
      <c r="W908" s="11">
        <v>25000</v>
      </c>
      <c r="X908" s="14">
        <f>W908*V908</f>
        <v>25000</v>
      </c>
      <c r="Y908" s="14">
        <f t="shared" si="55"/>
        <v>28000.000000000004</v>
      </c>
      <c r="Z908" s="4"/>
      <c r="AA908" s="4" t="s">
        <v>1319</v>
      </c>
      <c r="AB908" s="10"/>
      <c r="AC908" s="28"/>
    </row>
    <row r="909" spans="1:29" ht="56.25" customHeight="1">
      <c r="A909" s="3" t="s">
        <v>4123</v>
      </c>
      <c r="B909" s="4" t="s">
        <v>478</v>
      </c>
      <c r="C909" s="4" t="s">
        <v>479</v>
      </c>
      <c r="D909" s="103" t="s">
        <v>3677</v>
      </c>
      <c r="E909" s="10" t="s">
        <v>3675</v>
      </c>
      <c r="F909" s="10" t="s">
        <v>3676</v>
      </c>
      <c r="G909" s="10" t="s">
        <v>289</v>
      </c>
      <c r="H909" s="10" t="s">
        <v>1661</v>
      </c>
      <c r="I909" s="3" t="s">
        <v>4126</v>
      </c>
      <c r="J909" s="4"/>
      <c r="K909" s="4" t="s">
        <v>482</v>
      </c>
      <c r="L909" s="4">
        <v>0</v>
      </c>
      <c r="M909" s="3">
        <v>231010000</v>
      </c>
      <c r="N909" s="4" t="s">
        <v>483</v>
      </c>
      <c r="O909" s="3" t="s">
        <v>400</v>
      </c>
      <c r="P909" s="4" t="s">
        <v>483</v>
      </c>
      <c r="Q909" s="4" t="s">
        <v>485</v>
      </c>
      <c r="R909" s="12" t="s">
        <v>1345</v>
      </c>
      <c r="S909" s="4" t="s">
        <v>496</v>
      </c>
      <c r="T909" s="4">
        <v>796</v>
      </c>
      <c r="U909" s="4" t="s">
        <v>493</v>
      </c>
      <c r="V909" s="3">
        <v>1</v>
      </c>
      <c r="W909" s="41">
        <v>22322</v>
      </c>
      <c r="X909" s="47">
        <f>W909*V909</f>
        <v>22322</v>
      </c>
      <c r="Y909" s="26">
        <f t="shared" si="55"/>
        <v>25000.640000000003</v>
      </c>
      <c r="Z909" s="4"/>
      <c r="AA909" s="4" t="s">
        <v>1319</v>
      </c>
      <c r="AB909" s="4"/>
      <c r="AC909" s="130"/>
    </row>
    <row r="910" spans="1:29" s="68" customFormat="1" ht="89.25" customHeight="1">
      <c r="A910" s="3" t="s">
        <v>4152</v>
      </c>
      <c r="B910" s="4" t="s">
        <v>478</v>
      </c>
      <c r="C910" s="4" t="s">
        <v>479</v>
      </c>
      <c r="D910" s="4" t="s">
        <v>4148</v>
      </c>
      <c r="E910" s="4" t="s">
        <v>4149</v>
      </c>
      <c r="F910" s="4" t="s">
        <v>4149</v>
      </c>
      <c r="G910" s="4" t="s">
        <v>2678</v>
      </c>
      <c r="H910" s="4" t="s">
        <v>4150</v>
      </c>
      <c r="I910" s="4" t="s">
        <v>4151</v>
      </c>
      <c r="J910" s="3"/>
      <c r="K910" s="4" t="s">
        <v>482</v>
      </c>
      <c r="L910" s="3">
        <v>0</v>
      </c>
      <c r="M910" s="12" t="s">
        <v>2463</v>
      </c>
      <c r="N910" s="4" t="s">
        <v>483</v>
      </c>
      <c r="O910" s="10" t="s">
        <v>400</v>
      </c>
      <c r="P910" s="4" t="s">
        <v>483</v>
      </c>
      <c r="Q910" s="4" t="s">
        <v>485</v>
      </c>
      <c r="R910" s="12" t="s">
        <v>4179</v>
      </c>
      <c r="S910" s="4" t="s">
        <v>486</v>
      </c>
      <c r="T910" s="12">
        <v>796</v>
      </c>
      <c r="U910" s="4" t="s">
        <v>493</v>
      </c>
      <c r="V910" s="3">
        <v>2</v>
      </c>
      <c r="W910" s="11">
        <v>206072</v>
      </c>
      <c r="X910" s="26">
        <f aca="true" t="shared" si="56" ref="X910:X915">W910*V910</f>
        <v>412144</v>
      </c>
      <c r="Y910" s="26">
        <f t="shared" si="55"/>
        <v>461601.28</v>
      </c>
      <c r="Z910" s="4"/>
      <c r="AA910" s="4" t="s">
        <v>1319</v>
      </c>
      <c r="AB910" s="4"/>
      <c r="AC910" s="28"/>
    </row>
    <row r="911" spans="1:29" s="68" customFormat="1" ht="89.25" customHeight="1">
      <c r="A911" s="3" t="s">
        <v>4153</v>
      </c>
      <c r="B911" s="4" t="s">
        <v>478</v>
      </c>
      <c r="C911" s="4" t="s">
        <v>479</v>
      </c>
      <c r="D911" s="4" t="s">
        <v>4143</v>
      </c>
      <c r="E911" s="4" t="s">
        <v>4144</v>
      </c>
      <c r="F911" s="4" t="s">
        <v>4145</v>
      </c>
      <c r="G911" s="4" t="s">
        <v>4146</v>
      </c>
      <c r="H911" s="4" t="s">
        <v>4147</v>
      </c>
      <c r="I911" s="4" t="s">
        <v>4163</v>
      </c>
      <c r="J911" s="3"/>
      <c r="K911" s="4" t="s">
        <v>482</v>
      </c>
      <c r="L911" s="3">
        <v>0</v>
      </c>
      <c r="M911" s="12" t="s">
        <v>2463</v>
      </c>
      <c r="N911" s="4" t="s">
        <v>483</v>
      </c>
      <c r="O911" s="10" t="s">
        <v>400</v>
      </c>
      <c r="P911" s="4" t="s">
        <v>483</v>
      </c>
      <c r="Q911" s="4" t="s">
        <v>485</v>
      </c>
      <c r="R911" s="12" t="s">
        <v>4179</v>
      </c>
      <c r="S911" s="4" t="s">
        <v>486</v>
      </c>
      <c r="T911" s="12">
        <v>796</v>
      </c>
      <c r="U911" s="4" t="s">
        <v>493</v>
      </c>
      <c r="V911" s="3">
        <v>2</v>
      </c>
      <c r="W911" s="11">
        <v>27858</v>
      </c>
      <c r="X911" s="26">
        <f t="shared" si="56"/>
        <v>55716</v>
      </c>
      <c r="Y911" s="26">
        <f t="shared" si="55"/>
        <v>62401.920000000006</v>
      </c>
      <c r="Z911" s="4"/>
      <c r="AA911" s="4" t="s">
        <v>1319</v>
      </c>
      <c r="AB911" s="4"/>
      <c r="AC911" s="28"/>
    </row>
    <row r="912" spans="1:29" s="68" customFormat="1" ht="89.25" customHeight="1">
      <c r="A912" s="3" t="s">
        <v>4154</v>
      </c>
      <c r="B912" s="4" t="s">
        <v>478</v>
      </c>
      <c r="C912" s="4" t="s">
        <v>479</v>
      </c>
      <c r="D912" s="4" t="s">
        <v>4165</v>
      </c>
      <c r="E912" s="4" t="s">
        <v>4160</v>
      </c>
      <c r="F912" s="4" t="s">
        <v>4161</v>
      </c>
      <c r="G912" s="4" t="s">
        <v>4146</v>
      </c>
      <c r="H912" s="4" t="s">
        <v>4147</v>
      </c>
      <c r="I912" s="3" t="s">
        <v>4162</v>
      </c>
      <c r="J912" s="3"/>
      <c r="K912" s="4" t="s">
        <v>482</v>
      </c>
      <c r="L912" s="3">
        <v>0</v>
      </c>
      <c r="M912" s="12" t="s">
        <v>2463</v>
      </c>
      <c r="N912" s="4" t="s">
        <v>483</v>
      </c>
      <c r="O912" s="10" t="s">
        <v>400</v>
      </c>
      <c r="P912" s="4" t="s">
        <v>483</v>
      </c>
      <c r="Q912" s="4" t="s">
        <v>485</v>
      </c>
      <c r="R912" s="12" t="s">
        <v>4179</v>
      </c>
      <c r="S912" s="4" t="s">
        <v>486</v>
      </c>
      <c r="T912" s="12">
        <v>796</v>
      </c>
      <c r="U912" s="4" t="s">
        <v>493</v>
      </c>
      <c r="V912" s="3">
        <v>2</v>
      </c>
      <c r="W912" s="11">
        <v>7143</v>
      </c>
      <c r="X912" s="26">
        <f t="shared" si="56"/>
        <v>14286</v>
      </c>
      <c r="Y912" s="26">
        <f t="shared" si="55"/>
        <v>16000.320000000002</v>
      </c>
      <c r="Z912" s="4"/>
      <c r="AA912" s="4" t="s">
        <v>1319</v>
      </c>
      <c r="AB912" s="4"/>
      <c r="AC912" s="28"/>
    </row>
    <row r="913" spans="1:29" s="68" customFormat="1" ht="89.25" customHeight="1">
      <c r="A913" s="3" t="s">
        <v>4164</v>
      </c>
      <c r="B913" s="4" t="s">
        <v>478</v>
      </c>
      <c r="C913" s="4" t="s">
        <v>479</v>
      </c>
      <c r="D913" s="4" t="s">
        <v>4166</v>
      </c>
      <c r="E913" s="4" t="s">
        <v>4167</v>
      </c>
      <c r="F913" s="4" t="s">
        <v>4168</v>
      </c>
      <c r="G913" s="4" t="s">
        <v>4169</v>
      </c>
      <c r="H913" s="4" t="s">
        <v>4170</v>
      </c>
      <c r="I913" s="3" t="s">
        <v>4181</v>
      </c>
      <c r="J913" s="3"/>
      <c r="K913" s="4" t="s">
        <v>482</v>
      </c>
      <c r="L913" s="3">
        <v>0</v>
      </c>
      <c r="M913" s="12" t="s">
        <v>2463</v>
      </c>
      <c r="N913" s="4" t="s">
        <v>483</v>
      </c>
      <c r="O913" s="3" t="s">
        <v>3869</v>
      </c>
      <c r="P913" s="4" t="s">
        <v>483</v>
      </c>
      <c r="Q913" s="4" t="s">
        <v>485</v>
      </c>
      <c r="R913" s="12" t="s">
        <v>4179</v>
      </c>
      <c r="S913" s="4" t="s">
        <v>486</v>
      </c>
      <c r="T913" s="12">
        <v>796</v>
      </c>
      <c r="U913" s="4" t="s">
        <v>493</v>
      </c>
      <c r="V913" s="3">
        <v>5</v>
      </c>
      <c r="W913" s="11">
        <v>3000</v>
      </c>
      <c r="X913" s="26">
        <f t="shared" si="56"/>
        <v>15000</v>
      </c>
      <c r="Y913" s="26">
        <f t="shared" si="55"/>
        <v>16800</v>
      </c>
      <c r="Z913" s="4"/>
      <c r="AA913" s="4" t="s">
        <v>1319</v>
      </c>
      <c r="AB913" s="4"/>
      <c r="AC913" s="28"/>
    </row>
    <row r="914" spans="1:29" s="68" customFormat="1" ht="89.25" customHeight="1">
      <c r="A914" s="3" t="s">
        <v>4171</v>
      </c>
      <c r="B914" s="4" t="s">
        <v>478</v>
      </c>
      <c r="C914" s="4" t="s">
        <v>479</v>
      </c>
      <c r="D914" s="4" t="s">
        <v>4166</v>
      </c>
      <c r="E914" s="4" t="s">
        <v>4167</v>
      </c>
      <c r="F914" s="4" t="s">
        <v>4168</v>
      </c>
      <c r="G914" s="4" t="s">
        <v>4169</v>
      </c>
      <c r="H914" s="4" t="s">
        <v>4170</v>
      </c>
      <c r="I914" s="3" t="s">
        <v>4182</v>
      </c>
      <c r="J914" s="3"/>
      <c r="K914" s="4" t="s">
        <v>482</v>
      </c>
      <c r="L914" s="3">
        <v>0</v>
      </c>
      <c r="M914" s="12" t="s">
        <v>2463</v>
      </c>
      <c r="N914" s="4" t="s">
        <v>483</v>
      </c>
      <c r="O914" s="3" t="s">
        <v>3869</v>
      </c>
      <c r="P914" s="4" t="s">
        <v>483</v>
      </c>
      <c r="Q914" s="4" t="s">
        <v>485</v>
      </c>
      <c r="R914" s="12" t="s">
        <v>4179</v>
      </c>
      <c r="S914" s="4" t="s">
        <v>486</v>
      </c>
      <c r="T914" s="12">
        <v>796</v>
      </c>
      <c r="U914" s="4" t="s">
        <v>493</v>
      </c>
      <c r="V914" s="3">
        <v>2</v>
      </c>
      <c r="W914" s="11">
        <v>7000</v>
      </c>
      <c r="X914" s="26">
        <f t="shared" si="56"/>
        <v>14000</v>
      </c>
      <c r="Y914" s="26">
        <f t="shared" si="55"/>
        <v>15680.000000000002</v>
      </c>
      <c r="Z914" s="4"/>
      <c r="AA914" s="4" t="s">
        <v>1319</v>
      </c>
      <c r="AB914" s="4"/>
      <c r="AC914" s="28"/>
    </row>
    <row r="915" spans="1:29" s="68" customFormat="1" ht="89.25" customHeight="1">
      <c r="A915" s="3" t="s">
        <v>4172</v>
      </c>
      <c r="B915" s="4" t="s">
        <v>478</v>
      </c>
      <c r="C915" s="4" t="s">
        <v>479</v>
      </c>
      <c r="D915" s="4" t="s">
        <v>4173</v>
      </c>
      <c r="E915" s="4" t="s">
        <v>4175</v>
      </c>
      <c r="F915" s="4" t="s">
        <v>4174</v>
      </c>
      <c r="G915" s="4" t="s">
        <v>4176</v>
      </c>
      <c r="H915" s="4" t="s">
        <v>4177</v>
      </c>
      <c r="I915" s="3" t="s">
        <v>4180</v>
      </c>
      <c r="J915" s="3"/>
      <c r="K915" s="4" t="s">
        <v>482</v>
      </c>
      <c r="L915" s="3">
        <v>0</v>
      </c>
      <c r="M915" s="12" t="s">
        <v>2463</v>
      </c>
      <c r="N915" s="4" t="s">
        <v>483</v>
      </c>
      <c r="O915" s="10" t="s">
        <v>400</v>
      </c>
      <c r="P915" s="4" t="s">
        <v>483</v>
      </c>
      <c r="Q915" s="4" t="s">
        <v>485</v>
      </c>
      <c r="R915" s="12" t="s">
        <v>4179</v>
      </c>
      <c r="S915" s="4" t="s">
        <v>486</v>
      </c>
      <c r="T915" s="12" t="s">
        <v>1443</v>
      </c>
      <c r="U915" s="4" t="s">
        <v>986</v>
      </c>
      <c r="V915" s="3">
        <v>10000</v>
      </c>
      <c r="W915" s="187">
        <v>3.5</v>
      </c>
      <c r="X915" s="26">
        <f t="shared" si="56"/>
        <v>35000</v>
      </c>
      <c r="Y915" s="26">
        <f t="shared" si="55"/>
        <v>39200.00000000001</v>
      </c>
      <c r="Z915" s="4"/>
      <c r="AA915" s="4" t="s">
        <v>1319</v>
      </c>
      <c r="AB915" s="4"/>
      <c r="AC915" s="28"/>
    </row>
    <row r="916" spans="1:29" s="68" customFormat="1" ht="105" customHeight="1">
      <c r="A916" s="3" t="s">
        <v>4183</v>
      </c>
      <c r="B916" s="4" t="s">
        <v>478</v>
      </c>
      <c r="C916" s="4" t="s">
        <v>479</v>
      </c>
      <c r="D916" s="4" t="s">
        <v>1467</v>
      </c>
      <c r="E916" s="15" t="s">
        <v>1468</v>
      </c>
      <c r="F916" s="15" t="s">
        <v>1469</v>
      </c>
      <c r="G916" s="15" t="s">
        <v>1470</v>
      </c>
      <c r="H916" s="15" t="s">
        <v>3184</v>
      </c>
      <c r="I916" s="15"/>
      <c r="J916" s="15"/>
      <c r="K916" s="4" t="s">
        <v>482</v>
      </c>
      <c r="L916" s="3">
        <v>0</v>
      </c>
      <c r="M916" s="12" t="s">
        <v>2463</v>
      </c>
      <c r="N916" s="4" t="s">
        <v>483</v>
      </c>
      <c r="O916" s="3" t="s">
        <v>3869</v>
      </c>
      <c r="P916" s="4" t="s">
        <v>483</v>
      </c>
      <c r="Q916" s="4" t="s">
        <v>485</v>
      </c>
      <c r="R916" s="4" t="s">
        <v>503</v>
      </c>
      <c r="S916" s="4" t="s">
        <v>486</v>
      </c>
      <c r="T916" s="12">
        <v>796</v>
      </c>
      <c r="U916" s="4" t="s">
        <v>493</v>
      </c>
      <c r="V916" s="14">
        <v>20</v>
      </c>
      <c r="W916" s="4">
        <v>700</v>
      </c>
      <c r="X916" s="26">
        <f>V916*W916</f>
        <v>14000</v>
      </c>
      <c r="Y916" s="26">
        <f t="shared" si="55"/>
        <v>15680.000000000002</v>
      </c>
      <c r="Z916" s="4"/>
      <c r="AA916" s="4" t="s">
        <v>1319</v>
      </c>
      <c r="AB916" s="4"/>
      <c r="AC916" s="28"/>
    </row>
    <row r="917" spans="1:29" s="89" customFormat="1" ht="22.5" customHeight="1">
      <c r="A917" s="190" t="s">
        <v>1792</v>
      </c>
      <c r="B917" s="191"/>
      <c r="C917" s="191"/>
      <c r="D917" s="191"/>
      <c r="E917" s="191"/>
      <c r="F917" s="192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159">
        <f>SUM(X35:X916)</f>
        <v>1086283036.9157143</v>
      </c>
      <c r="Y917" s="159">
        <f>SUM(Y35:Y916)</f>
        <v>1216637002.2256</v>
      </c>
      <c r="Z917" s="30"/>
      <c r="AA917" s="4"/>
      <c r="AB917" s="30"/>
      <c r="AC917" s="111"/>
    </row>
    <row r="918" spans="1:28" ht="119.25" customHeight="1">
      <c r="A918" s="3" t="s">
        <v>1957</v>
      </c>
      <c r="B918" s="4" t="s">
        <v>1183</v>
      </c>
      <c r="C918" s="4" t="s">
        <v>479</v>
      </c>
      <c r="D918" s="118" t="s">
        <v>1786</v>
      </c>
      <c r="E918" s="118" t="s">
        <v>1785</v>
      </c>
      <c r="F918" s="118" t="s">
        <v>1787</v>
      </c>
      <c r="G918" s="118" t="s">
        <v>1785</v>
      </c>
      <c r="H918" s="118" t="s">
        <v>1787</v>
      </c>
      <c r="I918" s="4" t="s">
        <v>1776</v>
      </c>
      <c r="J918" s="4"/>
      <c r="K918" s="4" t="s">
        <v>482</v>
      </c>
      <c r="L918" s="4">
        <v>100</v>
      </c>
      <c r="M918" s="4">
        <v>231010000</v>
      </c>
      <c r="N918" s="4" t="s">
        <v>483</v>
      </c>
      <c r="O918" s="4" t="s">
        <v>1475</v>
      </c>
      <c r="P918" s="4" t="s">
        <v>65</v>
      </c>
      <c r="Q918" s="4"/>
      <c r="R918" s="4" t="s">
        <v>2498</v>
      </c>
      <c r="S918" s="4" t="s">
        <v>486</v>
      </c>
      <c r="T918" s="4"/>
      <c r="U918" s="4"/>
      <c r="V918" s="4"/>
      <c r="W918" s="4"/>
      <c r="X918" s="26">
        <v>0</v>
      </c>
      <c r="Y918" s="26">
        <f>X918*1.12</f>
        <v>0</v>
      </c>
      <c r="Z918" s="123"/>
      <c r="AA918" s="4" t="s">
        <v>1319</v>
      </c>
      <c r="AB918" s="18">
        <v>14</v>
      </c>
    </row>
    <row r="919" spans="1:28" ht="119.25" customHeight="1">
      <c r="A919" s="3" t="s">
        <v>2767</v>
      </c>
      <c r="B919" s="4" t="s">
        <v>1183</v>
      </c>
      <c r="C919" s="4" t="s">
        <v>479</v>
      </c>
      <c r="D919" s="118" t="s">
        <v>1786</v>
      </c>
      <c r="E919" s="118" t="s">
        <v>1785</v>
      </c>
      <c r="F919" s="118" t="s">
        <v>1787</v>
      </c>
      <c r="G919" s="118" t="s">
        <v>1785</v>
      </c>
      <c r="H919" s="118" t="s">
        <v>1787</v>
      </c>
      <c r="I919" s="4" t="s">
        <v>1776</v>
      </c>
      <c r="J919" s="4"/>
      <c r="K919" s="4" t="s">
        <v>482</v>
      </c>
      <c r="L919" s="4">
        <v>100</v>
      </c>
      <c r="M919" s="4">
        <v>231010000</v>
      </c>
      <c r="N919" s="4" t="s">
        <v>483</v>
      </c>
      <c r="O919" s="4" t="s">
        <v>1475</v>
      </c>
      <c r="P919" s="4" t="s">
        <v>65</v>
      </c>
      <c r="Q919" s="4"/>
      <c r="R919" s="4" t="s">
        <v>2768</v>
      </c>
      <c r="S919" s="4" t="s">
        <v>486</v>
      </c>
      <c r="T919" s="4"/>
      <c r="U919" s="4"/>
      <c r="V919" s="4"/>
      <c r="W919" s="4"/>
      <c r="X919" s="26">
        <v>600000</v>
      </c>
      <c r="Y919" s="26">
        <f>X919*1.12</f>
        <v>672000.0000000001</v>
      </c>
      <c r="Z919" s="123"/>
      <c r="AA919" s="4" t="s">
        <v>1319</v>
      </c>
      <c r="AB919" s="18"/>
    </row>
    <row r="920" spans="1:29" ht="78.75" customHeight="1">
      <c r="A920" s="3" t="s">
        <v>1958</v>
      </c>
      <c r="B920" s="4" t="s">
        <v>1183</v>
      </c>
      <c r="C920" s="4" t="s">
        <v>479</v>
      </c>
      <c r="D920" s="4" t="s">
        <v>723</v>
      </c>
      <c r="E920" s="4" t="s">
        <v>724</v>
      </c>
      <c r="F920" s="4" t="s">
        <v>1621</v>
      </c>
      <c r="G920" s="4" t="s">
        <v>724</v>
      </c>
      <c r="H920" s="4" t="s">
        <v>1621</v>
      </c>
      <c r="I920" s="4" t="s">
        <v>1086</v>
      </c>
      <c r="J920" s="4"/>
      <c r="K920" s="4" t="s">
        <v>491</v>
      </c>
      <c r="L920" s="4">
        <v>100</v>
      </c>
      <c r="M920" s="4">
        <v>231010000</v>
      </c>
      <c r="N920" s="4" t="s">
        <v>483</v>
      </c>
      <c r="O920" s="4" t="s">
        <v>499</v>
      </c>
      <c r="P920" s="4" t="s">
        <v>65</v>
      </c>
      <c r="Q920" s="4"/>
      <c r="R920" s="4" t="s">
        <v>2498</v>
      </c>
      <c r="S920" s="4" t="s">
        <v>1888</v>
      </c>
      <c r="T920" s="4"/>
      <c r="U920" s="4"/>
      <c r="V920" s="4"/>
      <c r="W920" s="24"/>
      <c r="X920" s="26">
        <v>803751</v>
      </c>
      <c r="Y920" s="26">
        <v>900201.1200000001</v>
      </c>
      <c r="Z920" s="123"/>
      <c r="AA920" s="4" t="s">
        <v>1319</v>
      </c>
      <c r="AB920" s="18"/>
      <c r="AC920" s="28"/>
    </row>
    <row r="921" spans="1:29" ht="78" customHeight="1">
      <c r="A921" s="3" t="s">
        <v>1959</v>
      </c>
      <c r="B921" s="4" t="s">
        <v>478</v>
      </c>
      <c r="C921" s="4" t="s">
        <v>479</v>
      </c>
      <c r="D921" s="4" t="s">
        <v>111</v>
      </c>
      <c r="E921" s="4" t="s">
        <v>994</v>
      </c>
      <c r="F921" s="3" t="s">
        <v>993</v>
      </c>
      <c r="G921" s="4" t="s">
        <v>996</v>
      </c>
      <c r="H921" s="3" t="s">
        <v>995</v>
      </c>
      <c r="I921" s="3" t="s">
        <v>997</v>
      </c>
      <c r="J921" s="3"/>
      <c r="K921" s="4" t="s">
        <v>482</v>
      </c>
      <c r="L921" s="4">
        <v>100</v>
      </c>
      <c r="M921" s="12" t="s">
        <v>2463</v>
      </c>
      <c r="N921" s="4" t="s">
        <v>483</v>
      </c>
      <c r="O921" s="13" t="s">
        <v>484</v>
      </c>
      <c r="P921" s="4" t="s">
        <v>65</v>
      </c>
      <c r="Q921" s="4"/>
      <c r="R921" s="4" t="s">
        <v>1642</v>
      </c>
      <c r="S921" s="4" t="s">
        <v>486</v>
      </c>
      <c r="T921" s="4"/>
      <c r="U921" s="3"/>
      <c r="V921" s="41"/>
      <c r="W921" s="48"/>
      <c r="X921" s="61">
        <v>477657</v>
      </c>
      <c r="Y921" s="61">
        <f>X921*1.12</f>
        <v>534975.8400000001</v>
      </c>
      <c r="Z921" s="4"/>
      <c r="AA921" s="40" t="s">
        <v>1319</v>
      </c>
      <c r="AB921" s="18"/>
      <c r="AC921" s="28"/>
    </row>
    <row r="922" spans="1:29" ht="61.5" customHeight="1">
      <c r="A922" s="3" t="s">
        <v>907</v>
      </c>
      <c r="B922" s="4" t="s">
        <v>478</v>
      </c>
      <c r="C922" s="4" t="s">
        <v>479</v>
      </c>
      <c r="D922" s="70" t="s">
        <v>791</v>
      </c>
      <c r="E922" s="18" t="s">
        <v>790</v>
      </c>
      <c r="F922" s="3" t="s">
        <v>789</v>
      </c>
      <c r="G922" s="18" t="s">
        <v>790</v>
      </c>
      <c r="H922" s="3" t="s">
        <v>834</v>
      </c>
      <c r="I922" s="3" t="s">
        <v>1645</v>
      </c>
      <c r="J922" s="3"/>
      <c r="K922" s="3" t="s">
        <v>491</v>
      </c>
      <c r="L922" s="4">
        <v>100</v>
      </c>
      <c r="M922" s="12" t="s">
        <v>2463</v>
      </c>
      <c r="N922" s="4" t="s">
        <v>483</v>
      </c>
      <c r="O922" s="13" t="s">
        <v>545</v>
      </c>
      <c r="P922" s="4" t="s">
        <v>65</v>
      </c>
      <c r="Q922" s="4" t="s">
        <v>485</v>
      </c>
      <c r="R922" s="4" t="s">
        <v>2554</v>
      </c>
      <c r="S922" s="4" t="s">
        <v>1888</v>
      </c>
      <c r="T922" s="12"/>
      <c r="U922" s="3" t="s">
        <v>169</v>
      </c>
      <c r="V922" s="3"/>
      <c r="W922" s="24"/>
      <c r="X922" s="26">
        <v>500000</v>
      </c>
      <c r="Y922" s="26">
        <f>X922*1.12</f>
        <v>560000</v>
      </c>
      <c r="Z922" s="33"/>
      <c r="AA922" s="40" t="s">
        <v>1319</v>
      </c>
      <c r="AB922" s="18"/>
      <c r="AC922" s="122"/>
    </row>
    <row r="923" spans="1:29" s="54" customFormat="1" ht="177.75" customHeight="1">
      <c r="A923" s="3" t="s">
        <v>1960</v>
      </c>
      <c r="B923" s="4" t="s">
        <v>478</v>
      </c>
      <c r="C923" s="40" t="s">
        <v>1331</v>
      </c>
      <c r="D923" s="4" t="s">
        <v>111</v>
      </c>
      <c r="E923" s="4" t="s">
        <v>1451</v>
      </c>
      <c r="F923" s="3" t="s">
        <v>1822</v>
      </c>
      <c r="G923" s="3" t="s">
        <v>1452</v>
      </c>
      <c r="H923" s="3" t="s">
        <v>1823</v>
      </c>
      <c r="I923" s="40" t="s">
        <v>1890</v>
      </c>
      <c r="J923" s="40"/>
      <c r="K923" s="40" t="s">
        <v>482</v>
      </c>
      <c r="L923" s="91">
        <v>100</v>
      </c>
      <c r="M923" s="12" t="s">
        <v>2463</v>
      </c>
      <c r="N923" s="4" t="s">
        <v>483</v>
      </c>
      <c r="O923" s="91" t="s">
        <v>1428</v>
      </c>
      <c r="P923" s="4" t="s">
        <v>483</v>
      </c>
      <c r="Q923" s="40"/>
      <c r="R923" s="4" t="s">
        <v>2555</v>
      </c>
      <c r="S923" s="16" t="s">
        <v>2556</v>
      </c>
      <c r="T923" s="92"/>
      <c r="U923" s="40"/>
      <c r="V923" s="91"/>
      <c r="W923" s="95"/>
      <c r="X923" s="52">
        <v>300000</v>
      </c>
      <c r="Y923" s="52">
        <f>X923*1.12</f>
        <v>336000.00000000006</v>
      </c>
      <c r="Z923" s="94"/>
      <c r="AA923" s="5" t="s">
        <v>1319</v>
      </c>
      <c r="AB923" s="3"/>
      <c r="AC923" s="28"/>
    </row>
    <row r="924" spans="1:29" s="75" customFormat="1" ht="84.75" customHeight="1">
      <c r="A924" s="3" t="s">
        <v>1961</v>
      </c>
      <c r="B924" s="4" t="s">
        <v>478</v>
      </c>
      <c r="C924" s="4" t="s">
        <v>479</v>
      </c>
      <c r="D924" s="4" t="s">
        <v>2449</v>
      </c>
      <c r="E924" s="4" t="s">
        <v>2450</v>
      </c>
      <c r="F924" s="4" t="s">
        <v>2451</v>
      </c>
      <c r="G924" s="3" t="s">
        <v>2452</v>
      </c>
      <c r="H924" s="4"/>
      <c r="I924" s="4" t="s">
        <v>2453</v>
      </c>
      <c r="J924" s="4"/>
      <c r="K924" s="4" t="s">
        <v>491</v>
      </c>
      <c r="L924" s="4">
        <v>100</v>
      </c>
      <c r="M924" s="12" t="s">
        <v>2463</v>
      </c>
      <c r="N924" s="4" t="s">
        <v>483</v>
      </c>
      <c r="O924" s="10" t="s">
        <v>494</v>
      </c>
      <c r="P924" s="4" t="s">
        <v>483</v>
      </c>
      <c r="Q924" s="4"/>
      <c r="R924" s="9" t="s">
        <v>2454</v>
      </c>
      <c r="S924" s="4" t="s">
        <v>486</v>
      </c>
      <c r="T924" s="12"/>
      <c r="U924" s="3" t="s">
        <v>169</v>
      </c>
      <c r="V924" s="3"/>
      <c r="W924" s="4"/>
      <c r="X924" s="26">
        <v>0</v>
      </c>
      <c r="Y924" s="26">
        <v>0</v>
      </c>
      <c r="Z924" s="4"/>
      <c r="AA924" s="4" t="s">
        <v>1319</v>
      </c>
      <c r="AB924" s="4">
        <v>7</v>
      </c>
      <c r="AC924" s="148"/>
    </row>
    <row r="925" spans="1:29" s="75" customFormat="1" ht="84.75" customHeight="1">
      <c r="A925" s="3" t="s">
        <v>2585</v>
      </c>
      <c r="B925" s="4" t="s">
        <v>478</v>
      </c>
      <c r="C925" s="4" t="s">
        <v>479</v>
      </c>
      <c r="D925" s="4" t="s">
        <v>2449</v>
      </c>
      <c r="E925" s="4" t="s">
        <v>2450</v>
      </c>
      <c r="F925" s="4" t="s">
        <v>2451</v>
      </c>
      <c r="G925" s="3" t="s">
        <v>2452</v>
      </c>
      <c r="H925" s="4"/>
      <c r="I925" s="4" t="s">
        <v>2453</v>
      </c>
      <c r="J925" s="4"/>
      <c r="K925" s="4" t="s">
        <v>482</v>
      </c>
      <c r="L925" s="4">
        <v>100</v>
      </c>
      <c r="M925" s="12" t="s">
        <v>2463</v>
      </c>
      <c r="N925" s="4" t="s">
        <v>483</v>
      </c>
      <c r="O925" s="10" t="s">
        <v>494</v>
      </c>
      <c r="P925" s="4" t="s">
        <v>483</v>
      </c>
      <c r="Q925" s="4"/>
      <c r="R925" s="9" t="s">
        <v>2454</v>
      </c>
      <c r="S925" s="4" t="s">
        <v>486</v>
      </c>
      <c r="T925" s="12"/>
      <c r="U925" s="3" t="s">
        <v>169</v>
      </c>
      <c r="V925" s="3"/>
      <c r="W925" s="4"/>
      <c r="X925" s="26">
        <v>0</v>
      </c>
      <c r="Y925" s="26">
        <f>X925*1.12</f>
        <v>0</v>
      </c>
      <c r="Z925" s="4"/>
      <c r="AA925" s="4" t="s">
        <v>1319</v>
      </c>
      <c r="AB925" s="4" t="s">
        <v>2839</v>
      </c>
      <c r="AC925" s="148"/>
    </row>
    <row r="926" spans="1:29" s="75" customFormat="1" ht="84.75" customHeight="1">
      <c r="A926" s="120" t="s">
        <v>2455</v>
      </c>
      <c r="B926" s="118" t="s">
        <v>478</v>
      </c>
      <c r="C926" s="118" t="s">
        <v>479</v>
      </c>
      <c r="D926" s="118" t="s">
        <v>908</v>
      </c>
      <c r="E926" s="118" t="s">
        <v>1625</v>
      </c>
      <c r="F926" s="120" t="s">
        <v>909</v>
      </c>
      <c r="G926" s="118" t="s">
        <v>1407</v>
      </c>
      <c r="H926" s="120" t="s">
        <v>909</v>
      </c>
      <c r="I926" s="118"/>
      <c r="J926" s="118"/>
      <c r="K926" s="120" t="s">
        <v>491</v>
      </c>
      <c r="L926" s="120">
        <v>90</v>
      </c>
      <c r="M926" s="120">
        <v>231010000</v>
      </c>
      <c r="N926" s="118" t="s">
        <v>2447</v>
      </c>
      <c r="O926" s="120" t="s">
        <v>1408</v>
      </c>
      <c r="P926" s="118" t="s">
        <v>483</v>
      </c>
      <c r="Q926" s="118"/>
      <c r="R926" s="4" t="s">
        <v>2854</v>
      </c>
      <c r="S926" s="118" t="s">
        <v>1406</v>
      </c>
      <c r="T926" s="146"/>
      <c r="U926" s="76"/>
      <c r="V926" s="76"/>
      <c r="W926" s="147"/>
      <c r="X926" s="160">
        <v>0</v>
      </c>
      <c r="Y926" s="137">
        <v>0</v>
      </c>
      <c r="Z926" s="147"/>
      <c r="AA926" s="76" t="s">
        <v>1319</v>
      </c>
      <c r="AB926" s="76">
        <v>11</v>
      </c>
      <c r="AC926" s="28"/>
    </row>
    <row r="927" spans="1:29" s="75" customFormat="1" ht="84.75" customHeight="1">
      <c r="A927" s="120" t="s">
        <v>2581</v>
      </c>
      <c r="B927" s="118" t="s">
        <v>478</v>
      </c>
      <c r="C927" s="118" t="s">
        <v>479</v>
      </c>
      <c r="D927" s="118" t="s">
        <v>908</v>
      </c>
      <c r="E927" s="118" t="s">
        <v>1625</v>
      </c>
      <c r="F927" s="120" t="s">
        <v>909</v>
      </c>
      <c r="G927" s="118" t="s">
        <v>1407</v>
      </c>
      <c r="H927" s="120" t="s">
        <v>909</v>
      </c>
      <c r="I927" s="118"/>
      <c r="J927" s="118"/>
      <c r="K927" s="120" t="s">
        <v>491</v>
      </c>
      <c r="L927" s="120">
        <v>90</v>
      </c>
      <c r="M927" s="120">
        <v>231010000</v>
      </c>
      <c r="N927" s="118" t="s">
        <v>2447</v>
      </c>
      <c r="O927" s="120" t="s">
        <v>2582</v>
      </c>
      <c r="P927" s="118" t="s">
        <v>483</v>
      </c>
      <c r="Q927" s="118"/>
      <c r="R927" s="4" t="s">
        <v>2854</v>
      </c>
      <c r="S927" s="118" t="s">
        <v>1406</v>
      </c>
      <c r="T927" s="146"/>
      <c r="U927" s="76"/>
      <c r="V927" s="76"/>
      <c r="W927" s="147"/>
      <c r="X927" s="160">
        <v>540000</v>
      </c>
      <c r="Y927" s="137">
        <f>X927*1.12</f>
        <v>604800</v>
      </c>
      <c r="Z927" s="147"/>
      <c r="AA927" s="76" t="s">
        <v>1319</v>
      </c>
      <c r="AB927" s="76"/>
      <c r="AC927" s="28"/>
    </row>
    <row r="928" spans="1:29" s="6" customFormat="1" ht="123" customHeight="1">
      <c r="A928" s="3" t="s">
        <v>2807</v>
      </c>
      <c r="B928" s="4" t="s">
        <v>478</v>
      </c>
      <c r="C928" s="4" t="s">
        <v>479</v>
      </c>
      <c r="D928" s="70" t="s">
        <v>2804</v>
      </c>
      <c r="E928" s="18" t="s">
        <v>2805</v>
      </c>
      <c r="F928" s="3" t="s">
        <v>834</v>
      </c>
      <c r="G928" s="18" t="s">
        <v>2805</v>
      </c>
      <c r="H928" s="3" t="s">
        <v>834</v>
      </c>
      <c r="I928" s="3" t="s">
        <v>2848</v>
      </c>
      <c r="J928" s="3"/>
      <c r="K928" s="4" t="s">
        <v>482</v>
      </c>
      <c r="L928" s="4">
        <v>100</v>
      </c>
      <c r="M928" s="12" t="s">
        <v>2463</v>
      </c>
      <c r="N928" s="4" t="s">
        <v>65</v>
      </c>
      <c r="O928" s="13" t="s">
        <v>1333</v>
      </c>
      <c r="P928" s="4" t="s">
        <v>65</v>
      </c>
      <c r="Q928" s="4"/>
      <c r="R928" s="4" t="s">
        <v>2854</v>
      </c>
      <c r="S928" s="16" t="s">
        <v>2806</v>
      </c>
      <c r="T928" s="12"/>
      <c r="U928" s="3" t="s">
        <v>169</v>
      </c>
      <c r="V928" s="3"/>
      <c r="W928" s="24"/>
      <c r="X928" s="14">
        <v>500000</v>
      </c>
      <c r="Y928" s="3">
        <f>X928*1.12</f>
        <v>560000</v>
      </c>
      <c r="Z928" s="4"/>
      <c r="AA928" s="4" t="s">
        <v>1319</v>
      </c>
      <c r="AB928" s="4"/>
      <c r="AC928" s="133"/>
    </row>
    <row r="929" spans="1:29" s="6" customFormat="1" ht="123" customHeight="1">
      <c r="A929" s="3" t="s">
        <v>2858</v>
      </c>
      <c r="B929" s="4" t="s">
        <v>478</v>
      </c>
      <c r="C929" s="4" t="s">
        <v>479</v>
      </c>
      <c r="D929" s="70" t="s">
        <v>2804</v>
      </c>
      <c r="E929" s="18" t="s">
        <v>2805</v>
      </c>
      <c r="F929" s="3" t="s">
        <v>834</v>
      </c>
      <c r="G929" s="18" t="s">
        <v>2805</v>
      </c>
      <c r="H929" s="3" t="s">
        <v>834</v>
      </c>
      <c r="I929" s="3" t="s">
        <v>2859</v>
      </c>
      <c r="J929" s="3"/>
      <c r="K929" s="4" t="s">
        <v>482</v>
      </c>
      <c r="L929" s="4">
        <v>100</v>
      </c>
      <c r="M929" s="12" t="s">
        <v>2463</v>
      </c>
      <c r="N929" s="4" t="s">
        <v>483</v>
      </c>
      <c r="O929" s="13" t="s">
        <v>640</v>
      </c>
      <c r="P929" s="4" t="s">
        <v>483</v>
      </c>
      <c r="Q929" s="4"/>
      <c r="R929" s="4" t="s">
        <v>2854</v>
      </c>
      <c r="S929" s="4" t="s">
        <v>1888</v>
      </c>
      <c r="T929" s="12"/>
      <c r="U929" s="3" t="s">
        <v>169</v>
      </c>
      <c r="V929" s="3"/>
      <c r="W929" s="24"/>
      <c r="X929" s="14">
        <v>74553.57</v>
      </c>
      <c r="Y929" s="3">
        <v>83500</v>
      </c>
      <c r="Z929" s="4"/>
      <c r="AA929" s="4" t="s">
        <v>1319</v>
      </c>
      <c r="AB929" s="4"/>
      <c r="AC929" s="133"/>
    </row>
    <row r="930" spans="1:29" ht="126.75" customHeight="1">
      <c r="A930" s="3" t="s">
        <v>3477</v>
      </c>
      <c r="B930" s="3" t="s">
        <v>478</v>
      </c>
      <c r="C930" s="3" t="s">
        <v>479</v>
      </c>
      <c r="D930" s="118" t="s">
        <v>3473</v>
      </c>
      <c r="E930" s="118" t="s">
        <v>3474</v>
      </c>
      <c r="F930" s="118" t="s">
        <v>3476</v>
      </c>
      <c r="G930" s="118" t="s">
        <v>3475</v>
      </c>
      <c r="H930" s="118" t="s">
        <v>3475</v>
      </c>
      <c r="I930" s="3" t="s">
        <v>3478</v>
      </c>
      <c r="J930" s="4"/>
      <c r="K930" s="4" t="s">
        <v>482</v>
      </c>
      <c r="L930" s="4">
        <v>100</v>
      </c>
      <c r="M930" s="12" t="s">
        <v>2463</v>
      </c>
      <c r="N930" s="4" t="s">
        <v>483</v>
      </c>
      <c r="O930" s="4" t="s">
        <v>492</v>
      </c>
      <c r="P930" s="4" t="s">
        <v>483</v>
      </c>
      <c r="Q930" s="4"/>
      <c r="R930" s="16" t="s">
        <v>3471</v>
      </c>
      <c r="S930" s="16" t="s">
        <v>82</v>
      </c>
      <c r="T930" s="16"/>
      <c r="U930" s="4"/>
      <c r="V930" s="3"/>
      <c r="W930" s="41"/>
      <c r="X930" s="47">
        <v>446429</v>
      </c>
      <c r="Y930" s="26">
        <f aca="true" t="shared" si="57" ref="Y930:Y935">X930*1.12</f>
        <v>500000.48000000004</v>
      </c>
      <c r="Z930" s="4"/>
      <c r="AA930" s="4" t="s">
        <v>1319</v>
      </c>
      <c r="AB930" s="4"/>
      <c r="AC930" s="130"/>
    </row>
    <row r="931" spans="1:29" ht="111.75" customHeight="1">
      <c r="A931" s="3" t="s">
        <v>3524</v>
      </c>
      <c r="B931" s="3" t="s">
        <v>478</v>
      </c>
      <c r="C931" s="3" t="s">
        <v>479</v>
      </c>
      <c r="D931" s="70" t="s">
        <v>2804</v>
      </c>
      <c r="E931" s="18" t="s">
        <v>2805</v>
      </c>
      <c r="F931" s="3" t="s">
        <v>834</v>
      </c>
      <c r="G931" s="18" t="s">
        <v>2805</v>
      </c>
      <c r="H931" s="3" t="s">
        <v>834</v>
      </c>
      <c r="I931" s="3" t="s">
        <v>3525</v>
      </c>
      <c r="J931" s="4"/>
      <c r="K931" s="4" t="s">
        <v>482</v>
      </c>
      <c r="L931" s="4">
        <v>100</v>
      </c>
      <c r="M931" s="12" t="s">
        <v>2463</v>
      </c>
      <c r="N931" s="4" t="s">
        <v>483</v>
      </c>
      <c r="O931" s="4" t="s">
        <v>1356</v>
      </c>
      <c r="P931" s="4" t="s">
        <v>483</v>
      </c>
      <c r="Q931" s="4"/>
      <c r="R931" s="16" t="s">
        <v>3471</v>
      </c>
      <c r="S931" s="4" t="s">
        <v>486</v>
      </c>
      <c r="T931" s="16"/>
      <c r="U931" s="177"/>
      <c r="V931" s="3"/>
      <c r="W931" s="41"/>
      <c r="X931" s="47">
        <v>23215</v>
      </c>
      <c r="Y931" s="26">
        <f t="shared" si="57"/>
        <v>26000.800000000003</v>
      </c>
      <c r="Z931" s="4"/>
      <c r="AA931" s="4" t="s">
        <v>1319</v>
      </c>
      <c r="AB931" s="4"/>
      <c r="AC931" s="130"/>
    </row>
    <row r="932" spans="1:29" s="6" customFormat="1" ht="123" customHeight="1">
      <c r="A932" s="3" t="s">
        <v>3526</v>
      </c>
      <c r="B932" s="4" t="s">
        <v>478</v>
      </c>
      <c r="C932" s="4" t="s">
        <v>479</v>
      </c>
      <c r="D932" s="70" t="s">
        <v>2804</v>
      </c>
      <c r="E932" s="18" t="s">
        <v>2805</v>
      </c>
      <c r="F932" s="3" t="s">
        <v>834</v>
      </c>
      <c r="G932" s="18" t="s">
        <v>2805</v>
      </c>
      <c r="H932" s="3" t="s">
        <v>834</v>
      </c>
      <c r="I932" s="3" t="s">
        <v>3529</v>
      </c>
      <c r="J932" s="3"/>
      <c r="K932" s="4" t="s">
        <v>482</v>
      </c>
      <c r="L932" s="4">
        <v>100</v>
      </c>
      <c r="M932" s="12" t="s">
        <v>2463</v>
      </c>
      <c r="N932" s="4" t="s">
        <v>483</v>
      </c>
      <c r="O932" s="4" t="s">
        <v>1356</v>
      </c>
      <c r="P932" s="4" t="s">
        <v>483</v>
      </c>
      <c r="Q932" s="4"/>
      <c r="R932" s="4" t="s">
        <v>2854</v>
      </c>
      <c r="S932" s="4" t="s">
        <v>1888</v>
      </c>
      <c r="T932" s="12"/>
      <c r="U932" s="3" t="s">
        <v>169</v>
      </c>
      <c r="V932" s="3"/>
      <c r="W932" s="24"/>
      <c r="X932" s="26">
        <v>202500</v>
      </c>
      <c r="Y932" s="26">
        <f t="shared" si="57"/>
        <v>226800.00000000003</v>
      </c>
      <c r="Z932" s="4"/>
      <c r="AA932" s="4" t="s">
        <v>1319</v>
      </c>
      <c r="AB932" s="4"/>
      <c r="AC932" s="133"/>
    </row>
    <row r="933" spans="1:28" s="28" customFormat="1" ht="122.25" customHeight="1">
      <c r="A933" s="3" t="s">
        <v>3528</v>
      </c>
      <c r="B933" s="3" t="s">
        <v>478</v>
      </c>
      <c r="C933" s="3" t="s">
        <v>479</v>
      </c>
      <c r="D933" s="70" t="s">
        <v>3531</v>
      </c>
      <c r="E933" s="18" t="s">
        <v>3532</v>
      </c>
      <c r="F933" s="3" t="s">
        <v>3533</v>
      </c>
      <c r="G933" s="18" t="s">
        <v>3535</v>
      </c>
      <c r="H933" s="3" t="s">
        <v>3534</v>
      </c>
      <c r="I933" s="3" t="s">
        <v>3536</v>
      </c>
      <c r="J933" s="3"/>
      <c r="K933" s="4" t="s">
        <v>491</v>
      </c>
      <c r="L933" s="3">
        <v>70</v>
      </c>
      <c r="M933" s="12" t="s">
        <v>2463</v>
      </c>
      <c r="N933" s="4" t="s">
        <v>483</v>
      </c>
      <c r="O933" s="3" t="s">
        <v>1356</v>
      </c>
      <c r="P933" s="4" t="s">
        <v>483</v>
      </c>
      <c r="Q933" s="4"/>
      <c r="R933" s="4" t="s">
        <v>3527</v>
      </c>
      <c r="S933" s="16" t="s">
        <v>82</v>
      </c>
      <c r="T933" s="12"/>
      <c r="U933" s="3" t="s">
        <v>169</v>
      </c>
      <c r="V933" s="3"/>
      <c r="W933" s="4"/>
      <c r="X933" s="24">
        <f>7800000/1.12</f>
        <v>6964285.714285714</v>
      </c>
      <c r="Y933" s="26">
        <f t="shared" si="57"/>
        <v>7800000</v>
      </c>
      <c r="Z933" s="4"/>
      <c r="AA933" s="4" t="s">
        <v>1319</v>
      </c>
      <c r="AB933" s="4"/>
    </row>
    <row r="934" spans="1:29" s="6" customFormat="1" ht="66" customHeight="1">
      <c r="A934" s="3" t="s">
        <v>3670</v>
      </c>
      <c r="B934" s="4" t="s">
        <v>478</v>
      </c>
      <c r="C934" s="4" t="s">
        <v>479</v>
      </c>
      <c r="D934" s="70" t="s">
        <v>2804</v>
      </c>
      <c r="E934" s="18" t="s">
        <v>2805</v>
      </c>
      <c r="F934" s="3" t="s">
        <v>834</v>
      </c>
      <c r="G934" s="18" t="s">
        <v>2805</v>
      </c>
      <c r="H934" s="3" t="s">
        <v>834</v>
      </c>
      <c r="I934" s="3" t="s">
        <v>3668</v>
      </c>
      <c r="J934" s="3"/>
      <c r="K934" s="4" t="s">
        <v>482</v>
      </c>
      <c r="L934" s="4">
        <v>100</v>
      </c>
      <c r="M934" s="12" t="s">
        <v>2463</v>
      </c>
      <c r="N934" s="4" t="s">
        <v>483</v>
      </c>
      <c r="O934" s="4" t="s">
        <v>691</v>
      </c>
      <c r="P934" s="4" t="s">
        <v>483</v>
      </c>
      <c r="Q934" s="4"/>
      <c r="R934" s="4" t="s">
        <v>2854</v>
      </c>
      <c r="S934" s="4" t="s">
        <v>1888</v>
      </c>
      <c r="T934" s="12"/>
      <c r="U934" s="3" t="s">
        <v>169</v>
      </c>
      <c r="V934" s="3"/>
      <c r="W934" s="24"/>
      <c r="X934" s="26">
        <v>56250</v>
      </c>
      <c r="Y934" s="26">
        <f t="shared" si="57"/>
        <v>63000.00000000001</v>
      </c>
      <c r="Z934" s="4"/>
      <c r="AA934" s="4" t="s">
        <v>1319</v>
      </c>
      <c r="AB934" s="4"/>
      <c r="AC934" s="133"/>
    </row>
    <row r="935" spans="1:29" s="6" customFormat="1" ht="60" customHeight="1">
      <c r="A935" s="3" t="s">
        <v>3671</v>
      </c>
      <c r="B935" s="4" t="s">
        <v>478</v>
      </c>
      <c r="C935" s="4" t="s">
        <v>479</v>
      </c>
      <c r="D935" s="70" t="s">
        <v>2804</v>
      </c>
      <c r="E935" s="18" t="s">
        <v>2805</v>
      </c>
      <c r="F935" s="3" t="s">
        <v>834</v>
      </c>
      <c r="G935" s="18" t="s">
        <v>2805</v>
      </c>
      <c r="H935" s="3" t="s">
        <v>834</v>
      </c>
      <c r="I935" s="3" t="s">
        <v>3669</v>
      </c>
      <c r="J935" s="3"/>
      <c r="K935" s="4" t="s">
        <v>482</v>
      </c>
      <c r="L935" s="4">
        <v>100</v>
      </c>
      <c r="M935" s="12" t="s">
        <v>2463</v>
      </c>
      <c r="N935" s="4" t="s">
        <v>483</v>
      </c>
      <c r="O935" s="4" t="s">
        <v>691</v>
      </c>
      <c r="P935" s="4" t="s">
        <v>483</v>
      </c>
      <c r="Q935" s="4"/>
      <c r="R935" s="4" t="s">
        <v>2854</v>
      </c>
      <c r="S935" s="4" t="s">
        <v>1888</v>
      </c>
      <c r="T935" s="12"/>
      <c r="U935" s="3" t="s">
        <v>169</v>
      </c>
      <c r="V935" s="3"/>
      <c r="W935" s="24"/>
      <c r="X935" s="26">
        <v>21429</v>
      </c>
      <c r="Y935" s="26">
        <f t="shared" si="57"/>
        <v>24000.480000000003</v>
      </c>
      <c r="Z935" s="4"/>
      <c r="AA935" s="4" t="s">
        <v>1319</v>
      </c>
      <c r="AB935" s="4"/>
      <c r="AC935" s="133"/>
    </row>
    <row r="936" spans="1:29" s="6" customFormat="1" ht="48" customHeight="1">
      <c r="A936" s="3" t="s">
        <v>3689</v>
      </c>
      <c r="B936" s="4" t="s">
        <v>478</v>
      </c>
      <c r="C936" s="4" t="s">
        <v>479</v>
      </c>
      <c r="D936" s="70" t="s">
        <v>2804</v>
      </c>
      <c r="E936" s="18" t="s">
        <v>2805</v>
      </c>
      <c r="F936" s="3" t="s">
        <v>834</v>
      </c>
      <c r="G936" s="18" t="s">
        <v>2805</v>
      </c>
      <c r="H936" s="3" t="s">
        <v>834</v>
      </c>
      <c r="I936" s="3" t="s">
        <v>3691</v>
      </c>
      <c r="J936" s="3"/>
      <c r="K936" s="4" t="s">
        <v>482</v>
      </c>
      <c r="L936" s="4">
        <v>100</v>
      </c>
      <c r="M936" s="12" t="s">
        <v>2463</v>
      </c>
      <c r="N936" s="4" t="s">
        <v>483</v>
      </c>
      <c r="O936" s="13" t="s">
        <v>691</v>
      </c>
      <c r="P936" s="4" t="s">
        <v>483</v>
      </c>
      <c r="Q936" s="4"/>
      <c r="R936" s="4" t="s">
        <v>2854</v>
      </c>
      <c r="S936" s="4" t="s">
        <v>1888</v>
      </c>
      <c r="T936" s="12"/>
      <c r="U936" s="3" t="s">
        <v>169</v>
      </c>
      <c r="V936" s="3"/>
      <c r="W936" s="24"/>
      <c r="X936" s="14">
        <f>Y936/1.12</f>
        <v>49999.99999999999</v>
      </c>
      <c r="Y936" s="26">
        <v>56000</v>
      </c>
      <c r="Z936" s="4"/>
      <c r="AA936" s="4" t="s">
        <v>1319</v>
      </c>
      <c r="AB936" s="4"/>
      <c r="AC936" s="133"/>
    </row>
    <row r="937" spans="1:29" s="6" customFormat="1" ht="62.25" customHeight="1">
      <c r="A937" s="3" t="s">
        <v>3690</v>
      </c>
      <c r="B937" s="4" t="s">
        <v>478</v>
      </c>
      <c r="C937" s="4" t="s">
        <v>479</v>
      </c>
      <c r="D937" s="70" t="s">
        <v>2804</v>
      </c>
      <c r="E937" s="18" t="s">
        <v>2805</v>
      </c>
      <c r="F937" s="3" t="s">
        <v>834</v>
      </c>
      <c r="G937" s="18" t="s">
        <v>2805</v>
      </c>
      <c r="H937" s="3" t="s">
        <v>834</v>
      </c>
      <c r="I937" s="3" t="s">
        <v>3529</v>
      </c>
      <c r="J937" s="3"/>
      <c r="K937" s="4" t="s">
        <v>482</v>
      </c>
      <c r="L937" s="4">
        <v>100</v>
      </c>
      <c r="M937" s="12" t="s">
        <v>2463</v>
      </c>
      <c r="N937" s="4" t="s">
        <v>483</v>
      </c>
      <c r="O937" s="13" t="s">
        <v>691</v>
      </c>
      <c r="P937" s="4" t="s">
        <v>483</v>
      </c>
      <c r="Q937" s="4"/>
      <c r="R937" s="4" t="s">
        <v>2854</v>
      </c>
      <c r="S937" s="4" t="s">
        <v>1888</v>
      </c>
      <c r="T937" s="12"/>
      <c r="U937" s="3"/>
      <c r="V937" s="3"/>
      <c r="W937" s="24"/>
      <c r="X937" s="26">
        <f>Y937/1.12</f>
        <v>138392.85714285713</v>
      </c>
      <c r="Y937" s="26">
        <v>155000</v>
      </c>
      <c r="Z937" s="4"/>
      <c r="AA937" s="4" t="s">
        <v>1319</v>
      </c>
      <c r="AB937" s="4"/>
      <c r="AC937" s="133"/>
    </row>
    <row r="938" spans="1:29" s="29" customFormat="1" ht="165.75" customHeight="1">
      <c r="A938" s="3" t="s">
        <v>4178</v>
      </c>
      <c r="B938" s="4" t="s">
        <v>478</v>
      </c>
      <c r="C938" s="4" t="s">
        <v>479</v>
      </c>
      <c r="D938" s="4" t="s">
        <v>4184</v>
      </c>
      <c r="E938" s="4" t="s">
        <v>4185</v>
      </c>
      <c r="F938" s="3" t="s">
        <v>4186</v>
      </c>
      <c r="G938" s="4" t="s">
        <v>4187</v>
      </c>
      <c r="H938" s="3" t="s">
        <v>4188</v>
      </c>
      <c r="I938" s="4" t="s">
        <v>4189</v>
      </c>
      <c r="J938" s="4"/>
      <c r="K938" s="4" t="s">
        <v>482</v>
      </c>
      <c r="L938" s="4">
        <v>80</v>
      </c>
      <c r="M938" s="4">
        <v>231010000</v>
      </c>
      <c r="N938" s="4" t="s">
        <v>483</v>
      </c>
      <c r="O938" s="10" t="s">
        <v>400</v>
      </c>
      <c r="P938" s="4" t="s">
        <v>483</v>
      </c>
      <c r="Q938" s="4"/>
      <c r="R938" s="16" t="s">
        <v>4190</v>
      </c>
      <c r="S938" s="4" t="s">
        <v>486</v>
      </c>
      <c r="T938" s="5"/>
      <c r="U938" s="5"/>
      <c r="V938" s="5"/>
      <c r="W938" s="53"/>
      <c r="X938" s="52">
        <v>50000</v>
      </c>
      <c r="Y938" s="114">
        <f>X938*1.12</f>
        <v>56000.00000000001</v>
      </c>
      <c r="Z938" s="42"/>
      <c r="AA938" s="4" t="s">
        <v>1319</v>
      </c>
      <c r="AB938" s="5"/>
      <c r="AC938" s="28"/>
    </row>
    <row r="939" spans="1:28" s="28" customFormat="1" ht="19.5" customHeight="1">
      <c r="A939" s="190" t="s">
        <v>1100</v>
      </c>
      <c r="B939" s="191"/>
      <c r="C939" s="191"/>
      <c r="D939" s="191"/>
      <c r="E939" s="191"/>
      <c r="F939" s="192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161">
        <f>SUM(X918:X938)</f>
        <v>11748463.14142857</v>
      </c>
      <c r="Y939" s="161">
        <f>SUM(Y918:Y938)</f>
        <v>13158278.72</v>
      </c>
      <c r="Z939" s="4"/>
      <c r="AA939" s="5"/>
      <c r="AB939" s="4"/>
    </row>
    <row r="940" spans="1:29" ht="48" customHeight="1">
      <c r="A940" s="3" t="s">
        <v>868</v>
      </c>
      <c r="B940" s="4" t="s">
        <v>478</v>
      </c>
      <c r="C940" s="4" t="s">
        <v>479</v>
      </c>
      <c r="D940" s="4" t="s">
        <v>725</v>
      </c>
      <c r="E940" s="4" t="s">
        <v>726</v>
      </c>
      <c r="F940" s="4"/>
      <c r="G940" s="4" t="s">
        <v>726</v>
      </c>
      <c r="H940" s="4"/>
      <c r="I940" s="3" t="s">
        <v>837</v>
      </c>
      <c r="J940" s="3"/>
      <c r="K940" s="4" t="s">
        <v>482</v>
      </c>
      <c r="L940" s="4">
        <v>100</v>
      </c>
      <c r="M940" s="12" t="s">
        <v>2463</v>
      </c>
      <c r="N940" s="4" t="s">
        <v>483</v>
      </c>
      <c r="O940" s="13" t="s">
        <v>691</v>
      </c>
      <c r="P940" s="4" t="s">
        <v>483</v>
      </c>
      <c r="Q940" s="4"/>
      <c r="R940" s="16" t="s">
        <v>1392</v>
      </c>
      <c r="S940" s="4" t="s">
        <v>486</v>
      </c>
      <c r="T940" s="12"/>
      <c r="U940" s="17"/>
      <c r="V940" s="3"/>
      <c r="W940" s="11"/>
      <c r="X940" s="26">
        <v>196428</v>
      </c>
      <c r="Y940" s="26">
        <f aca="true" t="shared" si="58" ref="Y940:Y950">X940*1.12</f>
        <v>219999.36000000002</v>
      </c>
      <c r="Z940" s="3"/>
      <c r="AA940" s="4" t="s">
        <v>1319</v>
      </c>
      <c r="AB940" s="4"/>
      <c r="AC940" s="28"/>
    </row>
    <row r="941" spans="1:241" s="28" customFormat="1" ht="42" customHeight="1">
      <c r="A941" s="3" t="s">
        <v>1962</v>
      </c>
      <c r="B941" s="4" t="s">
        <v>478</v>
      </c>
      <c r="C941" s="4" t="s">
        <v>479</v>
      </c>
      <c r="D941" s="70" t="s">
        <v>91</v>
      </c>
      <c r="E941" s="18" t="s">
        <v>92</v>
      </c>
      <c r="F941" s="18" t="s">
        <v>58</v>
      </c>
      <c r="G941" s="18" t="s">
        <v>92</v>
      </c>
      <c r="H941" s="18" t="s">
        <v>58</v>
      </c>
      <c r="I941" s="3" t="s">
        <v>94</v>
      </c>
      <c r="J941" s="3"/>
      <c r="K941" s="4" t="s">
        <v>482</v>
      </c>
      <c r="L941" s="4">
        <v>100</v>
      </c>
      <c r="M941" s="12" t="s">
        <v>2463</v>
      </c>
      <c r="N941" s="4" t="s">
        <v>483</v>
      </c>
      <c r="O941" s="3" t="s">
        <v>1119</v>
      </c>
      <c r="P941" s="4" t="s">
        <v>483</v>
      </c>
      <c r="Q941" s="4"/>
      <c r="R941" s="16" t="s">
        <v>1392</v>
      </c>
      <c r="S941" s="16" t="s">
        <v>82</v>
      </c>
      <c r="T941" s="12"/>
      <c r="U941" s="3" t="s">
        <v>169</v>
      </c>
      <c r="V941" s="3"/>
      <c r="W941" s="4"/>
      <c r="X941" s="26">
        <v>223214</v>
      </c>
      <c r="Y941" s="26">
        <f t="shared" si="58"/>
        <v>249999.68000000002</v>
      </c>
      <c r="Z941" s="4"/>
      <c r="AA941" s="4" t="s">
        <v>1319</v>
      </c>
      <c r="AB941" s="4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8"/>
      <c r="BU941" s="8"/>
      <c r="BV941" s="8"/>
      <c r="BW941" s="8"/>
      <c r="BX941" s="8"/>
      <c r="BY941" s="8"/>
      <c r="BZ941" s="8"/>
      <c r="CA941" s="8"/>
      <c r="CB941" s="8"/>
      <c r="CC941" s="8"/>
      <c r="CD941" s="8"/>
      <c r="CE941" s="8"/>
      <c r="CF941" s="8"/>
      <c r="CG941" s="8"/>
      <c r="CH941" s="8"/>
      <c r="CI941" s="8"/>
      <c r="CJ941" s="8"/>
      <c r="CK941" s="8"/>
      <c r="CL941" s="8"/>
      <c r="CM941" s="8"/>
      <c r="CN941" s="8"/>
      <c r="CO941" s="8"/>
      <c r="CP941" s="8"/>
      <c r="CQ941" s="8"/>
      <c r="CR941" s="8"/>
      <c r="CS941" s="8"/>
      <c r="CT941" s="8"/>
      <c r="CU941" s="8"/>
      <c r="CV941" s="8"/>
      <c r="CW941" s="8"/>
      <c r="CX941" s="8"/>
      <c r="CY941" s="8"/>
      <c r="CZ941" s="8"/>
      <c r="DA941" s="8"/>
      <c r="DB941" s="8"/>
      <c r="DC941" s="8"/>
      <c r="DD941" s="8"/>
      <c r="DE941" s="8"/>
      <c r="DF941" s="8"/>
      <c r="DG941" s="8"/>
      <c r="DH941" s="8"/>
      <c r="DI941" s="8"/>
      <c r="DJ941" s="8"/>
      <c r="DK941" s="8"/>
      <c r="DL941" s="8"/>
      <c r="DM941" s="8"/>
      <c r="DN941" s="8"/>
      <c r="DO941" s="8"/>
      <c r="DP941" s="8"/>
      <c r="DQ941" s="8"/>
      <c r="DR941" s="8"/>
      <c r="DS941" s="8"/>
      <c r="DT941" s="8"/>
      <c r="DU941" s="8"/>
      <c r="DV941" s="8"/>
      <c r="DW941" s="8"/>
      <c r="DX941" s="8"/>
      <c r="DY941" s="8"/>
      <c r="DZ941" s="8"/>
      <c r="EA941" s="8"/>
      <c r="EB941" s="8"/>
      <c r="EC941" s="8"/>
      <c r="ED941" s="8"/>
      <c r="EE941" s="8"/>
      <c r="EF941" s="8"/>
      <c r="EG941" s="8"/>
      <c r="EH941" s="8"/>
      <c r="EI941" s="8"/>
      <c r="EJ941" s="8"/>
      <c r="EK941" s="8"/>
      <c r="EL941" s="8"/>
      <c r="EM941" s="8"/>
      <c r="EN941" s="8"/>
      <c r="EO941" s="8"/>
      <c r="EP941" s="8"/>
      <c r="EQ941" s="8"/>
      <c r="ER941" s="8"/>
      <c r="ES941" s="8"/>
      <c r="ET941" s="8"/>
      <c r="EU941" s="8"/>
      <c r="EV941" s="8"/>
      <c r="EW941" s="8"/>
      <c r="EX941" s="8"/>
      <c r="EY941" s="8"/>
      <c r="EZ941" s="8"/>
      <c r="FA941" s="8"/>
      <c r="FB941" s="8"/>
      <c r="FC941" s="8"/>
      <c r="FD941" s="8"/>
      <c r="FE941" s="8"/>
      <c r="FF941" s="8"/>
      <c r="FG941" s="8"/>
      <c r="FH941" s="8"/>
      <c r="FI941" s="8"/>
      <c r="FJ941" s="8"/>
      <c r="FK941" s="8"/>
      <c r="FL941" s="8"/>
      <c r="FM941" s="8"/>
      <c r="FN941" s="8"/>
      <c r="FO941" s="8"/>
      <c r="FP941" s="8"/>
      <c r="FQ941" s="8"/>
      <c r="FR941" s="8"/>
      <c r="FS941" s="8"/>
      <c r="FT941" s="8"/>
      <c r="FU941" s="8"/>
      <c r="FV941" s="8"/>
      <c r="FW941" s="8"/>
      <c r="FX941" s="8"/>
      <c r="FY941" s="8"/>
      <c r="FZ941" s="8"/>
      <c r="GA941" s="8"/>
      <c r="GB941" s="8"/>
      <c r="GC941" s="8"/>
      <c r="GD941" s="8"/>
      <c r="GE941" s="8"/>
      <c r="GF941" s="8"/>
      <c r="GG941" s="8"/>
      <c r="GH941" s="8"/>
      <c r="GI941" s="8"/>
      <c r="GJ941" s="8"/>
      <c r="GK941" s="8"/>
      <c r="GL941" s="8"/>
      <c r="GM941" s="8"/>
      <c r="GN941" s="8"/>
      <c r="GO941" s="8"/>
      <c r="GP941" s="8"/>
      <c r="GQ941" s="8"/>
      <c r="GR941" s="8"/>
      <c r="GS941" s="8"/>
      <c r="GT941" s="8"/>
      <c r="GU941" s="8"/>
      <c r="GV941" s="8"/>
      <c r="GW941" s="8"/>
      <c r="GX941" s="8"/>
      <c r="GY941" s="8"/>
      <c r="GZ941" s="8"/>
      <c r="HA941" s="8"/>
      <c r="HB941" s="8"/>
      <c r="HC941" s="8"/>
      <c r="HD941" s="8"/>
      <c r="HE941" s="8"/>
      <c r="HF941" s="8"/>
      <c r="HG941" s="8"/>
      <c r="HH941" s="8"/>
      <c r="HI941" s="8"/>
      <c r="HJ941" s="8"/>
      <c r="HK941" s="8"/>
      <c r="HL941" s="8"/>
      <c r="HM941" s="8"/>
      <c r="HN941" s="8"/>
      <c r="HO941" s="8"/>
      <c r="HP941" s="8"/>
      <c r="HQ941" s="8"/>
      <c r="HR941" s="8"/>
      <c r="HS941" s="8"/>
      <c r="HT941" s="8"/>
      <c r="HU941" s="8"/>
      <c r="HV941" s="8"/>
      <c r="HW941" s="8"/>
      <c r="HX941" s="8"/>
      <c r="HY941" s="8"/>
      <c r="HZ941" s="8"/>
      <c r="IA941" s="8"/>
      <c r="IB941" s="8"/>
      <c r="IC941" s="8"/>
      <c r="ID941" s="8"/>
      <c r="IE941" s="8"/>
      <c r="IF941" s="8"/>
      <c r="IG941" s="8"/>
    </row>
    <row r="942" spans="1:29" ht="50.25" customHeight="1">
      <c r="A942" s="3" t="s">
        <v>1094</v>
      </c>
      <c r="B942" s="4" t="s">
        <v>478</v>
      </c>
      <c r="C942" s="4" t="s">
        <v>479</v>
      </c>
      <c r="D942" s="70" t="s">
        <v>95</v>
      </c>
      <c r="E942" s="18" t="s">
        <v>96</v>
      </c>
      <c r="F942" s="18" t="s">
        <v>93</v>
      </c>
      <c r="G942" s="18" t="s">
        <v>98</v>
      </c>
      <c r="H942" s="3" t="s">
        <v>89</v>
      </c>
      <c r="I942" s="3"/>
      <c r="J942" s="3"/>
      <c r="K942" s="4" t="s">
        <v>482</v>
      </c>
      <c r="L942" s="4">
        <v>100</v>
      </c>
      <c r="M942" s="12" t="s">
        <v>2463</v>
      </c>
      <c r="N942" s="4" t="s">
        <v>483</v>
      </c>
      <c r="O942" s="13" t="s">
        <v>484</v>
      </c>
      <c r="P942" s="4" t="s">
        <v>483</v>
      </c>
      <c r="Q942" s="4"/>
      <c r="R942" s="16" t="s">
        <v>1392</v>
      </c>
      <c r="S942" s="16" t="s">
        <v>82</v>
      </c>
      <c r="T942" s="12"/>
      <c r="U942" s="3" t="s">
        <v>169</v>
      </c>
      <c r="V942" s="3"/>
      <c r="W942" s="4"/>
      <c r="X942" s="26">
        <v>1851054</v>
      </c>
      <c r="Y942" s="26">
        <f>X942*1.12</f>
        <v>2073180.4800000002</v>
      </c>
      <c r="Z942" s="4"/>
      <c r="AA942" s="4" t="s">
        <v>1319</v>
      </c>
      <c r="AB942" s="4"/>
      <c r="AC942" s="28"/>
    </row>
    <row r="943" spans="1:29" ht="53.25" customHeight="1">
      <c r="A943" s="3" t="s">
        <v>1095</v>
      </c>
      <c r="B943" s="4" t="s">
        <v>478</v>
      </c>
      <c r="C943" s="4" t="s">
        <v>479</v>
      </c>
      <c r="D943" s="4" t="s">
        <v>100</v>
      </c>
      <c r="E943" s="4" t="s">
        <v>102</v>
      </c>
      <c r="F943" s="3" t="s">
        <v>101</v>
      </c>
      <c r="G943" s="4" t="s">
        <v>103</v>
      </c>
      <c r="H943" s="18" t="s">
        <v>97</v>
      </c>
      <c r="I943" s="3" t="s">
        <v>104</v>
      </c>
      <c r="J943" s="3"/>
      <c r="K943" s="4" t="s">
        <v>482</v>
      </c>
      <c r="L943" s="4">
        <v>100</v>
      </c>
      <c r="M943" s="12" t="s">
        <v>2463</v>
      </c>
      <c r="N943" s="4" t="s">
        <v>483</v>
      </c>
      <c r="O943" s="13" t="s">
        <v>484</v>
      </c>
      <c r="P943" s="4" t="s">
        <v>483</v>
      </c>
      <c r="Q943" s="4"/>
      <c r="R943" s="16" t="s">
        <v>1392</v>
      </c>
      <c r="S943" s="16" t="s">
        <v>82</v>
      </c>
      <c r="T943" s="12"/>
      <c r="U943" s="3" t="s">
        <v>169</v>
      </c>
      <c r="V943" s="3"/>
      <c r="W943" s="4"/>
      <c r="X943" s="26">
        <v>767654</v>
      </c>
      <c r="Y943" s="26">
        <f>X943*1.12</f>
        <v>859772.4800000001</v>
      </c>
      <c r="Z943" s="4"/>
      <c r="AA943" s="4" t="s">
        <v>1319</v>
      </c>
      <c r="AB943" s="4"/>
      <c r="AC943" s="28"/>
    </row>
    <row r="944" spans="1:29" s="43" customFormat="1" ht="58.5" customHeight="1">
      <c r="A944" s="3" t="s">
        <v>1963</v>
      </c>
      <c r="B944" s="4" t="s">
        <v>478</v>
      </c>
      <c r="C944" s="4" t="s">
        <v>479</v>
      </c>
      <c r="D944" s="4" t="s">
        <v>120</v>
      </c>
      <c r="E944" s="4" t="s">
        <v>122</v>
      </c>
      <c r="F944" s="3" t="s">
        <v>121</v>
      </c>
      <c r="G944" s="4" t="s">
        <v>124</v>
      </c>
      <c r="H944" s="3" t="s">
        <v>119</v>
      </c>
      <c r="I944" s="3"/>
      <c r="J944" s="3"/>
      <c r="K944" s="4" t="s">
        <v>491</v>
      </c>
      <c r="L944" s="3">
        <v>100</v>
      </c>
      <c r="M944" s="12" t="s">
        <v>2463</v>
      </c>
      <c r="N944" s="4" t="s">
        <v>483</v>
      </c>
      <c r="O944" s="3" t="s">
        <v>1333</v>
      </c>
      <c r="P944" s="4" t="s">
        <v>483</v>
      </c>
      <c r="Q944" s="4"/>
      <c r="R944" s="16" t="s">
        <v>1392</v>
      </c>
      <c r="S944" s="16" t="s">
        <v>82</v>
      </c>
      <c r="T944" s="25"/>
      <c r="U944" s="14"/>
      <c r="V944" s="3"/>
      <c r="W944" s="4"/>
      <c r="X944" s="26">
        <v>178571.42857142855</v>
      </c>
      <c r="Y944" s="26">
        <f t="shared" si="58"/>
        <v>200000</v>
      </c>
      <c r="Z944" s="4"/>
      <c r="AA944" s="4" t="s">
        <v>1319</v>
      </c>
      <c r="AB944" s="4"/>
      <c r="AC944" s="28"/>
    </row>
    <row r="945" spans="1:29" s="43" customFormat="1" ht="58.5" customHeight="1">
      <c r="A945" s="3" t="s">
        <v>70</v>
      </c>
      <c r="B945" s="4" t="s">
        <v>478</v>
      </c>
      <c r="C945" s="4" t="s">
        <v>479</v>
      </c>
      <c r="D945" s="4" t="s">
        <v>125</v>
      </c>
      <c r="E945" s="4" t="s">
        <v>126</v>
      </c>
      <c r="F945" s="3" t="s">
        <v>121</v>
      </c>
      <c r="G945" s="4" t="s">
        <v>127</v>
      </c>
      <c r="H945" s="3" t="s">
        <v>123</v>
      </c>
      <c r="I945" s="3"/>
      <c r="J945" s="3"/>
      <c r="K945" s="4" t="s">
        <v>491</v>
      </c>
      <c r="L945" s="3">
        <v>100</v>
      </c>
      <c r="M945" s="12" t="s">
        <v>2463</v>
      </c>
      <c r="N945" s="4" t="s">
        <v>483</v>
      </c>
      <c r="O945" s="3" t="s">
        <v>1333</v>
      </c>
      <c r="P945" s="4" t="s">
        <v>483</v>
      </c>
      <c r="Q945" s="4"/>
      <c r="R945" s="16" t="s">
        <v>1392</v>
      </c>
      <c r="S945" s="16" t="s">
        <v>82</v>
      </c>
      <c r="T945" s="25"/>
      <c r="U945" s="14"/>
      <c r="V945" s="3"/>
      <c r="W945" s="4"/>
      <c r="X945" s="26">
        <v>0</v>
      </c>
      <c r="Y945" s="26">
        <f>X945*1.12</f>
        <v>0</v>
      </c>
      <c r="Z945" s="4"/>
      <c r="AA945" s="4" t="s">
        <v>1319</v>
      </c>
      <c r="AB945" s="4">
        <v>6</v>
      </c>
      <c r="AC945" s="28"/>
    </row>
    <row r="946" spans="1:29" s="43" customFormat="1" ht="58.5" customHeight="1">
      <c r="A946" s="3" t="s">
        <v>2846</v>
      </c>
      <c r="B946" s="4" t="s">
        <v>478</v>
      </c>
      <c r="C946" s="4" t="s">
        <v>479</v>
      </c>
      <c r="D946" s="4" t="s">
        <v>125</v>
      </c>
      <c r="E946" s="4" t="s">
        <v>1118</v>
      </c>
      <c r="F946" s="3" t="s">
        <v>121</v>
      </c>
      <c r="G946" s="4" t="s">
        <v>127</v>
      </c>
      <c r="H946" s="3" t="s">
        <v>123</v>
      </c>
      <c r="I946" s="3" t="s">
        <v>2847</v>
      </c>
      <c r="J946" s="3"/>
      <c r="K946" s="4" t="s">
        <v>491</v>
      </c>
      <c r="L946" s="3">
        <v>100</v>
      </c>
      <c r="M946" s="12" t="s">
        <v>2463</v>
      </c>
      <c r="N946" s="4" t="s">
        <v>483</v>
      </c>
      <c r="O946" s="3" t="s">
        <v>1333</v>
      </c>
      <c r="P946" s="4" t="s">
        <v>483</v>
      </c>
      <c r="Q946" s="4"/>
      <c r="R946" s="16" t="s">
        <v>1392</v>
      </c>
      <c r="S946" s="16" t="s">
        <v>82</v>
      </c>
      <c r="T946" s="25"/>
      <c r="U946" s="14"/>
      <c r="V946" s="3"/>
      <c r="W946" s="4"/>
      <c r="X946" s="26">
        <v>267857.14285714284</v>
      </c>
      <c r="Y946" s="26">
        <f>X946*1.12</f>
        <v>300000</v>
      </c>
      <c r="Z946" s="4"/>
      <c r="AA946" s="4" t="s">
        <v>1319</v>
      </c>
      <c r="AB946" s="4"/>
      <c r="AC946" s="28"/>
    </row>
    <row r="947" spans="1:29" s="43" customFormat="1" ht="95.25" customHeight="1">
      <c r="A947" s="3" t="s">
        <v>1096</v>
      </c>
      <c r="B947" s="4" t="s">
        <v>478</v>
      </c>
      <c r="C947" s="4" t="s">
        <v>479</v>
      </c>
      <c r="D947" s="4" t="s">
        <v>14</v>
      </c>
      <c r="E947" s="4" t="s">
        <v>13</v>
      </c>
      <c r="F947" s="4" t="s">
        <v>15</v>
      </c>
      <c r="G947" s="4" t="s">
        <v>13</v>
      </c>
      <c r="H947" s="4" t="s">
        <v>15</v>
      </c>
      <c r="I947" s="4" t="s">
        <v>1102</v>
      </c>
      <c r="J947" s="4"/>
      <c r="K947" s="4" t="s">
        <v>482</v>
      </c>
      <c r="L947" s="4">
        <v>100</v>
      </c>
      <c r="M947" s="12" t="s">
        <v>2463</v>
      </c>
      <c r="N947" s="4" t="s">
        <v>483</v>
      </c>
      <c r="O947" s="10" t="s">
        <v>484</v>
      </c>
      <c r="P947" s="4" t="s">
        <v>483</v>
      </c>
      <c r="Q947" s="4"/>
      <c r="R947" s="16" t="s">
        <v>1392</v>
      </c>
      <c r="S947" s="16" t="s">
        <v>82</v>
      </c>
      <c r="T947" s="4"/>
      <c r="U947" s="4"/>
      <c r="V947" s="4"/>
      <c r="W947" s="4"/>
      <c r="X947" s="24">
        <v>0</v>
      </c>
      <c r="Y947" s="26">
        <f>X947*1.12</f>
        <v>0</v>
      </c>
      <c r="Z947" s="4"/>
      <c r="AA947" s="4" t="s">
        <v>1319</v>
      </c>
      <c r="AB947" s="4">
        <v>11</v>
      </c>
      <c r="AC947" s="28"/>
    </row>
    <row r="948" spans="1:29" s="43" customFormat="1" ht="87" customHeight="1">
      <c r="A948" s="3" t="s">
        <v>4131</v>
      </c>
      <c r="B948" s="4" t="s">
        <v>478</v>
      </c>
      <c r="C948" s="4" t="s">
        <v>479</v>
      </c>
      <c r="D948" s="4" t="s">
        <v>14</v>
      </c>
      <c r="E948" s="4" t="s">
        <v>13</v>
      </c>
      <c r="F948" s="4" t="s">
        <v>15</v>
      </c>
      <c r="G948" s="4" t="s">
        <v>13</v>
      </c>
      <c r="H948" s="4" t="s">
        <v>15</v>
      </c>
      <c r="I948" s="4" t="s">
        <v>1102</v>
      </c>
      <c r="J948" s="4"/>
      <c r="K948" s="4" t="s">
        <v>482</v>
      </c>
      <c r="L948" s="4">
        <v>100</v>
      </c>
      <c r="M948" s="12" t="s">
        <v>2463</v>
      </c>
      <c r="N948" s="4" t="s">
        <v>483</v>
      </c>
      <c r="O948" s="10" t="s">
        <v>3869</v>
      </c>
      <c r="P948" s="4" t="s">
        <v>483</v>
      </c>
      <c r="Q948" s="4"/>
      <c r="R948" s="16" t="s">
        <v>1392</v>
      </c>
      <c r="S948" s="16" t="s">
        <v>82</v>
      </c>
      <c r="T948" s="4"/>
      <c r="U948" s="4"/>
      <c r="V948" s="4"/>
      <c r="W948" s="4"/>
      <c r="X948" s="24">
        <v>267857</v>
      </c>
      <c r="Y948" s="26">
        <f>X948*1.12</f>
        <v>299999.84</v>
      </c>
      <c r="Z948" s="4"/>
      <c r="AA948" s="4" t="s">
        <v>1319</v>
      </c>
      <c r="AB948" s="4"/>
      <c r="AC948" s="28"/>
    </row>
    <row r="949" spans="1:29" s="43" customFormat="1" ht="58.5" customHeight="1">
      <c r="A949" s="3" t="s">
        <v>77</v>
      </c>
      <c r="B949" s="10" t="s">
        <v>478</v>
      </c>
      <c r="C949" s="10" t="s">
        <v>479</v>
      </c>
      <c r="D949" s="10" t="s">
        <v>17</v>
      </c>
      <c r="E949" s="10" t="s">
        <v>19</v>
      </c>
      <c r="F949" s="10" t="s">
        <v>18</v>
      </c>
      <c r="G949" s="10" t="s">
        <v>20</v>
      </c>
      <c r="H949" s="10" t="s">
        <v>16</v>
      </c>
      <c r="I949" s="10" t="s">
        <v>21</v>
      </c>
      <c r="J949" s="10"/>
      <c r="K949" s="4" t="s">
        <v>482</v>
      </c>
      <c r="L949" s="4">
        <v>100</v>
      </c>
      <c r="M949" s="12" t="s">
        <v>2463</v>
      </c>
      <c r="N949" s="4" t="s">
        <v>483</v>
      </c>
      <c r="O949" s="10" t="s">
        <v>484</v>
      </c>
      <c r="P949" s="4" t="s">
        <v>483</v>
      </c>
      <c r="Q949" s="4"/>
      <c r="R949" s="16" t="s">
        <v>1392</v>
      </c>
      <c r="S949" s="16" t="s">
        <v>82</v>
      </c>
      <c r="T949" s="4"/>
      <c r="U949" s="4"/>
      <c r="V949" s="4"/>
      <c r="W949" s="4"/>
      <c r="X949" s="24">
        <v>75000</v>
      </c>
      <c r="Y949" s="26">
        <f t="shared" si="58"/>
        <v>84000.00000000001</v>
      </c>
      <c r="Z949" s="4"/>
      <c r="AA949" s="4" t="s">
        <v>1319</v>
      </c>
      <c r="AB949" s="4"/>
      <c r="AC949" s="28"/>
    </row>
    <row r="950" spans="1:29" s="43" customFormat="1" ht="64.5" customHeight="1">
      <c r="A950" s="3" t="s">
        <v>1097</v>
      </c>
      <c r="B950" s="10" t="s">
        <v>478</v>
      </c>
      <c r="C950" s="10" t="s">
        <v>479</v>
      </c>
      <c r="D950" s="10" t="s">
        <v>1113</v>
      </c>
      <c r="E950" s="10" t="s">
        <v>1115</v>
      </c>
      <c r="F950" s="10" t="s">
        <v>1114</v>
      </c>
      <c r="G950" s="10" t="s">
        <v>1117</v>
      </c>
      <c r="H950" s="10" t="s">
        <v>1116</v>
      </c>
      <c r="I950" s="10"/>
      <c r="J950" s="10"/>
      <c r="K950" s="4" t="s">
        <v>482</v>
      </c>
      <c r="L950" s="4">
        <v>100</v>
      </c>
      <c r="M950" s="12" t="s">
        <v>2463</v>
      </c>
      <c r="N950" s="4" t="s">
        <v>483</v>
      </c>
      <c r="O950" s="10" t="s">
        <v>484</v>
      </c>
      <c r="P950" s="4" t="s">
        <v>483</v>
      </c>
      <c r="Q950" s="4"/>
      <c r="R950" s="16" t="s">
        <v>1392</v>
      </c>
      <c r="S950" s="16" t="s">
        <v>82</v>
      </c>
      <c r="T950" s="4"/>
      <c r="U950" s="4"/>
      <c r="V950" s="4"/>
      <c r="W950" s="4"/>
      <c r="X950" s="24">
        <v>130000</v>
      </c>
      <c r="Y950" s="26">
        <f t="shared" si="58"/>
        <v>145600</v>
      </c>
      <c r="Z950" s="4"/>
      <c r="AA950" s="4" t="s">
        <v>1319</v>
      </c>
      <c r="AB950" s="4"/>
      <c r="AC950" s="28"/>
    </row>
    <row r="951" spans="1:29" ht="55.5" customHeight="1">
      <c r="A951" s="3" t="s">
        <v>75</v>
      </c>
      <c r="B951" s="4" t="s">
        <v>1183</v>
      </c>
      <c r="C951" s="4" t="s">
        <v>479</v>
      </c>
      <c r="D951" s="4" t="s">
        <v>109</v>
      </c>
      <c r="E951" s="4" t="s">
        <v>110</v>
      </c>
      <c r="F951" s="4" t="s">
        <v>1818</v>
      </c>
      <c r="G951" s="4" t="s">
        <v>110</v>
      </c>
      <c r="H951" s="4" t="s">
        <v>1818</v>
      </c>
      <c r="I951" s="4"/>
      <c r="J951" s="4"/>
      <c r="K951" s="4" t="s">
        <v>482</v>
      </c>
      <c r="L951" s="4">
        <v>100</v>
      </c>
      <c r="M951" s="4">
        <v>231010000</v>
      </c>
      <c r="N951" s="4" t="s">
        <v>483</v>
      </c>
      <c r="O951" s="4" t="s">
        <v>492</v>
      </c>
      <c r="P951" s="4" t="s">
        <v>483</v>
      </c>
      <c r="Q951" s="4"/>
      <c r="R951" s="4" t="s">
        <v>1392</v>
      </c>
      <c r="S951" s="4" t="s">
        <v>82</v>
      </c>
      <c r="T951" s="4"/>
      <c r="U951" s="4"/>
      <c r="V951" s="3"/>
      <c r="W951" s="24"/>
      <c r="X951" s="26">
        <v>150000</v>
      </c>
      <c r="Y951" s="26">
        <v>168000.00000000003</v>
      </c>
      <c r="Z951" s="3"/>
      <c r="AA951" s="4" t="s">
        <v>1319</v>
      </c>
      <c r="AB951" s="4"/>
      <c r="AC951" s="28"/>
    </row>
    <row r="952" spans="1:239" s="28" customFormat="1" ht="110.25" customHeight="1">
      <c r="A952" s="3" t="s">
        <v>1964</v>
      </c>
      <c r="B952" s="4" t="s">
        <v>1183</v>
      </c>
      <c r="C952" s="4" t="s">
        <v>479</v>
      </c>
      <c r="D952" s="4" t="s">
        <v>1083</v>
      </c>
      <c r="E952" s="4" t="s">
        <v>1741</v>
      </c>
      <c r="F952" s="4" t="s">
        <v>1624</v>
      </c>
      <c r="G952" s="4" t="s">
        <v>1741</v>
      </c>
      <c r="H952" s="4" t="s">
        <v>1624</v>
      </c>
      <c r="I952" s="4" t="s">
        <v>1084</v>
      </c>
      <c r="J952" s="4"/>
      <c r="K952" s="4" t="s">
        <v>482</v>
      </c>
      <c r="L952" s="4">
        <v>100</v>
      </c>
      <c r="M952" s="4">
        <v>231010000</v>
      </c>
      <c r="N952" s="4" t="s">
        <v>483</v>
      </c>
      <c r="O952" s="13" t="s">
        <v>1333</v>
      </c>
      <c r="P952" s="4" t="s">
        <v>483</v>
      </c>
      <c r="Q952" s="4"/>
      <c r="R952" s="4" t="s">
        <v>1392</v>
      </c>
      <c r="S952" s="4" t="s">
        <v>82</v>
      </c>
      <c r="T952" s="12"/>
      <c r="U952" s="3"/>
      <c r="V952" s="3"/>
      <c r="W952" s="24"/>
      <c r="X952" s="24">
        <v>600000</v>
      </c>
      <c r="Y952" s="26">
        <v>672000.0000000001</v>
      </c>
      <c r="Z952" s="3"/>
      <c r="AA952" s="4" t="s">
        <v>1319</v>
      </c>
      <c r="AB952" s="4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  <c r="BT952" s="8"/>
      <c r="BU952" s="8"/>
      <c r="BV952" s="8"/>
      <c r="BW952" s="8"/>
      <c r="BX952" s="8"/>
      <c r="BY952" s="8"/>
      <c r="BZ952" s="8"/>
      <c r="CA952" s="8"/>
      <c r="CB952" s="8"/>
      <c r="CC952" s="8"/>
      <c r="CD952" s="8"/>
      <c r="CE952" s="8"/>
      <c r="CF952" s="8"/>
      <c r="CG952" s="8"/>
      <c r="CH952" s="8"/>
      <c r="CI952" s="8"/>
      <c r="CJ952" s="8"/>
      <c r="CK952" s="8"/>
      <c r="CL952" s="8"/>
      <c r="CM952" s="8"/>
      <c r="CN952" s="8"/>
      <c r="CO952" s="8"/>
      <c r="CP952" s="8"/>
      <c r="CQ952" s="8"/>
      <c r="CR952" s="8"/>
      <c r="CS952" s="8"/>
      <c r="CT952" s="8"/>
      <c r="CU952" s="8"/>
      <c r="CV952" s="8"/>
      <c r="CW952" s="8"/>
      <c r="CX952" s="8"/>
      <c r="CY952" s="8"/>
      <c r="CZ952" s="8"/>
      <c r="DA952" s="8"/>
      <c r="DB952" s="8"/>
      <c r="DC952" s="8"/>
      <c r="DD952" s="8"/>
      <c r="DE952" s="8"/>
      <c r="DF952" s="8"/>
      <c r="DG952" s="8"/>
      <c r="DH952" s="8"/>
      <c r="DI952" s="8"/>
      <c r="DJ952" s="8"/>
      <c r="DK952" s="8"/>
      <c r="DL952" s="8"/>
      <c r="DM952" s="8"/>
      <c r="DN952" s="8"/>
      <c r="DO952" s="8"/>
      <c r="DP952" s="8"/>
      <c r="DQ952" s="8"/>
      <c r="DR952" s="8"/>
      <c r="DS952" s="8"/>
      <c r="DT952" s="8"/>
      <c r="DU952" s="8"/>
      <c r="DV952" s="8"/>
      <c r="DW952" s="8"/>
      <c r="DX952" s="8"/>
      <c r="DY952" s="8"/>
      <c r="DZ952" s="8"/>
      <c r="EA952" s="8"/>
      <c r="EB952" s="8"/>
      <c r="EC952" s="8"/>
      <c r="ED952" s="8"/>
      <c r="EE952" s="8"/>
      <c r="EF952" s="8"/>
      <c r="EG952" s="8"/>
      <c r="EH952" s="8"/>
      <c r="EI952" s="8"/>
      <c r="EJ952" s="8"/>
      <c r="EK952" s="8"/>
      <c r="EL952" s="8"/>
      <c r="EM952" s="8"/>
      <c r="EN952" s="8"/>
      <c r="EO952" s="8"/>
      <c r="EP952" s="8"/>
      <c r="EQ952" s="8"/>
      <c r="ER952" s="8"/>
      <c r="ES952" s="8"/>
      <c r="ET952" s="8"/>
      <c r="EU952" s="8"/>
      <c r="EV952" s="8"/>
      <c r="EW952" s="8"/>
      <c r="EX952" s="8"/>
      <c r="EY952" s="8"/>
      <c r="EZ952" s="8"/>
      <c r="FA952" s="8"/>
      <c r="FB952" s="8"/>
      <c r="FC952" s="8"/>
      <c r="FD952" s="8"/>
      <c r="FE952" s="8"/>
      <c r="FF952" s="8"/>
      <c r="FG952" s="8"/>
      <c r="FH952" s="8"/>
      <c r="FI952" s="8"/>
      <c r="FJ952" s="8"/>
      <c r="FK952" s="8"/>
      <c r="FL952" s="8"/>
      <c r="FM952" s="8"/>
      <c r="FN952" s="8"/>
      <c r="FO952" s="8"/>
      <c r="FP952" s="8"/>
      <c r="FQ952" s="8"/>
      <c r="FR952" s="8"/>
      <c r="FS952" s="8"/>
      <c r="FT952" s="8"/>
      <c r="FU952" s="8"/>
      <c r="FV952" s="8"/>
      <c r="FW952" s="8"/>
      <c r="FX952" s="8"/>
      <c r="FY952" s="8"/>
      <c r="FZ952" s="8"/>
      <c r="GA952" s="8"/>
      <c r="GB952" s="8"/>
      <c r="GC952" s="8"/>
      <c r="GD952" s="8"/>
      <c r="GE952" s="8"/>
      <c r="GF952" s="8"/>
      <c r="GG952" s="8"/>
      <c r="GH952" s="8"/>
      <c r="GI952" s="8"/>
      <c r="GJ952" s="8"/>
      <c r="GK952" s="8"/>
      <c r="GL952" s="8"/>
      <c r="GM952" s="8"/>
      <c r="GN952" s="8"/>
      <c r="GO952" s="8"/>
      <c r="GP952" s="8"/>
      <c r="GQ952" s="8"/>
      <c r="GR952" s="8"/>
      <c r="GS952" s="8"/>
      <c r="GT952" s="8"/>
      <c r="GU952" s="8"/>
      <c r="GV952" s="8"/>
      <c r="GW952" s="8"/>
      <c r="GX952" s="8"/>
      <c r="GY952" s="8"/>
      <c r="GZ952" s="8"/>
      <c r="HA952" s="8"/>
      <c r="HB952" s="8"/>
      <c r="HC952" s="8"/>
      <c r="HD952" s="8"/>
      <c r="HE952" s="8"/>
      <c r="HF952" s="8"/>
      <c r="HG952" s="8"/>
      <c r="HH952" s="8"/>
      <c r="HI952" s="8"/>
      <c r="HJ952" s="8"/>
      <c r="HK952" s="8"/>
      <c r="HL952" s="8"/>
      <c r="HM952" s="8"/>
      <c r="HN952" s="8"/>
      <c r="HO952" s="8"/>
      <c r="HP952" s="8"/>
      <c r="HQ952" s="8"/>
      <c r="HR952" s="8"/>
      <c r="HS952" s="8"/>
      <c r="HT952" s="8"/>
      <c r="HU952" s="8"/>
      <c r="HV952" s="8"/>
      <c r="HW952" s="8"/>
      <c r="HX952" s="8"/>
      <c r="HY952" s="8"/>
      <c r="HZ952" s="8"/>
      <c r="IA952" s="8"/>
      <c r="IB952" s="8"/>
      <c r="IC952" s="8"/>
      <c r="ID952" s="8"/>
      <c r="IE952" s="8"/>
    </row>
    <row r="953" spans="1:29" ht="80.25" customHeight="1">
      <c r="A953" s="3" t="s">
        <v>1965</v>
      </c>
      <c r="B953" s="4" t="s">
        <v>1183</v>
      </c>
      <c r="C953" s="4" t="s">
        <v>479</v>
      </c>
      <c r="D953" s="4" t="s">
        <v>1083</v>
      </c>
      <c r="E953" s="4" t="s">
        <v>1741</v>
      </c>
      <c r="F953" s="4" t="s">
        <v>1624</v>
      </c>
      <c r="G953" s="4" t="s">
        <v>1741</v>
      </c>
      <c r="H953" s="4" t="s">
        <v>1624</v>
      </c>
      <c r="I953" s="4" t="s">
        <v>1129</v>
      </c>
      <c r="J953" s="4"/>
      <c r="K953" s="4" t="s">
        <v>491</v>
      </c>
      <c r="L953" s="4">
        <v>100</v>
      </c>
      <c r="M953" s="4">
        <v>231010000</v>
      </c>
      <c r="N953" s="4" t="s">
        <v>483</v>
      </c>
      <c r="O953" s="13" t="s">
        <v>499</v>
      </c>
      <c r="P953" s="4" t="s">
        <v>483</v>
      </c>
      <c r="Q953" s="4"/>
      <c r="R953" s="4" t="s">
        <v>2499</v>
      </c>
      <c r="S953" s="4" t="s">
        <v>82</v>
      </c>
      <c r="T953" s="12"/>
      <c r="U953" s="3"/>
      <c r="V953" s="3"/>
      <c r="W953" s="24"/>
      <c r="X953" s="24">
        <v>456000</v>
      </c>
      <c r="Y953" s="26">
        <v>510720.00000000006</v>
      </c>
      <c r="Z953" s="3"/>
      <c r="AA953" s="4" t="s">
        <v>1319</v>
      </c>
      <c r="AB953" s="4"/>
      <c r="AC953" s="28"/>
    </row>
    <row r="954" spans="1:29" s="44" customFormat="1" ht="103.5" customHeight="1">
      <c r="A954" s="3" t="s">
        <v>1966</v>
      </c>
      <c r="B954" s="4" t="s">
        <v>1183</v>
      </c>
      <c r="C954" s="4" t="s">
        <v>479</v>
      </c>
      <c r="D954" s="4" t="s">
        <v>1613</v>
      </c>
      <c r="E954" s="4" t="s">
        <v>1614</v>
      </c>
      <c r="F954" s="4"/>
      <c r="G954" s="4" t="s">
        <v>1615</v>
      </c>
      <c r="H954" s="4"/>
      <c r="I954" s="4" t="s">
        <v>1085</v>
      </c>
      <c r="J954" s="4"/>
      <c r="K954" s="4" t="s">
        <v>491</v>
      </c>
      <c r="L954" s="4">
        <v>50</v>
      </c>
      <c r="M954" s="4">
        <v>231010000</v>
      </c>
      <c r="N954" s="4" t="s">
        <v>483</v>
      </c>
      <c r="O954" s="4" t="s">
        <v>1476</v>
      </c>
      <c r="P954" s="4" t="s">
        <v>483</v>
      </c>
      <c r="Q954" s="4"/>
      <c r="R954" s="4" t="s">
        <v>1392</v>
      </c>
      <c r="S954" s="16" t="s">
        <v>82</v>
      </c>
      <c r="T954" s="12"/>
      <c r="U954" s="3"/>
      <c r="V954" s="3"/>
      <c r="W954" s="26"/>
      <c r="X954" s="26">
        <v>0</v>
      </c>
      <c r="Y954" s="26">
        <v>0</v>
      </c>
      <c r="Z954" s="4"/>
      <c r="AA954" s="4" t="s">
        <v>1319</v>
      </c>
      <c r="AB954" s="4">
        <v>11</v>
      </c>
      <c r="AC954" s="28"/>
    </row>
    <row r="955" spans="1:29" s="44" customFormat="1" ht="103.5" customHeight="1">
      <c r="A955" s="3" t="s">
        <v>3299</v>
      </c>
      <c r="B955" s="4" t="s">
        <v>1183</v>
      </c>
      <c r="C955" s="4" t="s">
        <v>479</v>
      </c>
      <c r="D955" s="4" t="s">
        <v>1613</v>
      </c>
      <c r="E955" s="4" t="s">
        <v>1614</v>
      </c>
      <c r="F955" s="4"/>
      <c r="G955" s="4" t="s">
        <v>1615</v>
      </c>
      <c r="H955" s="4"/>
      <c r="I955" s="4" t="s">
        <v>1085</v>
      </c>
      <c r="J955" s="4"/>
      <c r="K955" s="4" t="s">
        <v>491</v>
      </c>
      <c r="L955" s="4">
        <v>50</v>
      </c>
      <c r="M955" s="4">
        <v>231010000</v>
      </c>
      <c r="N955" s="4" t="s">
        <v>483</v>
      </c>
      <c r="O955" s="4" t="s">
        <v>1628</v>
      </c>
      <c r="P955" s="4" t="s">
        <v>483</v>
      </c>
      <c r="Q955" s="4"/>
      <c r="R955" s="4" t="s">
        <v>1392</v>
      </c>
      <c r="S955" s="16" t="s">
        <v>82</v>
      </c>
      <c r="T955" s="12"/>
      <c r="U955" s="3"/>
      <c r="V955" s="3"/>
      <c r="W955" s="26"/>
      <c r="X955" s="26">
        <v>5357143</v>
      </c>
      <c r="Y955" s="26">
        <v>6000000.16</v>
      </c>
      <c r="Z955" s="4"/>
      <c r="AA955" s="4" t="s">
        <v>1319</v>
      </c>
      <c r="AB955" s="4"/>
      <c r="AC955" s="28"/>
    </row>
    <row r="956" spans="1:29" s="44" customFormat="1" ht="78" customHeight="1">
      <c r="A956" s="3" t="s">
        <v>1967</v>
      </c>
      <c r="B956" s="4" t="s">
        <v>478</v>
      </c>
      <c r="C956" s="4" t="s">
        <v>479</v>
      </c>
      <c r="D956" s="4" t="s">
        <v>901</v>
      </c>
      <c r="E956" s="4" t="s">
        <v>903</v>
      </c>
      <c r="F956" s="4" t="s">
        <v>3266</v>
      </c>
      <c r="G956" s="4" t="s">
        <v>904</v>
      </c>
      <c r="H956" s="4" t="s">
        <v>3267</v>
      </c>
      <c r="I956" s="118" t="s">
        <v>905</v>
      </c>
      <c r="J956" s="118"/>
      <c r="K956" s="4" t="s">
        <v>482</v>
      </c>
      <c r="L956" s="3">
        <v>100</v>
      </c>
      <c r="M956" s="3">
        <v>231010000</v>
      </c>
      <c r="N956" s="4" t="s">
        <v>483</v>
      </c>
      <c r="O956" s="10" t="s">
        <v>640</v>
      </c>
      <c r="P956" s="4" t="s">
        <v>483</v>
      </c>
      <c r="Q956" s="4"/>
      <c r="R956" s="16" t="s">
        <v>1889</v>
      </c>
      <c r="S956" s="4" t="s">
        <v>1314</v>
      </c>
      <c r="T956" s="12"/>
      <c r="U956" s="4"/>
      <c r="V956" s="3"/>
      <c r="W956" s="53"/>
      <c r="X956" s="47">
        <v>0</v>
      </c>
      <c r="Y956" s="47">
        <v>0</v>
      </c>
      <c r="Z956" s="4"/>
      <c r="AA956" s="4" t="s">
        <v>1319</v>
      </c>
      <c r="AB956" s="4" t="s">
        <v>2602</v>
      </c>
      <c r="AC956" s="28"/>
    </row>
    <row r="957" spans="1:29" s="44" customFormat="1" ht="171" customHeight="1">
      <c r="A957" s="3" t="s">
        <v>2592</v>
      </c>
      <c r="B957" s="4" t="s">
        <v>478</v>
      </c>
      <c r="C957" s="4" t="s">
        <v>479</v>
      </c>
      <c r="D957" s="4" t="s">
        <v>901</v>
      </c>
      <c r="E957" s="4" t="s">
        <v>903</v>
      </c>
      <c r="F957" s="4" t="s">
        <v>3266</v>
      </c>
      <c r="G957" s="4" t="s">
        <v>904</v>
      </c>
      <c r="H957" s="4" t="s">
        <v>3267</v>
      </c>
      <c r="I957" s="118" t="s">
        <v>2600</v>
      </c>
      <c r="J957" s="118"/>
      <c r="K957" s="4" t="s">
        <v>482</v>
      </c>
      <c r="L957" s="3">
        <v>100</v>
      </c>
      <c r="M957" s="3">
        <v>231010000</v>
      </c>
      <c r="N957" s="4" t="s">
        <v>483</v>
      </c>
      <c r="O957" s="10" t="s">
        <v>501</v>
      </c>
      <c r="P957" s="4" t="s">
        <v>483</v>
      </c>
      <c r="Q957" s="4"/>
      <c r="R957" s="16" t="s">
        <v>1889</v>
      </c>
      <c r="S957" s="4" t="s">
        <v>1314</v>
      </c>
      <c r="T957" s="12"/>
      <c r="U957" s="4"/>
      <c r="V957" s="3"/>
      <c r="W957" s="53"/>
      <c r="X957" s="47">
        <v>400000</v>
      </c>
      <c r="Y957" s="47">
        <f>X957*1.12</f>
        <v>448000.00000000006</v>
      </c>
      <c r="Z957" s="4"/>
      <c r="AA957" s="4" t="s">
        <v>1319</v>
      </c>
      <c r="AB957" s="4"/>
      <c r="AC957" s="28"/>
    </row>
    <row r="958" spans="1:29" s="44" customFormat="1" ht="78.75" customHeight="1">
      <c r="A958" s="3" t="s">
        <v>1968</v>
      </c>
      <c r="B958" s="4" t="s">
        <v>478</v>
      </c>
      <c r="C958" s="4" t="s">
        <v>479</v>
      </c>
      <c r="D958" s="70" t="s">
        <v>78</v>
      </c>
      <c r="E958" s="18" t="s">
        <v>80</v>
      </c>
      <c r="F958" s="18" t="s">
        <v>79</v>
      </c>
      <c r="G958" s="18" t="s">
        <v>81</v>
      </c>
      <c r="H958" s="3" t="s">
        <v>76</v>
      </c>
      <c r="I958" s="3" t="s">
        <v>2505</v>
      </c>
      <c r="J958" s="3"/>
      <c r="K958" s="4" t="s">
        <v>482</v>
      </c>
      <c r="L958" s="4">
        <v>100</v>
      </c>
      <c r="M958" s="3">
        <v>231010000</v>
      </c>
      <c r="N958" s="4" t="s">
        <v>483</v>
      </c>
      <c r="O958" s="4" t="s">
        <v>1428</v>
      </c>
      <c r="P958" s="4" t="s">
        <v>483</v>
      </c>
      <c r="Q958" s="4"/>
      <c r="R958" s="16" t="s">
        <v>1889</v>
      </c>
      <c r="S958" s="4" t="s">
        <v>1314</v>
      </c>
      <c r="T958" s="12"/>
      <c r="U958" s="3" t="s">
        <v>169</v>
      </c>
      <c r="V958" s="3"/>
      <c r="W958" s="4"/>
      <c r="X958" s="26">
        <v>133929</v>
      </c>
      <c r="Y958" s="26">
        <v>150000.48</v>
      </c>
      <c r="Z958" s="4"/>
      <c r="AA958" s="4"/>
      <c r="AB958" s="4"/>
      <c r="AC958" s="28"/>
    </row>
    <row r="959" spans="1:241" s="28" customFormat="1" ht="174.75" customHeight="1">
      <c r="A959" s="3" t="s">
        <v>1969</v>
      </c>
      <c r="B959" s="4" t="s">
        <v>478</v>
      </c>
      <c r="C959" s="4" t="s">
        <v>479</v>
      </c>
      <c r="D959" s="70" t="s">
        <v>78</v>
      </c>
      <c r="E959" s="18" t="s">
        <v>80</v>
      </c>
      <c r="F959" s="18" t="s">
        <v>79</v>
      </c>
      <c r="G959" s="18" t="s">
        <v>81</v>
      </c>
      <c r="H959" s="3" t="s">
        <v>76</v>
      </c>
      <c r="I959" s="120" t="s">
        <v>2506</v>
      </c>
      <c r="J959" s="119"/>
      <c r="K959" s="4" t="s">
        <v>482</v>
      </c>
      <c r="L959" s="4">
        <v>100</v>
      </c>
      <c r="M959" s="3">
        <v>231010000</v>
      </c>
      <c r="N959" s="4" t="s">
        <v>483</v>
      </c>
      <c r="O959" s="118" t="s">
        <v>1428</v>
      </c>
      <c r="P959" s="4" t="s">
        <v>483</v>
      </c>
      <c r="Q959" s="4"/>
      <c r="R959" s="16" t="s">
        <v>1889</v>
      </c>
      <c r="S959" s="4" t="s">
        <v>1314</v>
      </c>
      <c r="T959" s="12"/>
      <c r="U959" s="3" t="s">
        <v>169</v>
      </c>
      <c r="V959" s="3"/>
      <c r="W959" s="4"/>
      <c r="X959" s="26">
        <v>357143</v>
      </c>
      <c r="Y959" s="26">
        <v>400000.16000000003</v>
      </c>
      <c r="Z959" s="4"/>
      <c r="AA959" s="4"/>
      <c r="AB959" s="4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8"/>
      <c r="BT959" s="8"/>
      <c r="BU959" s="8"/>
      <c r="BV959" s="8"/>
      <c r="BW959" s="8"/>
      <c r="BX959" s="8"/>
      <c r="BY959" s="8"/>
      <c r="BZ959" s="8"/>
      <c r="CA959" s="8"/>
      <c r="CB959" s="8"/>
      <c r="CC959" s="8"/>
      <c r="CD959" s="8"/>
      <c r="CE959" s="8"/>
      <c r="CF959" s="8"/>
      <c r="CG959" s="8"/>
      <c r="CH959" s="8"/>
      <c r="CI959" s="8"/>
      <c r="CJ959" s="8"/>
      <c r="CK959" s="8"/>
      <c r="CL959" s="8"/>
      <c r="CM959" s="8"/>
      <c r="CN959" s="8"/>
      <c r="CO959" s="8"/>
      <c r="CP959" s="8"/>
      <c r="CQ959" s="8"/>
      <c r="CR959" s="8"/>
      <c r="CS959" s="8"/>
      <c r="CT959" s="8"/>
      <c r="CU959" s="8"/>
      <c r="CV959" s="8"/>
      <c r="CW959" s="8"/>
      <c r="CX959" s="8"/>
      <c r="CY959" s="8"/>
      <c r="CZ959" s="8"/>
      <c r="DA959" s="8"/>
      <c r="DB959" s="8"/>
      <c r="DC959" s="8"/>
      <c r="DD959" s="8"/>
      <c r="DE959" s="8"/>
      <c r="DF959" s="8"/>
      <c r="DG959" s="8"/>
      <c r="DH959" s="8"/>
      <c r="DI959" s="8"/>
      <c r="DJ959" s="8"/>
      <c r="DK959" s="8"/>
      <c r="DL959" s="8"/>
      <c r="DM959" s="8"/>
      <c r="DN959" s="8"/>
      <c r="DO959" s="8"/>
      <c r="DP959" s="8"/>
      <c r="DQ959" s="8"/>
      <c r="DR959" s="8"/>
      <c r="DS959" s="8"/>
      <c r="DT959" s="8"/>
      <c r="DU959" s="8"/>
      <c r="DV959" s="8"/>
      <c r="DW959" s="8"/>
      <c r="DX959" s="8"/>
      <c r="DY959" s="8"/>
      <c r="DZ959" s="8"/>
      <c r="EA959" s="8"/>
      <c r="EB959" s="8"/>
      <c r="EC959" s="8"/>
      <c r="ED959" s="8"/>
      <c r="EE959" s="8"/>
      <c r="EF959" s="8"/>
      <c r="EG959" s="8"/>
      <c r="EH959" s="8"/>
      <c r="EI959" s="8"/>
      <c r="EJ959" s="8"/>
      <c r="EK959" s="8"/>
      <c r="EL959" s="8"/>
      <c r="EM959" s="8"/>
      <c r="EN959" s="8"/>
      <c r="EO959" s="8"/>
      <c r="EP959" s="8"/>
      <c r="EQ959" s="8"/>
      <c r="ER959" s="8"/>
      <c r="ES959" s="8"/>
      <c r="ET959" s="8"/>
      <c r="EU959" s="8"/>
      <c r="EV959" s="8"/>
      <c r="EW959" s="8"/>
      <c r="EX959" s="8"/>
      <c r="EY959" s="8"/>
      <c r="EZ959" s="8"/>
      <c r="FA959" s="8"/>
      <c r="FB959" s="8"/>
      <c r="FC959" s="8"/>
      <c r="FD959" s="8"/>
      <c r="FE959" s="8"/>
      <c r="FF959" s="8"/>
      <c r="FG959" s="8"/>
      <c r="FH959" s="8"/>
      <c r="FI959" s="8"/>
      <c r="FJ959" s="8"/>
      <c r="FK959" s="8"/>
      <c r="FL959" s="8"/>
      <c r="FM959" s="8"/>
      <c r="FN959" s="8"/>
      <c r="FO959" s="8"/>
      <c r="FP959" s="8"/>
      <c r="FQ959" s="8"/>
      <c r="FR959" s="8"/>
      <c r="FS959" s="8"/>
      <c r="FT959" s="8"/>
      <c r="FU959" s="8"/>
      <c r="FV959" s="8"/>
      <c r="FW959" s="8"/>
      <c r="FX959" s="8"/>
      <c r="FY959" s="8"/>
      <c r="FZ959" s="8"/>
      <c r="GA959" s="8"/>
      <c r="GB959" s="8"/>
      <c r="GC959" s="8"/>
      <c r="GD959" s="8"/>
      <c r="GE959" s="8"/>
      <c r="GF959" s="8"/>
      <c r="GG959" s="8"/>
      <c r="GH959" s="8"/>
      <c r="GI959" s="8"/>
      <c r="GJ959" s="8"/>
      <c r="GK959" s="8"/>
      <c r="GL959" s="8"/>
      <c r="GM959" s="8"/>
      <c r="GN959" s="8"/>
      <c r="GO959" s="8"/>
      <c r="GP959" s="8"/>
      <c r="GQ959" s="8"/>
      <c r="GR959" s="8"/>
      <c r="GS959" s="8"/>
      <c r="GT959" s="8"/>
      <c r="GU959" s="8"/>
      <c r="GV959" s="8"/>
      <c r="GW959" s="8"/>
      <c r="GX959" s="8"/>
      <c r="GY959" s="8"/>
      <c r="GZ959" s="8"/>
      <c r="HA959" s="8"/>
      <c r="HB959" s="8"/>
      <c r="HC959" s="8"/>
      <c r="HD959" s="8"/>
      <c r="HE959" s="8"/>
      <c r="HF959" s="8"/>
      <c r="HG959" s="8"/>
      <c r="HH959" s="8"/>
      <c r="HI959" s="8"/>
      <c r="HJ959" s="8"/>
      <c r="HK959" s="8"/>
      <c r="HL959" s="8"/>
      <c r="HM959" s="8"/>
      <c r="HN959" s="8"/>
      <c r="HO959" s="8"/>
      <c r="HP959" s="8"/>
      <c r="HQ959" s="8"/>
      <c r="HR959" s="8"/>
      <c r="HS959" s="8"/>
      <c r="HT959" s="8"/>
      <c r="HU959" s="8"/>
      <c r="HV959" s="8"/>
      <c r="HW959" s="8"/>
      <c r="HX959" s="8"/>
      <c r="HY959" s="8"/>
      <c r="HZ959" s="8"/>
      <c r="IA959" s="8"/>
      <c r="IB959" s="8"/>
      <c r="IC959" s="8"/>
      <c r="ID959" s="8"/>
      <c r="IE959" s="8"/>
      <c r="IF959" s="8"/>
      <c r="IG959" s="8"/>
    </row>
    <row r="960" spans="1:29" ht="89.25" customHeight="1">
      <c r="A960" s="3" t="s">
        <v>1970</v>
      </c>
      <c r="B960" s="4" t="s">
        <v>478</v>
      </c>
      <c r="C960" s="4" t="s">
        <v>479</v>
      </c>
      <c r="D960" s="4" t="s">
        <v>895</v>
      </c>
      <c r="E960" s="4" t="s">
        <v>897</v>
      </c>
      <c r="F960" s="4" t="s">
        <v>896</v>
      </c>
      <c r="G960" s="4" t="s">
        <v>899</v>
      </c>
      <c r="H960" s="3" t="s">
        <v>898</v>
      </c>
      <c r="I960" s="3" t="s">
        <v>900</v>
      </c>
      <c r="J960" s="3"/>
      <c r="K960" s="4" t="s">
        <v>482</v>
      </c>
      <c r="L960" s="4">
        <v>100</v>
      </c>
      <c r="M960" s="3">
        <v>231010000</v>
      </c>
      <c r="N960" s="4" t="s">
        <v>483</v>
      </c>
      <c r="O960" s="13" t="s">
        <v>484</v>
      </c>
      <c r="P960" s="4" t="s">
        <v>483</v>
      </c>
      <c r="Q960" s="4"/>
      <c r="R960" s="16" t="s">
        <v>1889</v>
      </c>
      <c r="S960" s="16" t="s">
        <v>82</v>
      </c>
      <c r="T960" s="49"/>
      <c r="U960" s="48"/>
      <c r="V960" s="3"/>
      <c r="W960" s="5"/>
      <c r="X960" s="47">
        <v>535714.2857142857</v>
      </c>
      <c r="Y960" s="47">
        <f>X960*1.12</f>
        <v>600000</v>
      </c>
      <c r="Z960" s="4"/>
      <c r="AA960" s="4" t="s">
        <v>1319</v>
      </c>
      <c r="AB960" s="4"/>
      <c r="AC960" s="28"/>
    </row>
    <row r="961" spans="1:29" ht="139.5" customHeight="1">
      <c r="A961" s="3" t="s">
        <v>1971</v>
      </c>
      <c r="B961" s="4" t="s">
        <v>478</v>
      </c>
      <c r="C961" s="4" t="s">
        <v>479</v>
      </c>
      <c r="D961" s="4" t="s">
        <v>138</v>
      </c>
      <c r="E961" s="3" t="s">
        <v>139</v>
      </c>
      <c r="F961" s="3" t="s">
        <v>137</v>
      </c>
      <c r="G961" s="3" t="s">
        <v>137</v>
      </c>
      <c r="H961" s="4" t="s">
        <v>139</v>
      </c>
      <c r="I961" s="3" t="s">
        <v>1903</v>
      </c>
      <c r="J961" s="3"/>
      <c r="K961" s="4" t="s">
        <v>482</v>
      </c>
      <c r="L961" s="4">
        <v>100</v>
      </c>
      <c r="M961" s="12" t="s">
        <v>2463</v>
      </c>
      <c r="N961" s="4" t="s">
        <v>483</v>
      </c>
      <c r="O961" s="4" t="s">
        <v>545</v>
      </c>
      <c r="P961" s="4" t="s">
        <v>483</v>
      </c>
      <c r="Q961" s="4"/>
      <c r="R961" s="4" t="s">
        <v>1392</v>
      </c>
      <c r="S961" s="16" t="s">
        <v>82</v>
      </c>
      <c r="T961" s="49"/>
      <c r="U961" s="48"/>
      <c r="V961" s="3"/>
      <c r="W961" s="5"/>
      <c r="X961" s="47">
        <v>29999.999999999996</v>
      </c>
      <c r="Y961" s="26">
        <f aca="true" t="shared" si="59" ref="Y961:Y967">X961*1.12</f>
        <v>33600</v>
      </c>
      <c r="Z961" s="5"/>
      <c r="AA961" s="40" t="s">
        <v>1319</v>
      </c>
      <c r="AB961" s="4"/>
      <c r="AC961" s="28"/>
    </row>
    <row r="962" spans="1:241" s="28" customFormat="1" ht="42" customHeight="1">
      <c r="A962" s="3" t="s">
        <v>1972</v>
      </c>
      <c r="B962" s="4" t="s">
        <v>478</v>
      </c>
      <c r="C962" s="4" t="s">
        <v>479</v>
      </c>
      <c r="D962" s="4" t="s">
        <v>71</v>
      </c>
      <c r="E962" s="4" t="s">
        <v>73</v>
      </c>
      <c r="F962" s="3" t="s">
        <v>72</v>
      </c>
      <c r="G962" s="4" t="s">
        <v>74</v>
      </c>
      <c r="H962" s="3" t="s">
        <v>69</v>
      </c>
      <c r="I962" s="4" t="s">
        <v>2546</v>
      </c>
      <c r="J962" s="4"/>
      <c r="K962" s="4" t="s">
        <v>482</v>
      </c>
      <c r="L962" s="11">
        <v>100</v>
      </c>
      <c r="M962" s="12" t="s">
        <v>2463</v>
      </c>
      <c r="N962" s="4" t="s">
        <v>483</v>
      </c>
      <c r="O962" s="4" t="s">
        <v>494</v>
      </c>
      <c r="P962" s="4" t="s">
        <v>483</v>
      </c>
      <c r="Q962" s="4"/>
      <c r="R962" s="16" t="s">
        <v>1392</v>
      </c>
      <c r="S962" s="59" t="s">
        <v>486</v>
      </c>
      <c r="T962" s="12"/>
      <c r="U962" s="4"/>
      <c r="V962" s="24"/>
      <c r="W962" s="24"/>
      <c r="X962" s="24">
        <v>0</v>
      </c>
      <c r="Y962" s="26">
        <f>X962*1.12</f>
        <v>0</v>
      </c>
      <c r="Z962" s="4"/>
      <c r="AA962" s="40" t="s">
        <v>1319</v>
      </c>
      <c r="AB962" s="4">
        <v>11</v>
      </c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8"/>
      <c r="BU962" s="8"/>
      <c r="BV962" s="8"/>
      <c r="BW962" s="8"/>
      <c r="BX962" s="8"/>
      <c r="BY962" s="8"/>
      <c r="BZ962" s="8"/>
      <c r="CA962" s="8"/>
      <c r="CB962" s="8"/>
      <c r="CC962" s="8"/>
      <c r="CD962" s="8"/>
      <c r="CE962" s="8"/>
      <c r="CF962" s="8"/>
      <c r="CG962" s="8"/>
      <c r="CH962" s="8"/>
      <c r="CI962" s="8"/>
      <c r="CJ962" s="8"/>
      <c r="CK962" s="8"/>
      <c r="CL962" s="8"/>
      <c r="CM962" s="8"/>
      <c r="CN962" s="8"/>
      <c r="CO962" s="8"/>
      <c r="CP962" s="8"/>
      <c r="CQ962" s="8"/>
      <c r="CR962" s="8"/>
      <c r="CS962" s="8"/>
      <c r="CT962" s="8"/>
      <c r="CU962" s="8"/>
      <c r="CV962" s="8"/>
      <c r="CW962" s="8"/>
      <c r="CX962" s="8"/>
      <c r="CY962" s="8"/>
      <c r="CZ962" s="8"/>
      <c r="DA962" s="8"/>
      <c r="DB962" s="8"/>
      <c r="DC962" s="8"/>
      <c r="DD962" s="8"/>
      <c r="DE962" s="8"/>
      <c r="DF962" s="8"/>
      <c r="DG962" s="8"/>
      <c r="DH962" s="8"/>
      <c r="DI962" s="8"/>
      <c r="DJ962" s="8"/>
      <c r="DK962" s="8"/>
      <c r="DL962" s="8"/>
      <c r="DM962" s="8"/>
      <c r="DN962" s="8"/>
      <c r="DO962" s="8"/>
      <c r="DP962" s="8"/>
      <c r="DQ962" s="8"/>
      <c r="DR962" s="8"/>
      <c r="DS962" s="8"/>
      <c r="DT962" s="8"/>
      <c r="DU962" s="8"/>
      <c r="DV962" s="8"/>
      <c r="DW962" s="8"/>
      <c r="DX962" s="8"/>
      <c r="DY962" s="8"/>
      <c r="DZ962" s="8"/>
      <c r="EA962" s="8"/>
      <c r="EB962" s="8"/>
      <c r="EC962" s="8"/>
      <c r="ED962" s="8"/>
      <c r="EE962" s="8"/>
      <c r="EF962" s="8"/>
      <c r="EG962" s="8"/>
      <c r="EH962" s="8"/>
      <c r="EI962" s="8"/>
      <c r="EJ962" s="8"/>
      <c r="EK962" s="8"/>
      <c r="EL962" s="8"/>
      <c r="EM962" s="8"/>
      <c r="EN962" s="8"/>
      <c r="EO962" s="8"/>
      <c r="EP962" s="8"/>
      <c r="EQ962" s="8"/>
      <c r="ER962" s="8"/>
      <c r="ES962" s="8"/>
      <c r="ET962" s="8"/>
      <c r="EU962" s="8"/>
      <c r="EV962" s="8"/>
      <c r="EW962" s="8"/>
      <c r="EX962" s="8"/>
      <c r="EY962" s="8"/>
      <c r="EZ962" s="8"/>
      <c r="FA962" s="8"/>
      <c r="FB962" s="8"/>
      <c r="FC962" s="8"/>
      <c r="FD962" s="8"/>
      <c r="FE962" s="8"/>
      <c r="FF962" s="8"/>
      <c r="FG962" s="8"/>
      <c r="FH962" s="8"/>
      <c r="FI962" s="8"/>
      <c r="FJ962" s="8"/>
      <c r="FK962" s="8"/>
      <c r="FL962" s="8"/>
      <c r="FM962" s="8"/>
      <c r="FN962" s="8"/>
      <c r="FO962" s="8"/>
      <c r="FP962" s="8"/>
      <c r="FQ962" s="8"/>
      <c r="FR962" s="8"/>
      <c r="FS962" s="8"/>
      <c r="FT962" s="8"/>
      <c r="FU962" s="8"/>
      <c r="FV962" s="8"/>
      <c r="FW962" s="8"/>
      <c r="FX962" s="8"/>
      <c r="FY962" s="8"/>
      <c r="FZ962" s="8"/>
      <c r="GA962" s="8"/>
      <c r="GB962" s="8"/>
      <c r="GC962" s="8"/>
      <c r="GD962" s="8"/>
      <c r="GE962" s="8"/>
      <c r="GF962" s="8"/>
      <c r="GG962" s="8"/>
      <c r="GH962" s="8"/>
      <c r="GI962" s="8"/>
      <c r="GJ962" s="8"/>
      <c r="GK962" s="8"/>
      <c r="GL962" s="8"/>
      <c r="GM962" s="8"/>
      <c r="GN962" s="8"/>
      <c r="GO962" s="8"/>
      <c r="GP962" s="8"/>
      <c r="GQ962" s="8"/>
      <c r="GR962" s="8"/>
      <c r="GS962" s="8"/>
      <c r="GT962" s="8"/>
      <c r="GU962" s="8"/>
      <c r="GV962" s="8"/>
      <c r="GW962" s="8"/>
      <c r="GX962" s="8"/>
      <c r="GY962" s="8"/>
      <c r="GZ962" s="8"/>
      <c r="HA962" s="8"/>
      <c r="HB962" s="8"/>
      <c r="HC962" s="8"/>
      <c r="HD962" s="8"/>
      <c r="HE962" s="8"/>
      <c r="HF962" s="8"/>
      <c r="HG962" s="8"/>
      <c r="HH962" s="8"/>
      <c r="HI962" s="8"/>
      <c r="HJ962" s="8"/>
      <c r="HK962" s="8"/>
      <c r="HL962" s="8"/>
      <c r="HM962" s="8"/>
      <c r="HN962" s="8"/>
      <c r="HO962" s="8"/>
      <c r="HP962" s="8"/>
      <c r="HQ962" s="8"/>
      <c r="HR962" s="8"/>
      <c r="HS962" s="8"/>
      <c r="HT962" s="8"/>
      <c r="HU962" s="8"/>
      <c r="HV962" s="8"/>
      <c r="HW962" s="8"/>
      <c r="HX962" s="8"/>
      <c r="HY962" s="8"/>
      <c r="HZ962" s="8"/>
      <c r="IA962" s="8"/>
      <c r="IB962" s="8"/>
      <c r="IC962" s="8"/>
      <c r="ID962" s="8"/>
      <c r="IE962" s="8"/>
      <c r="IF962" s="8"/>
      <c r="IG962" s="8"/>
    </row>
    <row r="963" spans="1:241" s="28" customFormat="1" ht="42" customHeight="1">
      <c r="A963" s="3" t="s">
        <v>3615</v>
      </c>
      <c r="B963" s="4" t="s">
        <v>478</v>
      </c>
      <c r="C963" s="4" t="s">
        <v>479</v>
      </c>
      <c r="D963" s="4" t="s">
        <v>71</v>
      </c>
      <c r="E963" s="4" t="s">
        <v>73</v>
      </c>
      <c r="F963" s="3" t="s">
        <v>72</v>
      </c>
      <c r="G963" s="4" t="s">
        <v>74</v>
      </c>
      <c r="H963" s="3" t="s">
        <v>69</v>
      </c>
      <c r="I963" s="4" t="s">
        <v>2546</v>
      </c>
      <c r="J963" s="4"/>
      <c r="K963" s="4" t="s">
        <v>482</v>
      </c>
      <c r="L963" s="11">
        <v>100</v>
      </c>
      <c r="M963" s="12" t="s">
        <v>2463</v>
      </c>
      <c r="N963" s="4" t="s">
        <v>483</v>
      </c>
      <c r="O963" s="10" t="s">
        <v>1356</v>
      </c>
      <c r="P963" s="4" t="s">
        <v>483</v>
      </c>
      <c r="Q963" s="4"/>
      <c r="R963" s="16" t="s">
        <v>1392</v>
      </c>
      <c r="S963" s="59" t="s">
        <v>486</v>
      </c>
      <c r="T963" s="12"/>
      <c r="U963" s="4"/>
      <c r="V963" s="24"/>
      <c r="W963" s="24"/>
      <c r="X963" s="24">
        <v>200000</v>
      </c>
      <c r="Y963" s="26">
        <f>X963*1.12</f>
        <v>224000.00000000003</v>
      </c>
      <c r="Z963" s="4"/>
      <c r="AA963" s="40" t="s">
        <v>1319</v>
      </c>
      <c r="AB963" s="4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  <c r="BT963" s="8"/>
      <c r="BU963" s="8"/>
      <c r="BV963" s="8"/>
      <c r="BW963" s="8"/>
      <c r="BX963" s="8"/>
      <c r="BY963" s="8"/>
      <c r="BZ963" s="8"/>
      <c r="CA963" s="8"/>
      <c r="CB963" s="8"/>
      <c r="CC963" s="8"/>
      <c r="CD963" s="8"/>
      <c r="CE963" s="8"/>
      <c r="CF963" s="8"/>
      <c r="CG963" s="8"/>
      <c r="CH963" s="8"/>
      <c r="CI963" s="8"/>
      <c r="CJ963" s="8"/>
      <c r="CK963" s="8"/>
      <c r="CL963" s="8"/>
      <c r="CM963" s="8"/>
      <c r="CN963" s="8"/>
      <c r="CO963" s="8"/>
      <c r="CP963" s="8"/>
      <c r="CQ963" s="8"/>
      <c r="CR963" s="8"/>
      <c r="CS963" s="8"/>
      <c r="CT963" s="8"/>
      <c r="CU963" s="8"/>
      <c r="CV963" s="8"/>
      <c r="CW963" s="8"/>
      <c r="CX963" s="8"/>
      <c r="CY963" s="8"/>
      <c r="CZ963" s="8"/>
      <c r="DA963" s="8"/>
      <c r="DB963" s="8"/>
      <c r="DC963" s="8"/>
      <c r="DD963" s="8"/>
      <c r="DE963" s="8"/>
      <c r="DF963" s="8"/>
      <c r="DG963" s="8"/>
      <c r="DH963" s="8"/>
      <c r="DI963" s="8"/>
      <c r="DJ963" s="8"/>
      <c r="DK963" s="8"/>
      <c r="DL963" s="8"/>
      <c r="DM963" s="8"/>
      <c r="DN963" s="8"/>
      <c r="DO963" s="8"/>
      <c r="DP963" s="8"/>
      <c r="DQ963" s="8"/>
      <c r="DR963" s="8"/>
      <c r="DS963" s="8"/>
      <c r="DT963" s="8"/>
      <c r="DU963" s="8"/>
      <c r="DV963" s="8"/>
      <c r="DW963" s="8"/>
      <c r="DX963" s="8"/>
      <c r="DY963" s="8"/>
      <c r="DZ963" s="8"/>
      <c r="EA963" s="8"/>
      <c r="EB963" s="8"/>
      <c r="EC963" s="8"/>
      <c r="ED963" s="8"/>
      <c r="EE963" s="8"/>
      <c r="EF963" s="8"/>
      <c r="EG963" s="8"/>
      <c r="EH963" s="8"/>
      <c r="EI963" s="8"/>
      <c r="EJ963" s="8"/>
      <c r="EK963" s="8"/>
      <c r="EL963" s="8"/>
      <c r="EM963" s="8"/>
      <c r="EN963" s="8"/>
      <c r="EO963" s="8"/>
      <c r="EP963" s="8"/>
      <c r="EQ963" s="8"/>
      <c r="ER963" s="8"/>
      <c r="ES963" s="8"/>
      <c r="ET963" s="8"/>
      <c r="EU963" s="8"/>
      <c r="EV963" s="8"/>
      <c r="EW963" s="8"/>
      <c r="EX963" s="8"/>
      <c r="EY963" s="8"/>
      <c r="EZ963" s="8"/>
      <c r="FA963" s="8"/>
      <c r="FB963" s="8"/>
      <c r="FC963" s="8"/>
      <c r="FD963" s="8"/>
      <c r="FE963" s="8"/>
      <c r="FF963" s="8"/>
      <c r="FG963" s="8"/>
      <c r="FH963" s="8"/>
      <c r="FI963" s="8"/>
      <c r="FJ963" s="8"/>
      <c r="FK963" s="8"/>
      <c r="FL963" s="8"/>
      <c r="FM963" s="8"/>
      <c r="FN963" s="8"/>
      <c r="FO963" s="8"/>
      <c r="FP963" s="8"/>
      <c r="FQ963" s="8"/>
      <c r="FR963" s="8"/>
      <c r="FS963" s="8"/>
      <c r="FT963" s="8"/>
      <c r="FU963" s="8"/>
      <c r="FV963" s="8"/>
      <c r="FW963" s="8"/>
      <c r="FX963" s="8"/>
      <c r="FY963" s="8"/>
      <c r="FZ963" s="8"/>
      <c r="GA963" s="8"/>
      <c r="GB963" s="8"/>
      <c r="GC963" s="8"/>
      <c r="GD963" s="8"/>
      <c r="GE963" s="8"/>
      <c r="GF963" s="8"/>
      <c r="GG963" s="8"/>
      <c r="GH963" s="8"/>
      <c r="GI963" s="8"/>
      <c r="GJ963" s="8"/>
      <c r="GK963" s="8"/>
      <c r="GL963" s="8"/>
      <c r="GM963" s="8"/>
      <c r="GN963" s="8"/>
      <c r="GO963" s="8"/>
      <c r="GP963" s="8"/>
      <c r="GQ963" s="8"/>
      <c r="GR963" s="8"/>
      <c r="GS963" s="8"/>
      <c r="GT963" s="8"/>
      <c r="GU963" s="8"/>
      <c r="GV963" s="8"/>
      <c r="GW963" s="8"/>
      <c r="GX963" s="8"/>
      <c r="GY963" s="8"/>
      <c r="GZ963" s="8"/>
      <c r="HA963" s="8"/>
      <c r="HB963" s="8"/>
      <c r="HC963" s="8"/>
      <c r="HD963" s="8"/>
      <c r="HE963" s="8"/>
      <c r="HF963" s="8"/>
      <c r="HG963" s="8"/>
      <c r="HH963" s="8"/>
      <c r="HI963" s="8"/>
      <c r="HJ963" s="8"/>
      <c r="HK963" s="8"/>
      <c r="HL963" s="8"/>
      <c r="HM963" s="8"/>
      <c r="HN963" s="8"/>
      <c r="HO963" s="8"/>
      <c r="HP963" s="8"/>
      <c r="HQ963" s="8"/>
      <c r="HR963" s="8"/>
      <c r="HS963" s="8"/>
      <c r="HT963" s="8"/>
      <c r="HU963" s="8"/>
      <c r="HV963" s="8"/>
      <c r="HW963" s="8"/>
      <c r="HX963" s="8"/>
      <c r="HY963" s="8"/>
      <c r="HZ963" s="8"/>
      <c r="IA963" s="8"/>
      <c r="IB963" s="8"/>
      <c r="IC963" s="8"/>
      <c r="ID963" s="8"/>
      <c r="IE963" s="8"/>
      <c r="IF963" s="8"/>
      <c r="IG963" s="8"/>
    </row>
    <row r="964" spans="1:29" ht="81" customHeight="1">
      <c r="A964" s="3" t="s">
        <v>1973</v>
      </c>
      <c r="B964" s="4" t="s">
        <v>478</v>
      </c>
      <c r="C964" s="4" t="s">
        <v>479</v>
      </c>
      <c r="D964" s="4" t="s">
        <v>987</v>
      </c>
      <c r="E964" s="4" t="s">
        <v>989</v>
      </c>
      <c r="F964" s="3" t="s">
        <v>988</v>
      </c>
      <c r="G964" s="4" t="s">
        <v>991</v>
      </c>
      <c r="H964" s="4" t="s">
        <v>990</v>
      </c>
      <c r="I964" s="3"/>
      <c r="J964" s="3"/>
      <c r="K964" s="4" t="s">
        <v>482</v>
      </c>
      <c r="L964" s="4">
        <v>100</v>
      </c>
      <c r="M964" s="12" t="s">
        <v>2463</v>
      </c>
      <c r="N964" s="4" t="s">
        <v>483</v>
      </c>
      <c r="O964" s="13" t="s">
        <v>484</v>
      </c>
      <c r="P964" s="4" t="s">
        <v>483</v>
      </c>
      <c r="Q964" s="4"/>
      <c r="R964" s="4" t="s">
        <v>1392</v>
      </c>
      <c r="S964" s="16" t="s">
        <v>82</v>
      </c>
      <c r="T964" s="12"/>
      <c r="U964" s="3" t="s">
        <v>169</v>
      </c>
      <c r="V964" s="26"/>
      <c r="W964" s="24"/>
      <c r="X964" s="26">
        <v>60000</v>
      </c>
      <c r="Y964" s="26">
        <f t="shared" si="59"/>
        <v>67200</v>
      </c>
      <c r="Z964" s="4"/>
      <c r="AA964" s="40" t="s">
        <v>1319</v>
      </c>
      <c r="AB964" s="4"/>
      <c r="AC964" s="28"/>
    </row>
    <row r="965" spans="1:29" ht="53.25" customHeight="1">
      <c r="A965" s="3" t="s">
        <v>1974</v>
      </c>
      <c r="B965" s="4" t="s">
        <v>478</v>
      </c>
      <c r="C965" s="4" t="s">
        <v>479</v>
      </c>
      <c r="D965" s="4" t="s">
        <v>138</v>
      </c>
      <c r="E965" s="4" t="s">
        <v>139</v>
      </c>
      <c r="F965" s="3" t="s">
        <v>137</v>
      </c>
      <c r="G965" s="4" t="s">
        <v>139</v>
      </c>
      <c r="H965" s="3" t="s">
        <v>137</v>
      </c>
      <c r="I965" s="3" t="s">
        <v>992</v>
      </c>
      <c r="J965" s="3"/>
      <c r="K965" s="4" t="s">
        <v>482</v>
      </c>
      <c r="L965" s="4">
        <v>100</v>
      </c>
      <c r="M965" s="12" t="s">
        <v>2463</v>
      </c>
      <c r="N965" s="4" t="s">
        <v>483</v>
      </c>
      <c r="O965" s="13" t="s">
        <v>545</v>
      </c>
      <c r="P965" s="4" t="s">
        <v>483</v>
      </c>
      <c r="Q965" s="4"/>
      <c r="R965" s="4" t="s">
        <v>1392</v>
      </c>
      <c r="S965" s="16" t="s">
        <v>82</v>
      </c>
      <c r="T965" s="25"/>
      <c r="U965" s="14"/>
      <c r="V965" s="26"/>
      <c r="W965" s="24"/>
      <c r="X965" s="26">
        <v>35000</v>
      </c>
      <c r="Y965" s="26">
        <f t="shared" si="59"/>
        <v>39200.00000000001</v>
      </c>
      <c r="Z965" s="4"/>
      <c r="AA965" s="40" t="s">
        <v>1319</v>
      </c>
      <c r="AB965" s="4"/>
      <c r="AC965" s="28"/>
    </row>
    <row r="966" spans="1:29" ht="53.25" customHeight="1">
      <c r="A966" s="3" t="s">
        <v>1975</v>
      </c>
      <c r="B966" s="4" t="s">
        <v>478</v>
      </c>
      <c r="C966" s="4" t="s">
        <v>479</v>
      </c>
      <c r="D966" s="4" t="s">
        <v>140</v>
      </c>
      <c r="E966" s="4" t="s">
        <v>141</v>
      </c>
      <c r="F966" s="4" t="s">
        <v>998</v>
      </c>
      <c r="G966" s="4" t="s">
        <v>141</v>
      </c>
      <c r="H966" s="4" t="s">
        <v>998</v>
      </c>
      <c r="I966" s="3" t="s">
        <v>999</v>
      </c>
      <c r="J966" s="3"/>
      <c r="K966" s="4" t="s">
        <v>482</v>
      </c>
      <c r="L966" s="4">
        <v>100</v>
      </c>
      <c r="M966" s="12" t="s">
        <v>2463</v>
      </c>
      <c r="N966" s="4" t="s">
        <v>483</v>
      </c>
      <c r="O966" s="4" t="s">
        <v>484</v>
      </c>
      <c r="P966" s="4" t="s">
        <v>483</v>
      </c>
      <c r="Q966" s="4"/>
      <c r="R966" s="4" t="s">
        <v>1392</v>
      </c>
      <c r="S966" s="16" t="s">
        <v>82</v>
      </c>
      <c r="T966" s="25"/>
      <c r="U966" s="14"/>
      <c r="V966" s="26"/>
      <c r="W966" s="24"/>
      <c r="X966" s="26">
        <v>40000</v>
      </c>
      <c r="Y966" s="26">
        <f t="shared" si="59"/>
        <v>44800.00000000001</v>
      </c>
      <c r="Z966" s="4"/>
      <c r="AA966" s="40" t="s">
        <v>1319</v>
      </c>
      <c r="AB966" s="4"/>
      <c r="AC966" s="28"/>
    </row>
    <row r="967" spans="1:29" ht="53.25" customHeight="1">
      <c r="A967" s="3" t="s">
        <v>1976</v>
      </c>
      <c r="B967" s="4" t="s">
        <v>478</v>
      </c>
      <c r="C967" s="4" t="s">
        <v>479</v>
      </c>
      <c r="D967" s="4" t="s">
        <v>910</v>
      </c>
      <c r="E967" s="4" t="s">
        <v>2502</v>
      </c>
      <c r="F967" s="4" t="s">
        <v>911</v>
      </c>
      <c r="G967" s="4" t="s">
        <v>912</v>
      </c>
      <c r="H967" s="4" t="s">
        <v>2501</v>
      </c>
      <c r="I967" s="3" t="s">
        <v>2503</v>
      </c>
      <c r="J967" s="3"/>
      <c r="K967" s="4" t="s">
        <v>482</v>
      </c>
      <c r="L967" s="4">
        <v>100</v>
      </c>
      <c r="M967" s="12" t="s">
        <v>2463</v>
      </c>
      <c r="N967" s="4" t="s">
        <v>483</v>
      </c>
      <c r="O967" s="4" t="s">
        <v>1428</v>
      </c>
      <c r="P967" s="4" t="s">
        <v>483</v>
      </c>
      <c r="Q967" s="4"/>
      <c r="R967" s="4" t="s">
        <v>1392</v>
      </c>
      <c r="S967" s="16" t="s">
        <v>82</v>
      </c>
      <c r="T967" s="25"/>
      <c r="U967" s="14"/>
      <c r="V967" s="3"/>
      <c r="W967" s="4"/>
      <c r="X967" s="26">
        <f>385714+1300000</f>
        <v>1685714</v>
      </c>
      <c r="Y967" s="26">
        <f t="shared" si="59"/>
        <v>1887999.6800000002</v>
      </c>
      <c r="Z967" s="4"/>
      <c r="AA967" s="40" t="s">
        <v>1319</v>
      </c>
      <c r="AB967" s="4"/>
      <c r="AC967" s="28"/>
    </row>
    <row r="968" spans="1:29" ht="53.25" customHeight="1">
      <c r="A968" s="3" t="s">
        <v>1899</v>
      </c>
      <c r="B968" s="4" t="s">
        <v>478</v>
      </c>
      <c r="C968" s="4" t="s">
        <v>479</v>
      </c>
      <c r="D968" s="4" t="s">
        <v>1535</v>
      </c>
      <c r="E968" s="4" t="s">
        <v>1558</v>
      </c>
      <c r="F968" s="3" t="s">
        <v>1559</v>
      </c>
      <c r="G968" s="4" t="s">
        <v>1560</v>
      </c>
      <c r="H968" s="3" t="s">
        <v>150</v>
      </c>
      <c r="I968" s="3" t="s">
        <v>1561</v>
      </c>
      <c r="J968" s="3"/>
      <c r="K968" s="3" t="s">
        <v>482</v>
      </c>
      <c r="L968" s="3">
        <v>97.8</v>
      </c>
      <c r="M968" s="4">
        <v>231010000</v>
      </c>
      <c r="N968" s="4" t="s">
        <v>483</v>
      </c>
      <c r="O968" s="3" t="s">
        <v>484</v>
      </c>
      <c r="P968" s="4" t="s">
        <v>483</v>
      </c>
      <c r="Q968" s="3"/>
      <c r="R968" s="3" t="s">
        <v>1308</v>
      </c>
      <c r="S968" s="12" t="s">
        <v>1351</v>
      </c>
      <c r="T968" s="39"/>
      <c r="U968" s="5"/>
      <c r="V968" s="5"/>
      <c r="W968" s="53"/>
      <c r="X968" s="114">
        <v>0</v>
      </c>
      <c r="Y968" s="114">
        <v>0</v>
      </c>
      <c r="Z968" s="42"/>
      <c r="AA968" s="4" t="s">
        <v>1319</v>
      </c>
      <c r="AB968" s="5">
        <v>6</v>
      </c>
      <c r="AC968" s="28"/>
    </row>
    <row r="969" spans="1:29" ht="53.25" customHeight="1">
      <c r="A969" s="3" t="s">
        <v>2577</v>
      </c>
      <c r="B969" s="4" t="s">
        <v>478</v>
      </c>
      <c r="C969" s="4" t="s">
        <v>479</v>
      </c>
      <c r="D969" s="4" t="s">
        <v>1535</v>
      </c>
      <c r="E969" s="4" t="s">
        <v>1558</v>
      </c>
      <c r="F969" s="3" t="s">
        <v>1559</v>
      </c>
      <c r="G969" s="4" t="s">
        <v>1560</v>
      </c>
      <c r="H969" s="3" t="s">
        <v>150</v>
      </c>
      <c r="I969" s="3" t="s">
        <v>2578</v>
      </c>
      <c r="J969" s="3"/>
      <c r="K969" s="3" t="s">
        <v>482</v>
      </c>
      <c r="L969" s="3">
        <v>97.8</v>
      </c>
      <c r="M969" s="4">
        <v>231010000</v>
      </c>
      <c r="N969" s="4" t="s">
        <v>483</v>
      </c>
      <c r="O969" s="3" t="s">
        <v>484</v>
      </c>
      <c r="P969" s="4" t="s">
        <v>483</v>
      </c>
      <c r="Q969" s="3"/>
      <c r="R969" s="3" t="s">
        <v>1308</v>
      </c>
      <c r="S969" s="12" t="s">
        <v>1351</v>
      </c>
      <c r="T969" s="39"/>
      <c r="U969" s="5"/>
      <c r="V969" s="5"/>
      <c r="W969" s="53"/>
      <c r="X969" s="114">
        <v>2232143</v>
      </c>
      <c r="Y969" s="114">
        <v>2500000</v>
      </c>
      <c r="Z969" s="42"/>
      <c r="AA969" s="4" t="s">
        <v>1319</v>
      </c>
      <c r="AB969" s="5"/>
      <c r="AC969" s="28"/>
    </row>
    <row r="970" spans="1:29" s="29" customFormat="1" ht="97.5" customHeight="1">
      <c r="A970" s="3" t="s">
        <v>1977</v>
      </c>
      <c r="B970" s="4" t="s">
        <v>478</v>
      </c>
      <c r="C970" s="4" t="s">
        <v>479</v>
      </c>
      <c r="D970" s="4" t="s">
        <v>71</v>
      </c>
      <c r="E970" s="4" t="s">
        <v>73</v>
      </c>
      <c r="F970" s="3" t="s">
        <v>72</v>
      </c>
      <c r="G970" s="4" t="s">
        <v>74</v>
      </c>
      <c r="H970" s="3" t="s">
        <v>69</v>
      </c>
      <c r="I970" s="3" t="s">
        <v>1562</v>
      </c>
      <c r="J970" s="3"/>
      <c r="K970" s="3" t="s">
        <v>482</v>
      </c>
      <c r="L970" s="3">
        <v>100</v>
      </c>
      <c r="M970" s="4">
        <v>231010000</v>
      </c>
      <c r="N970" s="4" t="s">
        <v>483</v>
      </c>
      <c r="O970" s="13" t="s">
        <v>501</v>
      </c>
      <c r="P970" s="4" t="s">
        <v>483</v>
      </c>
      <c r="Q970" s="3"/>
      <c r="R970" s="3" t="s">
        <v>1308</v>
      </c>
      <c r="S970" s="4" t="s">
        <v>486</v>
      </c>
      <c r="T970" s="39"/>
      <c r="U970" s="5"/>
      <c r="V970" s="5"/>
      <c r="W970" s="53"/>
      <c r="X970" s="52">
        <v>0</v>
      </c>
      <c r="Y970" s="114">
        <v>0</v>
      </c>
      <c r="Z970" s="42"/>
      <c r="AA970" s="4" t="s">
        <v>1319</v>
      </c>
      <c r="AB970" s="5">
        <v>11</v>
      </c>
      <c r="AC970" s="28"/>
    </row>
    <row r="971" spans="1:29" s="29" customFormat="1" ht="97.5" customHeight="1">
      <c r="A971" s="3" t="s">
        <v>3024</v>
      </c>
      <c r="B971" s="4" t="s">
        <v>478</v>
      </c>
      <c r="C971" s="4" t="s">
        <v>479</v>
      </c>
      <c r="D971" s="4" t="s">
        <v>71</v>
      </c>
      <c r="E971" s="4" t="s">
        <v>73</v>
      </c>
      <c r="F971" s="3" t="s">
        <v>72</v>
      </c>
      <c r="G971" s="4" t="s">
        <v>74</v>
      </c>
      <c r="H971" s="4" t="s">
        <v>1622</v>
      </c>
      <c r="I971" s="3" t="s">
        <v>1562</v>
      </c>
      <c r="J971" s="3"/>
      <c r="K971" s="3" t="s">
        <v>482</v>
      </c>
      <c r="L971" s="3">
        <v>100</v>
      </c>
      <c r="M971" s="4">
        <v>231010000</v>
      </c>
      <c r="N971" s="4" t="s">
        <v>483</v>
      </c>
      <c r="O971" s="4" t="s">
        <v>1476</v>
      </c>
      <c r="P971" s="4" t="s">
        <v>483</v>
      </c>
      <c r="Q971" s="3"/>
      <c r="R971" s="3" t="s">
        <v>1308</v>
      </c>
      <c r="S971" s="4" t="s">
        <v>486</v>
      </c>
      <c r="T971" s="39"/>
      <c r="U971" s="5"/>
      <c r="V971" s="5"/>
      <c r="W971" s="53"/>
      <c r="X971" s="52">
        <v>1339286</v>
      </c>
      <c r="Y971" s="114">
        <v>1500000</v>
      </c>
      <c r="Z971" s="42"/>
      <c r="AA971" s="4" t="s">
        <v>1319</v>
      </c>
      <c r="AB971" s="5"/>
      <c r="AC971" s="28"/>
    </row>
    <row r="972" spans="1:29" s="29" customFormat="1" ht="145.5" customHeight="1">
      <c r="A972" s="3" t="s">
        <v>1978</v>
      </c>
      <c r="B972" s="4" t="s">
        <v>478</v>
      </c>
      <c r="C972" s="4" t="s">
        <v>479</v>
      </c>
      <c r="D972" s="4" t="s">
        <v>71</v>
      </c>
      <c r="E972" s="4" t="s">
        <v>73</v>
      </c>
      <c r="F972" s="3" t="s">
        <v>72</v>
      </c>
      <c r="G972" s="4" t="s">
        <v>74</v>
      </c>
      <c r="H972" s="4" t="s">
        <v>1622</v>
      </c>
      <c r="I972" s="3" t="s">
        <v>1563</v>
      </c>
      <c r="J972" s="3"/>
      <c r="K972" s="3" t="s">
        <v>482</v>
      </c>
      <c r="L972" s="3">
        <v>100</v>
      </c>
      <c r="M972" s="4">
        <v>231010000</v>
      </c>
      <c r="N972" s="4" t="s">
        <v>483</v>
      </c>
      <c r="O972" s="13" t="s">
        <v>501</v>
      </c>
      <c r="P972" s="4" t="s">
        <v>483</v>
      </c>
      <c r="Q972" s="3"/>
      <c r="R972" s="3" t="s">
        <v>1308</v>
      </c>
      <c r="S972" s="4" t="s">
        <v>486</v>
      </c>
      <c r="T972" s="39"/>
      <c r="U972" s="5"/>
      <c r="V972" s="5"/>
      <c r="W972" s="53"/>
      <c r="X972" s="52">
        <v>0</v>
      </c>
      <c r="Y972" s="114">
        <v>0</v>
      </c>
      <c r="Z972" s="42"/>
      <c r="AA972" s="4" t="s">
        <v>1319</v>
      </c>
      <c r="AB972" s="3" t="s">
        <v>3490</v>
      </c>
      <c r="AC972" s="28"/>
    </row>
    <row r="973" spans="1:29" s="29" customFormat="1" ht="145.5" customHeight="1">
      <c r="A973" s="3" t="s">
        <v>3489</v>
      </c>
      <c r="B973" s="4" t="s">
        <v>478</v>
      </c>
      <c r="C973" s="4" t="s">
        <v>479</v>
      </c>
      <c r="D973" s="4" t="s">
        <v>71</v>
      </c>
      <c r="E973" s="4" t="s">
        <v>73</v>
      </c>
      <c r="F973" s="3" t="s">
        <v>72</v>
      </c>
      <c r="G973" s="4" t="s">
        <v>74</v>
      </c>
      <c r="H973" s="4" t="s">
        <v>1622</v>
      </c>
      <c r="I973" s="3" t="s">
        <v>1563</v>
      </c>
      <c r="J973" s="3"/>
      <c r="K973" s="3" t="s">
        <v>482</v>
      </c>
      <c r="L973" s="3">
        <v>100</v>
      </c>
      <c r="M973" s="4">
        <v>231010000</v>
      </c>
      <c r="N973" s="4" t="s">
        <v>483</v>
      </c>
      <c r="O973" s="13" t="s">
        <v>1643</v>
      </c>
      <c r="P973" s="4" t="s">
        <v>483</v>
      </c>
      <c r="Q973" s="3"/>
      <c r="R973" s="3" t="s">
        <v>1308</v>
      </c>
      <c r="S973" s="4" t="s">
        <v>486</v>
      </c>
      <c r="T973" s="39"/>
      <c r="U973" s="5"/>
      <c r="V973" s="5"/>
      <c r="W973" s="53"/>
      <c r="X973" s="52">
        <v>78000</v>
      </c>
      <c r="Y973" s="114">
        <f>X973*1.12</f>
        <v>87360.00000000001</v>
      </c>
      <c r="Z973" s="42"/>
      <c r="AA973" s="4" t="s">
        <v>1319</v>
      </c>
      <c r="AB973" s="5"/>
      <c r="AC973" s="28"/>
    </row>
    <row r="974" spans="1:29" s="43" customFormat="1" ht="84" customHeight="1">
      <c r="A974" s="3" t="s">
        <v>1979</v>
      </c>
      <c r="B974" s="4" t="s">
        <v>478</v>
      </c>
      <c r="C974" s="4" t="s">
        <v>479</v>
      </c>
      <c r="D974" s="3" t="s">
        <v>1536</v>
      </c>
      <c r="E974" s="3" t="s">
        <v>1564</v>
      </c>
      <c r="F974" s="3" t="s">
        <v>1565</v>
      </c>
      <c r="G974" s="3" t="s">
        <v>1566</v>
      </c>
      <c r="H974" s="3" t="s">
        <v>1567</v>
      </c>
      <c r="I974" s="3" t="s">
        <v>780</v>
      </c>
      <c r="J974" s="3"/>
      <c r="K974" s="3" t="s">
        <v>491</v>
      </c>
      <c r="L974" s="3">
        <v>100</v>
      </c>
      <c r="M974" s="4">
        <v>231010000</v>
      </c>
      <c r="N974" s="4" t="s">
        <v>483</v>
      </c>
      <c r="O974" s="3" t="s">
        <v>501</v>
      </c>
      <c r="P974" s="4" t="s">
        <v>483</v>
      </c>
      <c r="Q974" s="3"/>
      <c r="R974" s="3" t="s">
        <v>1130</v>
      </c>
      <c r="S974" s="3" t="s">
        <v>82</v>
      </c>
      <c r="T974" s="5"/>
      <c r="U974" s="3"/>
      <c r="V974" s="3"/>
      <c r="W974" s="26"/>
      <c r="X974" s="26">
        <v>0</v>
      </c>
      <c r="Y974" s="26">
        <v>0</v>
      </c>
      <c r="Z974" s="3"/>
      <c r="AA974" s="4" t="s">
        <v>1319</v>
      </c>
      <c r="AB974" s="3" t="s">
        <v>2611</v>
      </c>
      <c r="AC974" s="28"/>
    </row>
    <row r="975" spans="1:29" s="43" customFormat="1" ht="84" customHeight="1">
      <c r="A975" s="3" t="s">
        <v>2615</v>
      </c>
      <c r="B975" s="4" t="s">
        <v>478</v>
      </c>
      <c r="C975" s="4" t="s">
        <v>479</v>
      </c>
      <c r="D975" s="3" t="s">
        <v>1536</v>
      </c>
      <c r="E975" s="3" t="s">
        <v>1564</v>
      </c>
      <c r="F975" s="3" t="s">
        <v>1565</v>
      </c>
      <c r="G975" s="3" t="s">
        <v>1566</v>
      </c>
      <c r="H975" s="3" t="s">
        <v>1567</v>
      </c>
      <c r="I975" s="3" t="s">
        <v>2621</v>
      </c>
      <c r="J975" s="3"/>
      <c r="K975" s="3" t="s">
        <v>491</v>
      </c>
      <c r="L975" s="3">
        <v>100</v>
      </c>
      <c r="M975" s="4">
        <v>231010000</v>
      </c>
      <c r="N975" s="4" t="s">
        <v>483</v>
      </c>
      <c r="O975" s="3" t="s">
        <v>1475</v>
      </c>
      <c r="P975" s="4" t="s">
        <v>483</v>
      </c>
      <c r="Q975" s="3"/>
      <c r="R975" s="3" t="s">
        <v>1130</v>
      </c>
      <c r="S975" s="3" t="s">
        <v>82</v>
      </c>
      <c r="T975" s="5"/>
      <c r="U975" s="3"/>
      <c r="V975" s="3"/>
      <c r="W975" s="26"/>
      <c r="X975" s="26">
        <v>0</v>
      </c>
      <c r="Y975" s="26">
        <v>0</v>
      </c>
      <c r="Z975" s="3"/>
      <c r="AA975" s="4" t="s">
        <v>1319</v>
      </c>
      <c r="AB975" s="3">
        <v>11</v>
      </c>
      <c r="AC975" s="28"/>
    </row>
    <row r="976" spans="1:29" s="43" customFormat="1" ht="84" customHeight="1">
      <c r="A976" s="3" t="s">
        <v>2883</v>
      </c>
      <c r="B976" s="4" t="s">
        <v>478</v>
      </c>
      <c r="C976" s="4" t="s">
        <v>479</v>
      </c>
      <c r="D976" s="3" t="s">
        <v>1536</v>
      </c>
      <c r="E976" s="3" t="s">
        <v>1564</v>
      </c>
      <c r="F976" s="3" t="s">
        <v>1565</v>
      </c>
      <c r="G976" s="3" t="s">
        <v>1566</v>
      </c>
      <c r="H976" s="3" t="s">
        <v>1567</v>
      </c>
      <c r="I976" s="3" t="s">
        <v>2621</v>
      </c>
      <c r="J976" s="3"/>
      <c r="K976" s="3" t="s">
        <v>491</v>
      </c>
      <c r="L976" s="3">
        <v>100</v>
      </c>
      <c r="M976" s="4">
        <v>231010000</v>
      </c>
      <c r="N976" s="4" t="s">
        <v>483</v>
      </c>
      <c r="O976" s="3" t="s">
        <v>1445</v>
      </c>
      <c r="P976" s="4" t="s">
        <v>483</v>
      </c>
      <c r="Q976" s="3"/>
      <c r="R976" s="3" t="s">
        <v>1130</v>
      </c>
      <c r="S976" s="3" t="s">
        <v>82</v>
      </c>
      <c r="T976" s="5"/>
      <c r="U976" s="3"/>
      <c r="V976" s="3"/>
      <c r="W976" s="26"/>
      <c r="X976" s="26">
        <v>223214</v>
      </c>
      <c r="Y976" s="26">
        <v>250000</v>
      </c>
      <c r="Z976" s="3"/>
      <c r="AA976" s="4" t="s">
        <v>1319</v>
      </c>
      <c r="AB976" s="3"/>
      <c r="AC976" s="28"/>
    </row>
    <row r="977" spans="1:29" s="29" customFormat="1" ht="102" customHeight="1">
      <c r="A977" s="3" t="s">
        <v>1980</v>
      </c>
      <c r="B977" s="4" t="s">
        <v>478</v>
      </c>
      <c r="C977" s="4" t="s">
        <v>479</v>
      </c>
      <c r="D977" s="4" t="s">
        <v>71</v>
      </c>
      <c r="E977" s="4" t="s">
        <v>73</v>
      </c>
      <c r="F977" s="4" t="s">
        <v>72</v>
      </c>
      <c r="G977" s="4" t="s">
        <v>74</v>
      </c>
      <c r="H977" s="4" t="s">
        <v>69</v>
      </c>
      <c r="I977" s="4" t="s">
        <v>1367</v>
      </c>
      <c r="J977" s="4"/>
      <c r="K977" s="4" t="s">
        <v>482</v>
      </c>
      <c r="L977" s="4">
        <v>100</v>
      </c>
      <c r="M977" s="4">
        <v>231010000</v>
      </c>
      <c r="N977" s="4" t="s">
        <v>483</v>
      </c>
      <c r="O977" s="13" t="s">
        <v>577</v>
      </c>
      <c r="P977" s="4" t="s">
        <v>483</v>
      </c>
      <c r="Q977" s="4"/>
      <c r="R977" s="16" t="s">
        <v>1130</v>
      </c>
      <c r="S977" s="4" t="s">
        <v>486</v>
      </c>
      <c r="T977" s="5"/>
      <c r="U977" s="5"/>
      <c r="V977" s="5"/>
      <c r="W977" s="52"/>
      <c r="X977" s="52">
        <v>0</v>
      </c>
      <c r="Y977" s="53">
        <v>0</v>
      </c>
      <c r="Z977" s="42"/>
      <c r="AA977" s="4" t="s">
        <v>1319</v>
      </c>
      <c r="AB977" s="5">
        <v>11</v>
      </c>
      <c r="AC977" s="28"/>
    </row>
    <row r="978" spans="1:29" s="29" customFormat="1" ht="66" customHeight="1">
      <c r="A978" s="3" t="s">
        <v>3025</v>
      </c>
      <c r="B978" s="4" t="s">
        <v>478</v>
      </c>
      <c r="C978" s="4" t="s">
        <v>479</v>
      </c>
      <c r="D978" s="4" t="s">
        <v>71</v>
      </c>
      <c r="E978" s="4" t="s">
        <v>73</v>
      </c>
      <c r="F978" s="4" t="s">
        <v>72</v>
      </c>
      <c r="G978" s="4" t="s">
        <v>74</v>
      </c>
      <c r="H978" s="4" t="s">
        <v>69</v>
      </c>
      <c r="I978" s="4" t="s">
        <v>1367</v>
      </c>
      <c r="J978" s="4"/>
      <c r="K978" s="4" t="s">
        <v>482</v>
      </c>
      <c r="L978" s="4">
        <v>100</v>
      </c>
      <c r="M978" s="4">
        <v>231010000</v>
      </c>
      <c r="N978" s="4" t="s">
        <v>483</v>
      </c>
      <c r="O978" s="4" t="s">
        <v>1476</v>
      </c>
      <c r="P978" s="4" t="s">
        <v>483</v>
      </c>
      <c r="Q978" s="4"/>
      <c r="R978" s="16" t="s">
        <v>1130</v>
      </c>
      <c r="S978" s="4" t="s">
        <v>486</v>
      </c>
      <c r="T978" s="5"/>
      <c r="U978" s="5"/>
      <c r="V978" s="5"/>
      <c r="W978" s="52"/>
      <c r="X978" s="52">
        <v>1200000</v>
      </c>
      <c r="Y978" s="53">
        <f>X978*1.12</f>
        <v>1344000.0000000002</v>
      </c>
      <c r="Z978" s="42"/>
      <c r="AA978" s="4" t="s">
        <v>1319</v>
      </c>
      <c r="AB978" s="5"/>
      <c r="AC978" s="28"/>
    </row>
    <row r="979" spans="1:29" s="29" customFormat="1" ht="127.5">
      <c r="A979" s="3" t="s">
        <v>1981</v>
      </c>
      <c r="B979" s="4" t="s">
        <v>478</v>
      </c>
      <c r="C979" s="4" t="s">
        <v>479</v>
      </c>
      <c r="D979" s="4" t="s">
        <v>71</v>
      </c>
      <c r="E979" s="4" t="s">
        <v>73</v>
      </c>
      <c r="F979" s="3" t="s">
        <v>72</v>
      </c>
      <c r="G979" s="4" t="s">
        <v>74</v>
      </c>
      <c r="H979" s="3" t="s">
        <v>1579</v>
      </c>
      <c r="I979" s="4" t="s">
        <v>23</v>
      </c>
      <c r="J979" s="4"/>
      <c r="K979" s="4" t="s">
        <v>482</v>
      </c>
      <c r="L979" s="4">
        <v>100</v>
      </c>
      <c r="M979" s="4">
        <v>231010000</v>
      </c>
      <c r="N979" s="4" t="s">
        <v>483</v>
      </c>
      <c r="O979" s="13" t="s">
        <v>640</v>
      </c>
      <c r="P979" s="4" t="s">
        <v>483</v>
      </c>
      <c r="Q979" s="4"/>
      <c r="R979" s="16" t="s">
        <v>1130</v>
      </c>
      <c r="S979" s="4" t="s">
        <v>486</v>
      </c>
      <c r="T979" s="5"/>
      <c r="U979" s="5"/>
      <c r="V979" s="5"/>
      <c r="W979" s="53"/>
      <c r="X979" s="52">
        <f>5000*2+2500*39</f>
        <v>107500</v>
      </c>
      <c r="Y979" s="115">
        <f>X979*1.12</f>
        <v>120400.00000000001</v>
      </c>
      <c r="Z979" s="42"/>
      <c r="AA979" s="4" t="s">
        <v>1319</v>
      </c>
      <c r="AB979" s="5"/>
      <c r="AC979" s="28"/>
    </row>
    <row r="980" spans="1:29" s="29" customFormat="1" ht="80.25" customHeight="1">
      <c r="A980" s="3" t="s">
        <v>1982</v>
      </c>
      <c r="B980" s="4" t="s">
        <v>478</v>
      </c>
      <c r="C980" s="4" t="s">
        <v>479</v>
      </c>
      <c r="D980" s="4" t="s">
        <v>109</v>
      </c>
      <c r="E980" s="4" t="s">
        <v>110</v>
      </c>
      <c r="F980" s="4" t="s">
        <v>1818</v>
      </c>
      <c r="G980" s="4" t="s">
        <v>110</v>
      </c>
      <c r="H980" s="4" t="s">
        <v>1818</v>
      </c>
      <c r="I980" s="4"/>
      <c r="J980" s="4"/>
      <c r="K980" s="4" t="s">
        <v>491</v>
      </c>
      <c r="L980" s="4">
        <v>100</v>
      </c>
      <c r="M980" s="4">
        <v>231010000</v>
      </c>
      <c r="N980" s="4" t="s">
        <v>483</v>
      </c>
      <c r="O980" s="4" t="s">
        <v>501</v>
      </c>
      <c r="P980" s="4" t="s">
        <v>483</v>
      </c>
      <c r="Q980" s="4"/>
      <c r="R980" s="4" t="s">
        <v>1392</v>
      </c>
      <c r="S980" s="16" t="s">
        <v>82</v>
      </c>
      <c r="T980" s="74"/>
      <c r="U980" s="76"/>
      <c r="V980" s="76"/>
      <c r="W980" s="110"/>
      <c r="X980" s="116">
        <f>Y980/1.12</f>
        <v>0</v>
      </c>
      <c r="Y980" s="116">
        <v>0</v>
      </c>
      <c r="Z980" s="77"/>
      <c r="AA980" s="4" t="s">
        <v>1319</v>
      </c>
      <c r="AB980" s="76">
        <v>7</v>
      </c>
      <c r="AC980" s="122"/>
    </row>
    <row r="981" spans="1:29" s="29" customFormat="1" ht="80.25" customHeight="1">
      <c r="A981" s="3" t="s">
        <v>2583</v>
      </c>
      <c r="B981" s="4" t="s">
        <v>478</v>
      </c>
      <c r="C981" s="4" t="s">
        <v>479</v>
      </c>
      <c r="D981" s="4" t="s">
        <v>109</v>
      </c>
      <c r="E981" s="4" t="s">
        <v>110</v>
      </c>
      <c r="F981" s="4" t="s">
        <v>1818</v>
      </c>
      <c r="G981" s="4" t="s">
        <v>110</v>
      </c>
      <c r="H981" s="4" t="s">
        <v>1818</v>
      </c>
      <c r="I981" s="4"/>
      <c r="J981" s="4"/>
      <c r="K981" s="4" t="s">
        <v>482</v>
      </c>
      <c r="L981" s="4">
        <v>100</v>
      </c>
      <c r="M981" s="4">
        <v>231010000</v>
      </c>
      <c r="N981" s="4" t="s">
        <v>483</v>
      </c>
      <c r="O981" s="4" t="s">
        <v>501</v>
      </c>
      <c r="P981" s="4" t="s">
        <v>483</v>
      </c>
      <c r="Q981" s="4"/>
      <c r="R981" s="4" t="s">
        <v>1392</v>
      </c>
      <c r="S981" s="16" t="s">
        <v>82</v>
      </c>
      <c r="T981" s="74"/>
      <c r="U981" s="76"/>
      <c r="V981" s="76"/>
      <c r="W981" s="110"/>
      <c r="X981" s="116">
        <v>89286</v>
      </c>
      <c r="Y981" s="116">
        <v>100000</v>
      </c>
      <c r="Z981" s="77"/>
      <c r="AA981" s="4" t="s">
        <v>1319</v>
      </c>
      <c r="AB981" s="74"/>
      <c r="AC981" s="122"/>
    </row>
    <row r="982" spans="1:29" s="56" customFormat="1" ht="156.75" customHeight="1">
      <c r="A982" s="3" t="s">
        <v>1983</v>
      </c>
      <c r="B982" s="4" t="s">
        <v>478</v>
      </c>
      <c r="C982" s="4" t="s">
        <v>479</v>
      </c>
      <c r="D982" s="4" t="s">
        <v>71</v>
      </c>
      <c r="E982" s="4" t="s">
        <v>73</v>
      </c>
      <c r="F982" s="3" t="s">
        <v>72</v>
      </c>
      <c r="G982" s="4" t="s">
        <v>74</v>
      </c>
      <c r="H982" s="3" t="s">
        <v>69</v>
      </c>
      <c r="I982" s="3" t="s">
        <v>1641</v>
      </c>
      <c r="J982" s="3"/>
      <c r="K982" s="4" t="s">
        <v>482</v>
      </c>
      <c r="L982" s="4">
        <v>100</v>
      </c>
      <c r="M982" s="3">
        <v>231010000</v>
      </c>
      <c r="N982" s="4" t="s">
        <v>483</v>
      </c>
      <c r="O982" s="13" t="s">
        <v>577</v>
      </c>
      <c r="P982" s="4" t="s">
        <v>483</v>
      </c>
      <c r="Q982" s="5"/>
      <c r="R982" s="3" t="s">
        <v>1308</v>
      </c>
      <c r="S982" s="16" t="s">
        <v>82</v>
      </c>
      <c r="T982" s="5"/>
      <c r="U982" s="5"/>
      <c r="V982" s="3"/>
      <c r="W982" s="50"/>
      <c r="X982" s="47">
        <v>180000</v>
      </c>
      <c r="Y982" s="26">
        <v>201600.00000000003</v>
      </c>
      <c r="Z982" s="5"/>
      <c r="AA982" s="5"/>
      <c r="AB982" s="5"/>
      <c r="AC982" s="122"/>
    </row>
    <row r="983" spans="1:29" s="56" customFormat="1" ht="156.75" customHeight="1">
      <c r="A983" s="3" t="s">
        <v>1984</v>
      </c>
      <c r="B983" s="4" t="s">
        <v>478</v>
      </c>
      <c r="C983" s="4" t="s">
        <v>479</v>
      </c>
      <c r="D983" s="3" t="s">
        <v>1737</v>
      </c>
      <c r="E983" s="3" t="s">
        <v>1739</v>
      </c>
      <c r="F983" s="3" t="s">
        <v>1738</v>
      </c>
      <c r="G983" s="3" t="s">
        <v>1739</v>
      </c>
      <c r="H983" s="3" t="s">
        <v>1740</v>
      </c>
      <c r="I983" s="3" t="s">
        <v>906</v>
      </c>
      <c r="J983" s="3"/>
      <c r="K983" s="3" t="s">
        <v>482</v>
      </c>
      <c r="L983" s="3">
        <v>100</v>
      </c>
      <c r="M983" s="3">
        <v>231010000</v>
      </c>
      <c r="N983" s="4" t="s">
        <v>2447</v>
      </c>
      <c r="O983" s="4" t="s">
        <v>1172</v>
      </c>
      <c r="P983" s="4" t="s">
        <v>483</v>
      </c>
      <c r="Q983" s="4"/>
      <c r="R983" s="3" t="s">
        <v>1308</v>
      </c>
      <c r="S983" s="4" t="s">
        <v>1406</v>
      </c>
      <c r="T983" s="39"/>
      <c r="U983" s="5"/>
      <c r="V983" s="5"/>
      <c r="W983" s="52"/>
      <c r="X983" s="26">
        <v>440300</v>
      </c>
      <c r="Y983" s="26">
        <v>493136.00000000006</v>
      </c>
      <c r="Z983" s="42"/>
      <c r="AA983" s="5">
        <v>2015</v>
      </c>
      <c r="AB983" s="5"/>
      <c r="AC983" s="122"/>
    </row>
    <row r="984" spans="1:28" ht="78" customHeight="1">
      <c r="A984" s="3" t="s">
        <v>1985</v>
      </c>
      <c r="B984" s="4" t="s">
        <v>1183</v>
      </c>
      <c r="C984" s="4" t="s">
        <v>479</v>
      </c>
      <c r="D984" s="4" t="s">
        <v>78</v>
      </c>
      <c r="E984" s="4" t="s">
        <v>80</v>
      </c>
      <c r="F984" s="4" t="s">
        <v>1819</v>
      </c>
      <c r="G984" s="4" t="s">
        <v>81</v>
      </c>
      <c r="H984" s="4" t="s">
        <v>1112</v>
      </c>
      <c r="I984" s="4" t="s">
        <v>2500</v>
      </c>
      <c r="J984" s="4"/>
      <c r="K984" s="4" t="s">
        <v>491</v>
      </c>
      <c r="L984" s="4">
        <v>100</v>
      </c>
      <c r="M984" s="4">
        <v>231010000</v>
      </c>
      <c r="N984" s="4" t="s">
        <v>483</v>
      </c>
      <c r="O984" s="4" t="s">
        <v>494</v>
      </c>
      <c r="P984" s="4" t="s">
        <v>483</v>
      </c>
      <c r="Q984" s="4"/>
      <c r="R984" s="4" t="s">
        <v>1392</v>
      </c>
      <c r="S984" s="4" t="s">
        <v>82</v>
      </c>
      <c r="T984" s="4"/>
      <c r="U984" s="4"/>
      <c r="V984" s="4"/>
      <c r="W984" s="24"/>
      <c r="X984" s="26">
        <v>0</v>
      </c>
      <c r="Y984" s="26">
        <v>0</v>
      </c>
      <c r="Z984" s="123"/>
      <c r="AA984" s="40" t="s">
        <v>1319</v>
      </c>
      <c r="AB984" s="18" t="s">
        <v>3294</v>
      </c>
    </row>
    <row r="985" spans="1:28" ht="78" customHeight="1">
      <c r="A985" s="3" t="s">
        <v>3295</v>
      </c>
      <c r="B985" s="4" t="s">
        <v>1183</v>
      </c>
      <c r="C985" s="4" t="s">
        <v>479</v>
      </c>
      <c r="D985" s="4" t="s">
        <v>3296</v>
      </c>
      <c r="E985" s="4" t="s">
        <v>3297</v>
      </c>
      <c r="F985" s="4" t="s">
        <v>3298</v>
      </c>
      <c r="G985" s="4" t="s">
        <v>3297</v>
      </c>
      <c r="H985" s="4" t="s">
        <v>3298</v>
      </c>
      <c r="I985" s="4" t="s">
        <v>2500</v>
      </c>
      <c r="J985" s="4"/>
      <c r="K985" s="4" t="s">
        <v>491</v>
      </c>
      <c r="L985" s="4">
        <v>100</v>
      </c>
      <c r="M985" s="4">
        <v>231010000</v>
      </c>
      <c r="N985" s="4" t="s">
        <v>483</v>
      </c>
      <c r="O985" s="4" t="s">
        <v>1628</v>
      </c>
      <c r="P985" s="4" t="s">
        <v>483</v>
      </c>
      <c r="Q985" s="4"/>
      <c r="R985" s="4" t="s">
        <v>1392</v>
      </c>
      <c r="S985" s="4" t="s">
        <v>82</v>
      </c>
      <c r="T985" s="4"/>
      <c r="U985" s="4"/>
      <c r="V985" s="4"/>
      <c r="W985" s="24"/>
      <c r="X985" s="26">
        <v>800000</v>
      </c>
      <c r="Y985" s="26">
        <v>896000</v>
      </c>
      <c r="Z985" s="123"/>
      <c r="AA985" s="40" t="s">
        <v>1319</v>
      </c>
      <c r="AB985" s="18"/>
    </row>
    <row r="986" spans="1:29" ht="53.25" customHeight="1">
      <c r="A986" s="3" t="s">
        <v>1986</v>
      </c>
      <c r="B986" s="4" t="s">
        <v>478</v>
      </c>
      <c r="C986" s="4" t="s">
        <v>479</v>
      </c>
      <c r="D986" s="4" t="s">
        <v>53</v>
      </c>
      <c r="E986" s="4" t="s">
        <v>67</v>
      </c>
      <c r="F986" s="3" t="s">
        <v>792</v>
      </c>
      <c r="G986" s="4" t="s">
        <v>54</v>
      </c>
      <c r="H986" s="3" t="s">
        <v>66</v>
      </c>
      <c r="I986" s="3" t="s">
        <v>793</v>
      </c>
      <c r="J986" s="3"/>
      <c r="K986" s="4" t="s">
        <v>482</v>
      </c>
      <c r="L986" s="4">
        <v>100</v>
      </c>
      <c r="M986" s="12" t="s">
        <v>2463</v>
      </c>
      <c r="N986" s="4" t="s">
        <v>483</v>
      </c>
      <c r="O986" s="13" t="s">
        <v>501</v>
      </c>
      <c r="P986" s="4" t="s">
        <v>483</v>
      </c>
      <c r="Q986" s="4"/>
      <c r="R986" s="4" t="s">
        <v>1392</v>
      </c>
      <c r="S986" s="4" t="s">
        <v>1406</v>
      </c>
      <c r="T986" s="39"/>
      <c r="U986" s="3" t="s">
        <v>169</v>
      </c>
      <c r="V986" s="50"/>
      <c r="W986" s="53"/>
      <c r="X986" s="24">
        <v>0</v>
      </c>
      <c r="Y986" s="24">
        <f aca="true" t="shared" si="60" ref="Y986:Y992">X986*1.12</f>
        <v>0</v>
      </c>
      <c r="Z986" s="3"/>
      <c r="AA986" s="40" t="s">
        <v>1319</v>
      </c>
      <c r="AB986" s="4">
        <v>11</v>
      </c>
      <c r="AC986" s="28"/>
    </row>
    <row r="987" spans="1:29" ht="53.25" customHeight="1">
      <c r="A987" s="3" t="s">
        <v>2922</v>
      </c>
      <c r="B987" s="4" t="s">
        <v>478</v>
      </c>
      <c r="C987" s="4" t="s">
        <v>479</v>
      </c>
      <c r="D987" s="4" t="s">
        <v>53</v>
      </c>
      <c r="E987" s="4" t="s">
        <v>67</v>
      </c>
      <c r="F987" s="3" t="s">
        <v>792</v>
      </c>
      <c r="G987" s="4" t="s">
        <v>54</v>
      </c>
      <c r="H987" s="3" t="s">
        <v>66</v>
      </c>
      <c r="I987" s="3" t="s">
        <v>793</v>
      </c>
      <c r="J987" s="3"/>
      <c r="K987" s="4" t="s">
        <v>482</v>
      </c>
      <c r="L987" s="4">
        <v>100</v>
      </c>
      <c r="M987" s="12" t="s">
        <v>2463</v>
      </c>
      <c r="N987" s="4" t="s">
        <v>483</v>
      </c>
      <c r="O987" s="3" t="s">
        <v>1445</v>
      </c>
      <c r="P987" s="4" t="s">
        <v>483</v>
      </c>
      <c r="Q987" s="4"/>
      <c r="R987" s="4" t="s">
        <v>1392</v>
      </c>
      <c r="S987" s="4" t="s">
        <v>1406</v>
      </c>
      <c r="T987" s="39"/>
      <c r="U987" s="3" t="s">
        <v>169</v>
      </c>
      <c r="V987" s="50"/>
      <c r="W987" s="53"/>
      <c r="X987" s="24">
        <v>60000</v>
      </c>
      <c r="Y987" s="24">
        <f t="shared" si="60"/>
        <v>67200</v>
      </c>
      <c r="Z987" s="3"/>
      <c r="AA987" s="40" t="s">
        <v>1319</v>
      </c>
      <c r="AB987" s="4"/>
      <c r="AC987" s="28"/>
    </row>
    <row r="988" spans="1:29" ht="81" customHeight="1">
      <c r="A988" s="3" t="s">
        <v>1987</v>
      </c>
      <c r="B988" s="4" t="s">
        <v>478</v>
      </c>
      <c r="C988" s="4" t="s">
        <v>479</v>
      </c>
      <c r="D988" s="70" t="s">
        <v>78</v>
      </c>
      <c r="E988" s="18" t="s">
        <v>80</v>
      </c>
      <c r="F988" s="4" t="s">
        <v>85</v>
      </c>
      <c r="G988" s="18" t="s">
        <v>81</v>
      </c>
      <c r="H988" s="3" t="s">
        <v>89</v>
      </c>
      <c r="I988" s="3" t="s">
        <v>90</v>
      </c>
      <c r="J988" s="3"/>
      <c r="K988" s="4" t="s">
        <v>482</v>
      </c>
      <c r="L988" s="10">
        <v>100</v>
      </c>
      <c r="M988" s="12" t="s">
        <v>2463</v>
      </c>
      <c r="N988" s="4" t="s">
        <v>483</v>
      </c>
      <c r="O988" s="10" t="s">
        <v>499</v>
      </c>
      <c r="P988" s="4" t="s">
        <v>483</v>
      </c>
      <c r="Q988" s="4"/>
      <c r="R988" s="10" t="s">
        <v>1392</v>
      </c>
      <c r="S988" s="16" t="s">
        <v>82</v>
      </c>
      <c r="T988" s="39"/>
      <c r="U988" s="3"/>
      <c r="V988" s="50"/>
      <c r="W988" s="53"/>
      <c r="X988" s="47">
        <v>0</v>
      </c>
      <c r="Y988" s="24">
        <f>X988*1.12</f>
        <v>0</v>
      </c>
      <c r="Z988" s="4"/>
      <c r="AA988" s="40" t="s">
        <v>1319</v>
      </c>
      <c r="AB988" s="4">
        <v>11</v>
      </c>
      <c r="AC988" s="28"/>
    </row>
    <row r="989" spans="1:29" ht="85.5" customHeight="1">
      <c r="A989" s="3" t="s">
        <v>3538</v>
      </c>
      <c r="B989" s="4" t="s">
        <v>478</v>
      </c>
      <c r="C989" s="4" t="s">
        <v>479</v>
      </c>
      <c r="D989" s="70" t="s">
        <v>78</v>
      </c>
      <c r="E989" s="18" t="s">
        <v>80</v>
      </c>
      <c r="F989" s="4" t="s">
        <v>85</v>
      </c>
      <c r="G989" s="18" t="s">
        <v>81</v>
      </c>
      <c r="H989" s="3" t="s">
        <v>89</v>
      </c>
      <c r="I989" s="3" t="s">
        <v>90</v>
      </c>
      <c r="J989" s="3"/>
      <c r="K989" s="4" t="s">
        <v>482</v>
      </c>
      <c r="L989" s="10">
        <v>100</v>
      </c>
      <c r="M989" s="12" t="s">
        <v>2463</v>
      </c>
      <c r="N989" s="4" t="s">
        <v>483</v>
      </c>
      <c r="O989" s="10" t="s">
        <v>576</v>
      </c>
      <c r="P989" s="4" t="s">
        <v>483</v>
      </c>
      <c r="Q989" s="4"/>
      <c r="R989" s="10" t="s">
        <v>1392</v>
      </c>
      <c r="S989" s="16" t="s">
        <v>82</v>
      </c>
      <c r="T989" s="39"/>
      <c r="U989" s="3"/>
      <c r="V989" s="50"/>
      <c r="W989" s="53"/>
      <c r="X989" s="47">
        <v>1477679</v>
      </c>
      <c r="Y989" s="24">
        <f>X989*1.12</f>
        <v>1655000.4800000002</v>
      </c>
      <c r="Z989" s="4"/>
      <c r="AA989" s="40" t="s">
        <v>1319</v>
      </c>
      <c r="AB989" s="4"/>
      <c r="AC989" s="28"/>
    </row>
    <row r="990" spans="1:239" s="28" customFormat="1" ht="42" customHeight="1">
      <c r="A990" s="3" t="s">
        <v>1988</v>
      </c>
      <c r="B990" s="4" t="s">
        <v>478</v>
      </c>
      <c r="C990" s="4" t="s">
        <v>479</v>
      </c>
      <c r="D990" s="4" t="s">
        <v>105</v>
      </c>
      <c r="E990" s="4" t="s">
        <v>107</v>
      </c>
      <c r="F990" s="3" t="s">
        <v>106</v>
      </c>
      <c r="G990" s="4" t="s">
        <v>107</v>
      </c>
      <c r="H990" s="3" t="s">
        <v>108</v>
      </c>
      <c r="I990" s="3"/>
      <c r="J990" s="3"/>
      <c r="K990" s="3" t="s">
        <v>482</v>
      </c>
      <c r="L990" s="3">
        <v>100</v>
      </c>
      <c r="M990" s="12" t="s">
        <v>2463</v>
      </c>
      <c r="N990" s="4" t="s">
        <v>483</v>
      </c>
      <c r="O990" s="13" t="s">
        <v>484</v>
      </c>
      <c r="P990" s="4" t="s">
        <v>483</v>
      </c>
      <c r="Q990" s="4"/>
      <c r="R990" s="4" t="s">
        <v>1392</v>
      </c>
      <c r="S990" s="16" t="s">
        <v>82</v>
      </c>
      <c r="T990" s="39"/>
      <c r="U990" s="3" t="s">
        <v>169</v>
      </c>
      <c r="V990" s="50"/>
      <c r="W990" s="24"/>
      <c r="X990" s="24">
        <v>4464286</v>
      </c>
      <c r="Y990" s="24">
        <f t="shared" si="60"/>
        <v>5000000.32</v>
      </c>
      <c r="Z990" s="4"/>
      <c r="AA990" s="40" t="s">
        <v>1319</v>
      </c>
      <c r="AB990" s="4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  <c r="BQ990" s="8"/>
      <c r="BR990" s="8"/>
      <c r="BS990" s="8"/>
      <c r="BT990" s="8"/>
      <c r="BU990" s="8"/>
      <c r="BV990" s="8"/>
      <c r="BW990" s="8"/>
      <c r="BX990" s="8"/>
      <c r="BY990" s="8"/>
      <c r="BZ990" s="8"/>
      <c r="CA990" s="8"/>
      <c r="CB990" s="8"/>
      <c r="CC990" s="8"/>
      <c r="CD990" s="8"/>
      <c r="CE990" s="8"/>
      <c r="CF990" s="8"/>
      <c r="CG990" s="8"/>
      <c r="CH990" s="8"/>
      <c r="CI990" s="8"/>
      <c r="CJ990" s="8"/>
      <c r="CK990" s="8"/>
      <c r="CL990" s="8"/>
      <c r="CM990" s="8"/>
      <c r="CN990" s="8"/>
      <c r="CO990" s="8"/>
      <c r="CP990" s="8"/>
      <c r="CQ990" s="8"/>
      <c r="CR990" s="8"/>
      <c r="CS990" s="8"/>
      <c r="CT990" s="8"/>
      <c r="CU990" s="8"/>
      <c r="CV990" s="8"/>
      <c r="CW990" s="8"/>
      <c r="CX990" s="8"/>
      <c r="CY990" s="8"/>
      <c r="CZ990" s="8"/>
      <c r="DA990" s="8"/>
      <c r="DB990" s="8"/>
      <c r="DC990" s="8"/>
      <c r="DD990" s="8"/>
      <c r="DE990" s="8"/>
      <c r="DF990" s="8"/>
      <c r="DG990" s="8"/>
      <c r="DH990" s="8"/>
      <c r="DI990" s="8"/>
      <c r="DJ990" s="8"/>
      <c r="DK990" s="8"/>
      <c r="DL990" s="8"/>
      <c r="DM990" s="8"/>
      <c r="DN990" s="8"/>
      <c r="DO990" s="8"/>
      <c r="DP990" s="8"/>
      <c r="DQ990" s="8"/>
      <c r="DR990" s="8"/>
      <c r="DS990" s="8"/>
      <c r="DT990" s="8"/>
      <c r="DU990" s="8"/>
      <c r="DV990" s="8"/>
      <c r="DW990" s="8"/>
      <c r="DX990" s="8"/>
      <c r="DY990" s="8"/>
      <c r="DZ990" s="8"/>
      <c r="EA990" s="8"/>
      <c r="EB990" s="8"/>
      <c r="EC990" s="8"/>
      <c r="ED990" s="8"/>
      <c r="EE990" s="8"/>
      <c r="EF990" s="8"/>
      <c r="EG990" s="8"/>
      <c r="EH990" s="8"/>
      <c r="EI990" s="8"/>
      <c r="EJ990" s="8"/>
      <c r="EK990" s="8"/>
      <c r="EL990" s="8"/>
      <c r="EM990" s="8"/>
      <c r="EN990" s="8"/>
      <c r="EO990" s="8"/>
      <c r="EP990" s="8"/>
      <c r="EQ990" s="8"/>
      <c r="ER990" s="8"/>
      <c r="ES990" s="8"/>
      <c r="ET990" s="8"/>
      <c r="EU990" s="8"/>
      <c r="EV990" s="8"/>
      <c r="EW990" s="8"/>
      <c r="EX990" s="8"/>
      <c r="EY990" s="8"/>
      <c r="EZ990" s="8"/>
      <c r="FA990" s="8"/>
      <c r="FB990" s="8"/>
      <c r="FC990" s="8"/>
      <c r="FD990" s="8"/>
      <c r="FE990" s="8"/>
      <c r="FF990" s="8"/>
      <c r="FG990" s="8"/>
      <c r="FH990" s="8"/>
      <c r="FI990" s="8"/>
      <c r="FJ990" s="8"/>
      <c r="FK990" s="8"/>
      <c r="FL990" s="8"/>
      <c r="FM990" s="8"/>
      <c r="FN990" s="8"/>
      <c r="FO990" s="8"/>
      <c r="FP990" s="8"/>
      <c r="FQ990" s="8"/>
      <c r="FR990" s="8"/>
      <c r="FS990" s="8"/>
      <c r="FT990" s="8"/>
      <c r="FU990" s="8"/>
      <c r="FV990" s="8"/>
      <c r="FW990" s="8"/>
      <c r="FX990" s="8"/>
      <c r="FY990" s="8"/>
      <c r="FZ990" s="8"/>
      <c r="GA990" s="8"/>
      <c r="GB990" s="8"/>
      <c r="GC990" s="8"/>
      <c r="GD990" s="8"/>
      <c r="GE990" s="8"/>
      <c r="GF990" s="8"/>
      <c r="GG990" s="8"/>
      <c r="GH990" s="8"/>
      <c r="GI990" s="8"/>
      <c r="GJ990" s="8"/>
      <c r="GK990" s="8"/>
      <c r="GL990" s="8"/>
      <c r="GM990" s="8"/>
      <c r="GN990" s="8"/>
      <c r="GO990" s="8"/>
      <c r="GP990" s="8"/>
      <c r="GQ990" s="8"/>
      <c r="GR990" s="8"/>
      <c r="GS990" s="8"/>
      <c r="GT990" s="8"/>
      <c r="GU990" s="8"/>
      <c r="GV990" s="8"/>
      <c r="GW990" s="8"/>
      <c r="GX990" s="8"/>
      <c r="GY990" s="8"/>
      <c r="GZ990" s="8"/>
      <c r="HA990" s="8"/>
      <c r="HB990" s="8"/>
      <c r="HC990" s="8"/>
      <c r="HD990" s="8"/>
      <c r="HE990" s="8"/>
      <c r="HF990" s="8"/>
      <c r="HG990" s="8"/>
      <c r="HH990" s="8"/>
      <c r="HI990" s="8"/>
      <c r="HJ990" s="8"/>
      <c r="HK990" s="8"/>
      <c r="HL990" s="8"/>
      <c r="HM990" s="8"/>
      <c r="HN990" s="8"/>
      <c r="HO990" s="8"/>
      <c r="HP990" s="8"/>
      <c r="HQ990" s="8"/>
      <c r="HR990" s="8"/>
      <c r="HS990" s="8"/>
      <c r="HT990" s="8"/>
      <c r="HU990" s="8"/>
      <c r="HV990" s="8"/>
      <c r="HW990" s="8"/>
      <c r="HX990" s="8"/>
      <c r="HY990" s="8"/>
      <c r="HZ990" s="8"/>
      <c r="IA990" s="8"/>
      <c r="IB990" s="8"/>
      <c r="IC990" s="8"/>
      <c r="ID990" s="8"/>
      <c r="IE990" s="8"/>
    </row>
    <row r="991" spans="1:29" ht="50.25" customHeight="1">
      <c r="A991" s="3" t="s">
        <v>1989</v>
      </c>
      <c r="B991" s="4" t="s">
        <v>478</v>
      </c>
      <c r="C991" s="4" t="s">
        <v>479</v>
      </c>
      <c r="D991" s="4" t="s">
        <v>112</v>
      </c>
      <c r="E991" s="4" t="s">
        <v>113</v>
      </c>
      <c r="F991" s="4" t="s">
        <v>1728</v>
      </c>
      <c r="G991" s="4" t="s">
        <v>1729</v>
      </c>
      <c r="H991" s="3" t="s">
        <v>1730</v>
      </c>
      <c r="I991" s="3" t="s">
        <v>115</v>
      </c>
      <c r="J991" s="3"/>
      <c r="K991" s="4" t="s">
        <v>491</v>
      </c>
      <c r="L991" s="4">
        <v>100</v>
      </c>
      <c r="M991" s="12" t="s">
        <v>2463</v>
      </c>
      <c r="N991" s="4" t="s">
        <v>483</v>
      </c>
      <c r="O991" s="4" t="s">
        <v>494</v>
      </c>
      <c r="P991" s="4" t="s">
        <v>483</v>
      </c>
      <c r="Q991" s="4"/>
      <c r="R991" s="4" t="s">
        <v>1392</v>
      </c>
      <c r="S991" s="16" t="s">
        <v>82</v>
      </c>
      <c r="T991" s="25"/>
      <c r="U991" s="14"/>
      <c r="V991" s="3"/>
      <c r="W991" s="24"/>
      <c r="X991" s="26">
        <v>0</v>
      </c>
      <c r="Y991" s="26">
        <f t="shared" si="60"/>
        <v>0</v>
      </c>
      <c r="Z991" s="4"/>
      <c r="AA991" s="40" t="s">
        <v>1319</v>
      </c>
      <c r="AB991" s="4">
        <v>7.11</v>
      </c>
      <c r="AC991" s="28"/>
    </row>
    <row r="992" spans="1:29" ht="50.25" customHeight="1">
      <c r="A992" s="3" t="s">
        <v>3013</v>
      </c>
      <c r="B992" s="4" t="s">
        <v>478</v>
      </c>
      <c r="C992" s="4" t="s">
        <v>479</v>
      </c>
      <c r="D992" s="4" t="s">
        <v>112</v>
      </c>
      <c r="E992" s="4" t="s">
        <v>113</v>
      </c>
      <c r="F992" s="4" t="s">
        <v>1728</v>
      </c>
      <c r="G992" s="4" t="s">
        <v>1729</v>
      </c>
      <c r="H992" s="3" t="s">
        <v>1730</v>
      </c>
      <c r="I992" s="3" t="s">
        <v>115</v>
      </c>
      <c r="J992" s="3"/>
      <c r="K992" s="4" t="s">
        <v>482</v>
      </c>
      <c r="L992" s="4">
        <v>100</v>
      </c>
      <c r="M992" s="12" t="s">
        <v>2463</v>
      </c>
      <c r="N992" s="4" t="s">
        <v>483</v>
      </c>
      <c r="O992" s="4" t="s">
        <v>1476</v>
      </c>
      <c r="P992" s="4" t="s">
        <v>483</v>
      </c>
      <c r="Q992" s="4"/>
      <c r="R992" s="4" t="s">
        <v>1392</v>
      </c>
      <c r="S992" s="16" t="s">
        <v>82</v>
      </c>
      <c r="T992" s="25"/>
      <c r="U992" s="14"/>
      <c r="V992" s="3"/>
      <c r="W992" s="24"/>
      <c r="X992" s="26">
        <v>200000</v>
      </c>
      <c r="Y992" s="26">
        <f t="shared" si="60"/>
        <v>224000.00000000003</v>
      </c>
      <c r="Z992" s="4"/>
      <c r="AA992" s="40" t="s">
        <v>1319</v>
      </c>
      <c r="AB992" s="4"/>
      <c r="AC992" s="28"/>
    </row>
    <row r="993" spans="1:29" ht="53.25" customHeight="1">
      <c r="A993" s="3" t="s">
        <v>1990</v>
      </c>
      <c r="B993" s="16" t="s">
        <v>478</v>
      </c>
      <c r="C993" s="16" t="s">
        <v>479</v>
      </c>
      <c r="D993" s="16" t="s">
        <v>130</v>
      </c>
      <c r="E993" s="16" t="s">
        <v>132</v>
      </c>
      <c r="F993" s="16" t="s">
        <v>131</v>
      </c>
      <c r="G993" s="16" t="s">
        <v>133</v>
      </c>
      <c r="H993" s="3" t="s">
        <v>129</v>
      </c>
      <c r="I993" s="3" t="s">
        <v>134</v>
      </c>
      <c r="J993" s="3"/>
      <c r="K993" s="16" t="s">
        <v>482</v>
      </c>
      <c r="L993" s="16">
        <v>100</v>
      </c>
      <c r="M993" s="12" t="s">
        <v>2463</v>
      </c>
      <c r="N993" s="4" t="s">
        <v>483</v>
      </c>
      <c r="O993" s="16" t="s">
        <v>494</v>
      </c>
      <c r="P993" s="4" t="s">
        <v>483</v>
      </c>
      <c r="Q993" s="4"/>
      <c r="R993" s="4" t="s">
        <v>1392</v>
      </c>
      <c r="S993" s="16" t="s">
        <v>82</v>
      </c>
      <c r="T993" s="49"/>
      <c r="U993" s="48"/>
      <c r="V993" s="3"/>
      <c r="W993" s="109"/>
      <c r="X993" s="47">
        <v>312499.99999999994</v>
      </c>
      <c r="Y993" s="26">
        <v>350000</v>
      </c>
      <c r="Z993" s="4"/>
      <c r="AA993" s="40" t="s">
        <v>1319</v>
      </c>
      <c r="AB993" s="4"/>
      <c r="AC993" s="28"/>
    </row>
    <row r="994" spans="1:29" s="44" customFormat="1" ht="58.5" customHeight="1">
      <c r="A994" s="3" t="s">
        <v>1991</v>
      </c>
      <c r="B994" s="4" t="s">
        <v>478</v>
      </c>
      <c r="C994" s="4" t="s">
        <v>479</v>
      </c>
      <c r="D994" s="16" t="s">
        <v>838</v>
      </c>
      <c r="E994" s="16" t="s">
        <v>839</v>
      </c>
      <c r="F994" s="16"/>
      <c r="G994" s="16" t="s">
        <v>839</v>
      </c>
      <c r="H994" s="16"/>
      <c r="I994" s="3" t="s">
        <v>1391</v>
      </c>
      <c r="J994" s="3"/>
      <c r="K994" s="16" t="s">
        <v>491</v>
      </c>
      <c r="L994" s="16">
        <v>100</v>
      </c>
      <c r="M994" s="12" t="s">
        <v>2463</v>
      </c>
      <c r="N994" s="4" t="s">
        <v>483</v>
      </c>
      <c r="O994" s="16" t="s">
        <v>576</v>
      </c>
      <c r="P994" s="4" t="s">
        <v>483</v>
      </c>
      <c r="Q994" s="4"/>
      <c r="R994" s="4" t="s">
        <v>1392</v>
      </c>
      <c r="S994" s="16" t="s">
        <v>82</v>
      </c>
      <c r="T994" s="49"/>
      <c r="U994" s="48"/>
      <c r="V994" s="3"/>
      <c r="W994" s="109"/>
      <c r="X994" s="47">
        <v>2000000</v>
      </c>
      <c r="Y994" s="26">
        <v>2240000</v>
      </c>
      <c r="Z994" s="4"/>
      <c r="AA994" s="40" t="s">
        <v>1319</v>
      </c>
      <c r="AB994" s="4"/>
      <c r="AC994" s="28"/>
    </row>
    <row r="995" spans="1:29" s="44" customFormat="1" ht="58.5" customHeight="1">
      <c r="A995" s="3" t="s">
        <v>1992</v>
      </c>
      <c r="B995" s="4" t="s">
        <v>478</v>
      </c>
      <c r="C995" s="4" t="s">
        <v>479</v>
      </c>
      <c r="D995" s="4" t="s">
        <v>71</v>
      </c>
      <c r="E995" s="4" t="s">
        <v>73</v>
      </c>
      <c r="F995" s="3" t="s">
        <v>72</v>
      </c>
      <c r="G995" s="4" t="s">
        <v>74</v>
      </c>
      <c r="H995" s="3" t="s">
        <v>69</v>
      </c>
      <c r="I995" s="3" t="s">
        <v>135</v>
      </c>
      <c r="J995" s="3"/>
      <c r="K995" s="4" t="s">
        <v>482</v>
      </c>
      <c r="L995" s="4">
        <v>100</v>
      </c>
      <c r="M995" s="12" t="s">
        <v>2463</v>
      </c>
      <c r="N995" s="4" t="s">
        <v>483</v>
      </c>
      <c r="O995" s="4" t="s">
        <v>494</v>
      </c>
      <c r="P995" s="4" t="s">
        <v>483</v>
      </c>
      <c r="Q995" s="4"/>
      <c r="R995" s="4" t="s">
        <v>1392</v>
      </c>
      <c r="S995" s="4" t="s">
        <v>68</v>
      </c>
      <c r="T995" s="49"/>
      <c r="U995" s="48"/>
      <c r="V995" s="3"/>
      <c r="W995" s="53"/>
      <c r="X995" s="47">
        <v>892857</v>
      </c>
      <c r="Y995" s="26">
        <f>X995*1.12</f>
        <v>999999.8400000001</v>
      </c>
      <c r="Z995" s="4"/>
      <c r="AA995" s="40" t="s">
        <v>1319</v>
      </c>
      <c r="AB995" s="4"/>
      <c r="AC995" s="28"/>
    </row>
    <row r="996" spans="1:29" s="44" customFormat="1" ht="58.5" customHeight="1">
      <c r="A996" s="3" t="s">
        <v>1993</v>
      </c>
      <c r="B996" s="4" t="s">
        <v>478</v>
      </c>
      <c r="C996" s="4" t="s">
        <v>479</v>
      </c>
      <c r="D996" s="4" t="s">
        <v>71</v>
      </c>
      <c r="E996" s="4" t="s">
        <v>73</v>
      </c>
      <c r="F996" s="3" t="s">
        <v>72</v>
      </c>
      <c r="G996" s="4" t="s">
        <v>794</v>
      </c>
      <c r="H996" s="3" t="s">
        <v>69</v>
      </c>
      <c r="I996" s="4" t="s">
        <v>794</v>
      </c>
      <c r="J996" s="4"/>
      <c r="K996" s="4" t="s">
        <v>482</v>
      </c>
      <c r="L996" s="4">
        <v>100</v>
      </c>
      <c r="M996" s="12" t="s">
        <v>2463</v>
      </c>
      <c r="N996" s="4" t="s">
        <v>483</v>
      </c>
      <c r="O996" s="4" t="s">
        <v>577</v>
      </c>
      <c r="P996" s="4" t="s">
        <v>483</v>
      </c>
      <c r="Q996" s="4"/>
      <c r="R996" s="4" t="s">
        <v>1392</v>
      </c>
      <c r="S996" s="4" t="s">
        <v>68</v>
      </c>
      <c r="T996" s="49"/>
      <c r="U996" s="48"/>
      <c r="V996" s="3"/>
      <c r="W996" s="53"/>
      <c r="X996" s="47">
        <v>945000</v>
      </c>
      <c r="Y996" s="26">
        <f>X996*1.12</f>
        <v>1058400</v>
      </c>
      <c r="Z996" s="4"/>
      <c r="AA996" s="40" t="s">
        <v>1319</v>
      </c>
      <c r="AB996" s="4"/>
      <c r="AC996" s="28"/>
    </row>
    <row r="997" spans="1:29" s="44" customFormat="1" ht="58.5" customHeight="1">
      <c r="A997" s="3" t="s">
        <v>1994</v>
      </c>
      <c r="B997" s="4" t="s">
        <v>478</v>
      </c>
      <c r="C997" s="4" t="s">
        <v>479</v>
      </c>
      <c r="D997" s="4" t="s">
        <v>1472</v>
      </c>
      <c r="E997" s="4" t="s">
        <v>1473</v>
      </c>
      <c r="F997" s="4" t="s">
        <v>2096</v>
      </c>
      <c r="G997" s="4" t="s">
        <v>1474</v>
      </c>
      <c r="H997" s="4" t="s">
        <v>2097</v>
      </c>
      <c r="I997" s="4" t="s">
        <v>1393</v>
      </c>
      <c r="J997" s="4"/>
      <c r="K997" s="4" t="s">
        <v>482</v>
      </c>
      <c r="L997" s="4">
        <v>100</v>
      </c>
      <c r="M997" s="12" t="s">
        <v>2463</v>
      </c>
      <c r="N997" s="4" t="s">
        <v>483</v>
      </c>
      <c r="O997" s="4" t="s">
        <v>1394</v>
      </c>
      <c r="P997" s="4" t="s">
        <v>483</v>
      </c>
      <c r="Q997" s="4"/>
      <c r="R997" s="4" t="s">
        <v>88</v>
      </c>
      <c r="S997" s="16" t="s">
        <v>82</v>
      </c>
      <c r="T997" s="49"/>
      <c r="U997" s="48"/>
      <c r="V997" s="3"/>
      <c r="W997" s="53"/>
      <c r="X997" s="47">
        <v>1000000</v>
      </c>
      <c r="Y997" s="26">
        <v>1120000</v>
      </c>
      <c r="Z997" s="4"/>
      <c r="AA997" s="40" t="s">
        <v>1319</v>
      </c>
      <c r="AB997" s="4"/>
      <c r="AC997" s="28"/>
    </row>
    <row r="998" spans="1:29" s="44" customFormat="1" ht="58.5" customHeight="1">
      <c r="A998" s="3" t="s">
        <v>1995</v>
      </c>
      <c r="B998" s="4" t="s">
        <v>478</v>
      </c>
      <c r="C998" s="4" t="s">
        <v>479</v>
      </c>
      <c r="D998" s="4" t="s">
        <v>143</v>
      </c>
      <c r="E998" s="4" t="s">
        <v>145</v>
      </c>
      <c r="F998" s="4" t="s">
        <v>144</v>
      </c>
      <c r="G998" s="4" t="s">
        <v>146</v>
      </c>
      <c r="H998" s="3" t="s">
        <v>142</v>
      </c>
      <c r="I998" s="3" t="s">
        <v>147</v>
      </c>
      <c r="J998" s="3"/>
      <c r="K998" s="4" t="s">
        <v>482</v>
      </c>
      <c r="L998" s="16">
        <v>100</v>
      </c>
      <c r="M998" s="12" t="s">
        <v>2463</v>
      </c>
      <c r="N998" s="4" t="s">
        <v>483</v>
      </c>
      <c r="O998" s="83" t="s">
        <v>640</v>
      </c>
      <c r="P998" s="4" t="s">
        <v>483</v>
      </c>
      <c r="Q998" s="4"/>
      <c r="R998" s="4" t="s">
        <v>1392</v>
      </c>
      <c r="S998" s="4" t="s">
        <v>68</v>
      </c>
      <c r="T998" s="49"/>
      <c r="U998" s="48"/>
      <c r="V998" s="3"/>
      <c r="W998" s="53"/>
      <c r="X998" s="47">
        <v>0</v>
      </c>
      <c r="Y998" s="26">
        <v>0</v>
      </c>
      <c r="Z998" s="4"/>
      <c r="AA998" s="40" t="s">
        <v>1319</v>
      </c>
      <c r="AB998" s="4">
        <v>11</v>
      </c>
      <c r="AC998" s="28"/>
    </row>
    <row r="999" spans="1:29" s="44" customFormat="1" ht="58.5" customHeight="1">
      <c r="A999" s="3" t="s">
        <v>3014</v>
      </c>
      <c r="B999" s="4" t="s">
        <v>478</v>
      </c>
      <c r="C999" s="4" t="s">
        <v>479</v>
      </c>
      <c r="D999" s="4" t="s">
        <v>143</v>
      </c>
      <c r="E999" s="4" t="s">
        <v>145</v>
      </c>
      <c r="F999" s="4" t="s">
        <v>144</v>
      </c>
      <c r="G999" s="4" t="s">
        <v>146</v>
      </c>
      <c r="H999" s="3" t="s">
        <v>142</v>
      </c>
      <c r="I999" s="3" t="s">
        <v>147</v>
      </c>
      <c r="J999" s="3"/>
      <c r="K999" s="4" t="s">
        <v>482</v>
      </c>
      <c r="L999" s="16">
        <v>100</v>
      </c>
      <c r="M999" s="12" t="s">
        <v>2463</v>
      </c>
      <c r="N999" s="4" t="s">
        <v>483</v>
      </c>
      <c r="O999" s="4" t="s">
        <v>1476</v>
      </c>
      <c r="P999" s="4" t="s">
        <v>483</v>
      </c>
      <c r="Q999" s="4"/>
      <c r="R999" s="4" t="s">
        <v>1392</v>
      </c>
      <c r="S999" s="4" t="s">
        <v>68</v>
      </c>
      <c r="T999" s="49"/>
      <c r="U999" s="48"/>
      <c r="V999" s="3"/>
      <c r="W999" s="53"/>
      <c r="X999" s="47">
        <v>40000</v>
      </c>
      <c r="Y999" s="26">
        <f>X999*1.12</f>
        <v>44800.00000000001</v>
      </c>
      <c r="Z999" s="4"/>
      <c r="AA999" s="40" t="s">
        <v>1319</v>
      </c>
      <c r="AB999" s="4"/>
      <c r="AC999" s="28"/>
    </row>
    <row r="1000" spans="1:29" s="44" customFormat="1" ht="133.5" customHeight="1">
      <c r="A1000" s="3" t="s">
        <v>1996</v>
      </c>
      <c r="B1000" s="4" t="s">
        <v>478</v>
      </c>
      <c r="C1000" s="4" t="s">
        <v>479</v>
      </c>
      <c r="D1000" s="3" t="s">
        <v>1726</v>
      </c>
      <c r="E1000" s="3" t="s">
        <v>1727</v>
      </c>
      <c r="F1000" s="3" t="s">
        <v>149</v>
      </c>
      <c r="G1000" s="3" t="s">
        <v>1168</v>
      </c>
      <c r="H1000" s="3" t="s">
        <v>148</v>
      </c>
      <c r="I1000" s="3" t="s">
        <v>2507</v>
      </c>
      <c r="J1000" s="4"/>
      <c r="K1000" s="4" t="s">
        <v>491</v>
      </c>
      <c r="L1000" s="4">
        <v>100</v>
      </c>
      <c r="M1000" s="3">
        <v>231010000</v>
      </c>
      <c r="N1000" s="4" t="s">
        <v>483</v>
      </c>
      <c r="O1000" s="13" t="s">
        <v>1475</v>
      </c>
      <c r="P1000" s="4" t="s">
        <v>483</v>
      </c>
      <c r="Q1000" s="4"/>
      <c r="R1000" s="105" t="s">
        <v>1392</v>
      </c>
      <c r="S1000" s="12" t="s">
        <v>1351</v>
      </c>
      <c r="T1000" s="49"/>
      <c r="U1000" s="48"/>
      <c r="V1000" s="3"/>
      <c r="W1000" s="5"/>
      <c r="X1000" s="47">
        <v>267857</v>
      </c>
      <c r="Y1000" s="26">
        <v>300000</v>
      </c>
      <c r="Z1000" s="3"/>
      <c r="AA1000" s="4" t="s">
        <v>1319</v>
      </c>
      <c r="AB1000" s="4"/>
      <c r="AC1000" s="28"/>
    </row>
    <row r="1001" spans="1:29" ht="48" customHeight="1">
      <c r="A1001" s="3" t="s">
        <v>1997</v>
      </c>
      <c r="B1001" s="4" t="s">
        <v>478</v>
      </c>
      <c r="C1001" s="4" t="s">
        <v>479</v>
      </c>
      <c r="D1001" s="4" t="s">
        <v>1169</v>
      </c>
      <c r="E1001" s="4" t="s">
        <v>1171</v>
      </c>
      <c r="F1001" s="4" t="s">
        <v>1170</v>
      </c>
      <c r="G1001" s="4" t="s">
        <v>55</v>
      </c>
      <c r="H1001" s="4" t="s">
        <v>1170</v>
      </c>
      <c r="I1001" s="4" t="s">
        <v>55</v>
      </c>
      <c r="J1001" s="4"/>
      <c r="K1001" s="4" t="s">
        <v>491</v>
      </c>
      <c r="L1001" s="4">
        <v>100</v>
      </c>
      <c r="M1001" s="3">
        <v>231010000</v>
      </c>
      <c r="N1001" s="4" t="s">
        <v>483</v>
      </c>
      <c r="O1001" s="4" t="s">
        <v>1476</v>
      </c>
      <c r="P1001" s="4" t="s">
        <v>483</v>
      </c>
      <c r="Q1001" s="4"/>
      <c r="R1001" s="105" t="s">
        <v>1392</v>
      </c>
      <c r="S1001" s="12" t="s">
        <v>1351</v>
      </c>
      <c r="T1001" s="4"/>
      <c r="U1001" s="12"/>
      <c r="V1001" s="3" t="s">
        <v>169</v>
      </c>
      <c r="W1001" s="3"/>
      <c r="X1001" s="47">
        <v>267857</v>
      </c>
      <c r="Y1001" s="26">
        <f>X1001*1.12</f>
        <v>299999.84</v>
      </c>
      <c r="Z1001" s="4"/>
      <c r="AA1001" s="4" t="s">
        <v>1319</v>
      </c>
      <c r="AB1001" s="4"/>
      <c r="AC1001" s="28"/>
    </row>
    <row r="1002" spans="1:239" s="28" customFormat="1" ht="42" customHeight="1">
      <c r="A1002" s="3" t="s">
        <v>1998</v>
      </c>
      <c r="B1002" s="4" t="s">
        <v>478</v>
      </c>
      <c r="C1002" s="4" t="s">
        <v>479</v>
      </c>
      <c r="D1002" s="4" t="s">
        <v>1169</v>
      </c>
      <c r="E1002" s="4" t="s">
        <v>1171</v>
      </c>
      <c r="F1002" s="4" t="s">
        <v>1170</v>
      </c>
      <c r="G1002" s="4" t="s">
        <v>1173</v>
      </c>
      <c r="H1002" s="4" t="s">
        <v>1170</v>
      </c>
      <c r="I1002" s="4" t="s">
        <v>1173</v>
      </c>
      <c r="J1002" s="4"/>
      <c r="K1002" s="4" t="s">
        <v>491</v>
      </c>
      <c r="L1002" s="4">
        <v>100</v>
      </c>
      <c r="M1002" s="3">
        <v>231010000</v>
      </c>
      <c r="N1002" s="4" t="s">
        <v>483</v>
      </c>
      <c r="O1002" s="4" t="s">
        <v>1476</v>
      </c>
      <c r="P1002" s="4" t="s">
        <v>483</v>
      </c>
      <c r="Q1002" s="4"/>
      <c r="R1002" s="105" t="s">
        <v>1392</v>
      </c>
      <c r="S1002" s="12" t="s">
        <v>1351</v>
      </c>
      <c r="T1002" s="4"/>
      <c r="U1002" s="12"/>
      <c r="V1002" s="3" t="s">
        <v>169</v>
      </c>
      <c r="W1002" s="3"/>
      <c r="X1002" s="24">
        <v>44650</v>
      </c>
      <c r="Y1002" s="26">
        <f>X1002*1.12</f>
        <v>50008.00000000001</v>
      </c>
      <c r="Z1002" s="4"/>
      <c r="AA1002" s="4" t="s">
        <v>1319</v>
      </c>
      <c r="AB1002" s="4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/>
      <c r="BS1002" s="8"/>
      <c r="BT1002" s="8"/>
      <c r="BU1002" s="8"/>
      <c r="BV1002" s="8"/>
      <c r="BW1002" s="8"/>
      <c r="BX1002" s="8"/>
      <c r="BY1002" s="8"/>
      <c r="BZ1002" s="8"/>
      <c r="CA1002" s="8"/>
      <c r="CB1002" s="8"/>
      <c r="CC1002" s="8"/>
      <c r="CD1002" s="8"/>
      <c r="CE1002" s="8"/>
      <c r="CF1002" s="8"/>
      <c r="CG1002" s="8"/>
      <c r="CH1002" s="8"/>
      <c r="CI1002" s="8"/>
      <c r="CJ1002" s="8"/>
      <c r="CK1002" s="8"/>
      <c r="CL1002" s="8"/>
      <c r="CM1002" s="8"/>
      <c r="CN1002" s="8"/>
      <c r="CO1002" s="8"/>
      <c r="CP1002" s="8"/>
      <c r="CQ1002" s="8"/>
      <c r="CR1002" s="8"/>
      <c r="CS1002" s="8"/>
      <c r="CT1002" s="8"/>
      <c r="CU1002" s="8"/>
      <c r="CV1002" s="8"/>
      <c r="CW1002" s="8"/>
      <c r="CX1002" s="8"/>
      <c r="CY1002" s="8"/>
      <c r="CZ1002" s="8"/>
      <c r="DA1002" s="8"/>
      <c r="DB1002" s="8"/>
      <c r="DC1002" s="8"/>
      <c r="DD1002" s="8"/>
      <c r="DE1002" s="8"/>
      <c r="DF1002" s="8"/>
      <c r="DG1002" s="8"/>
      <c r="DH1002" s="8"/>
      <c r="DI1002" s="8"/>
      <c r="DJ1002" s="8"/>
      <c r="DK1002" s="8"/>
      <c r="DL1002" s="8"/>
      <c r="DM1002" s="8"/>
      <c r="DN1002" s="8"/>
      <c r="DO1002" s="8"/>
      <c r="DP1002" s="8"/>
      <c r="DQ1002" s="8"/>
      <c r="DR1002" s="8"/>
      <c r="DS1002" s="8"/>
      <c r="DT1002" s="8"/>
      <c r="DU1002" s="8"/>
      <c r="DV1002" s="8"/>
      <c r="DW1002" s="8"/>
      <c r="DX1002" s="8"/>
      <c r="DY1002" s="8"/>
      <c r="DZ1002" s="8"/>
      <c r="EA1002" s="8"/>
      <c r="EB1002" s="8"/>
      <c r="EC1002" s="8"/>
      <c r="ED1002" s="8"/>
      <c r="EE1002" s="8"/>
      <c r="EF1002" s="8"/>
      <c r="EG1002" s="8"/>
      <c r="EH1002" s="8"/>
      <c r="EI1002" s="8"/>
      <c r="EJ1002" s="8"/>
      <c r="EK1002" s="8"/>
      <c r="EL1002" s="8"/>
      <c r="EM1002" s="8"/>
      <c r="EN1002" s="8"/>
      <c r="EO1002" s="8"/>
      <c r="EP1002" s="8"/>
      <c r="EQ1002" s="8"/>
      <c r="ER1002" s="8"/>
      <c r="ES1002" s="8"/>
      <c r="ET1002" s="8"/>
      <c r="EU1002" s="8"/>
      <c r="EV1002" s="8"/>
      <c r="EW1002" s="8"/>
      <c r="EX1002" s="8"/>
      <c r="EY1002" s="8"/>
      <c r="EZ1002" s="8"/>
      <c r="FA1002" s="8"/>
      <c r="FB1002" s="8"/>
      <c r="FC1002" s="8"/>
      <c r="FD1002" s="8"/>
      <c r="FE1002" s="8"/>
      <c r="FF1002" s="8"/>
      <c r="FG1002" s="8"/>
      <c r="FH1002" s="8"/>
      <c r="FI1002" s="8"/>
      <c r="FJ1002" s="8"/>
      <c r="FK1002" s="8"/>
      <c r="FL1002" s="8"/>
      <c r="FM1002" s="8"/>
      <c r="FN1002" s="8"/>
      <c r="FO1002" s="8"/>
      <c r="FP1002" s="8"/>
      <c r="FQ1002" s="8"/>
      <c r="FR1002" s="8"/>
      <c r="FS1002" s="8"/>
      <c r="FT1002" s="8"/>
      <c r="FU1002" s="8"/>
      <c r="FV1002" s="8"/>
      <c r="FW1002" s="8"/>
      <c r="FX1002" s="8"/>
      <c r="FY1002" s="8"/>
      <c r="FZ1002" s="8"/>
      <c r="GA1002" s="8"/>
      <c r="GB1002" s="8"/>
      <c r="GC1002" s="8"/>
      <c r="GD1002" s="8"/>
      <c r="GE1002" s="8"/>
      <c r="GF1002" s="8"/>
      <c r="GG1002" s="8"/>
      <c r="GH1002" s="8"/>
      <c r="GI1002" s="8"/>
      <c r="GJ1002" s="8"/>
      <c r="GK1002" s="8"/>
      <c r="GL1002" s="8"/>
      <c r="GM1002" s="8"/>
      <c r="GN1002" s="8"/>
      <c r="GO1002" s="8"/>
      <c r="GP1002" s="8"/>
      <c r="GQ1002" s="8"/>
      <c r="GR1002" s="8"/>
      <c r="GS1002" s="8"/>
      <c r="GT1002" s="8"/>
      <c r="GU1002" s="8"/>
      <c r="GV1002" s="8"/>
      <c r="GW1002" s="8"/>
      <c r="GX1002" s="8"/>
      <c r="GY1002" s="8"/>
      <c r="GZ1002" s="8"/>
      <c r="HA1002" s="8"/>
      <c r="HB1002" s="8"/>
      <c r="HC1002" s="8"/>
      <c r="HD1002" s="8"/>
      <c r="HE1002" s="8"/>
      <c r="HF1002" s="8"/>
      <c r="HG1002" s="8"/>
      <c r="HH1002" s="8"/>
      <c r="HI1002" s="8"/>
      <c r="HJ1002" s="8"/>
      <c r="HK1002" s="8"/>
      <c r="HL1002" s="8"/>
      <c r="HM1002" s="8"/>
      <c r="HN1002" s="8"/>
      <c r="HO1002" s="8"/>
      <c r="HP1002" s="8"/>
      <c r="HQ1002" s="8"/>
      <c r="HR1002" s="8"/>
      <c r="HS1002" s="8"/>
      <c r="HT1002" s="8"/>
      <c r="HU1002" s="8"/>
      <c r="HV1002" s="8"/>
      <c r="HW1002" s="8"/>
      <c r="HX1002" s="8"/>
      <c r="HY1002" s="8"/>
      <c r="HZ1002" s="8"/>
      <c r="IA1002" s="8"/>
      <c r="IB1002" s="8"/>
      <c r="IC1002" s="8"/>
      <c r="ID1002" s="8"/>
      <c r="IE1002" s="8"/>
    </row>
    <row r="1003" spans="1:29" ht="50.25" customHeight="1">
      <c r="A1003" s="3" t="s">
        <v>842</v>
      </c>
      <c r="B1003" s="4" t="s">
        <v>478</v>
      </c>
      <c r="C1003" s="4" t="s">
        <v>479</v>
      </c>
      <c r="D1003" s="18" t="s">
        <v>1174</v>
      </c>
      <c r="E1003" s="18" t="s">
        <v>1176</v>
      </c>
      <c r="F1003" s="18" t="s">
        <v>1175</v>
      </c>
      <c r="G1003" s="3" t="s">
        <v>1177</v>
      </c>
      <c r="H1003" s="18" t="s">
        <v>1175</v>
      </c>
      <c r="I1003" s="3" t="s">
        <v>1177</v>
      </c>
      <c r="J1003" s="4"/>
      <c r="K1003" s="4" t="s">
        <v>491</v>
      </c>
      <c r="L1003" s="33">
        <v>100</v>
      </c>
      <c r="M1003" s="3">
        <v>231010000</v>
      </c>
      <c r="N1003" s="4" t="s">
        <v>483</v>
      </c>
      <c r="O1003" s="13" t="s">
        <v>1475</v>
      </c>
      <c r="P1003" s="4" t="s">
        <v>483</v>
      </c>
      <c r="Q1003" s="4"/>
      <c r="R1003" s="105" t="s">
        <v>1392</v>
      </c>
      <c r="S1003" s="12" t="s">
        <v>1351</v>
      </c>
      <c r="T1003" s="4"/>
      <c r="U1003" s="34"/>
      <c r="V1003" s="3" t="s">
        <v>169</v>
      </c>
      <c r="W1003" s="3"/>
      <c r="X1003" s="26">
        <v>312500</v>
      </c>
      <c r="Y1003" s="26">
        <v>350000</v>
      </c>
      <c r="Z1003" s="4"/>
      <c r="AA1003" s="4" t="s">
        <v>1319</v>
      </c>
      <c r="AB1003" s="4"/>
      <c r="AC1003" s="28"/>
    </row>
    <row r="1004" spans="1:29" ht="53.25" customHeight="1">
      <c r="A1004" s="3" t="s">
        <v>1999</v>
      </c>
      <c r="B1004" s="4" t="s">
        <v>478</v>
      </c>
      <c r="C1004" s="4" t="s">
        <v>479</v>
      </c>
      <c r="D1004" s="4" t="s">
        <v>856</v>
      </c>
      <c r="E1004" s="4" t="s">
        <v>857</v>
      </c>
      <c r="F1004" s="3" t="s">
        <v>2112</v>
      </c>
      <c r="G1004" s="3" t="s">
        <v>858</v>
      </c>
      <c r="H1004" s="3" t="s">
        <v>2113</v>
      </c>
      <c r="I1004" s="3" t="s">
        <v>1178</v>
      </c>
      <c r="J1004" s="4"/>
      <c r="K1004" s="4" t="s">
        <v>482</v>
      </c>
      <c r="L1004" s="16">
        <v>100</v>
      </c>
      <c r="M1004" s="3">
        <v>231010000</v>
      </c>
      <c r="N1004" s="4" t="s">
        <v>483</v>
      </c>
      <c r="O1004" s="83" t="s">
        <v>484</v>
      </c>
      <c r="P1004" s="4" t="s">
        <v>483</v>
      </c>
      <c r="Q1004" s="16"/>
      <c r="R1004" s="105" t="s">
        <v>1392</v>
      </c>
      <c r="S1004" s="4" t="s">
        <v>486</v>
      </c>
      <c r="T1004" s="12"/>
      <c r="U1004" s="3" t="s">
        <v>169</v>
      </c>
      <c r="V1004" s="3"/>
      <c r="W1004" s="4"/>
      <c r="X1004" s="26">
        <v>2600000</v>
      </c>
      <c r="Y1004" s="26">
        <f aca="true" t="shared" si="61" ref="Y1004:Y1013">X1004*1.12</f>
        <v>2912000.0000000005</v>
      </c>
      <c r="Z1004" s="4"/>
      <c r="AA1004" s="4" t="s">
        <v>1319</v>
      </c>
      <c r="AB1004" s="4"/>
      <c r="AC1004" s="28"/>
    </row>
    <row r="1005" spans="1:29" s="44" customFormat="1" ht="58.5" customHeight="1">
      <c r="A1005" s="3" t="s">
        <v>2000</v>
      </c>
      <c r="B1005" s="4" t="s">
        <v>478</v>
      </c>
      <c r="C1005" s="4" t="s">
        <v>479</v>
      </c>
      <c r="D1005" s="4" t="s">
        <v>71</v>
      </c>
      <c r="E1005" s="4" t="s">
        <v>73</v>
      </c>
      <c r="F1005" s="3" t="s">
        <v>1623</v>
      </c>
      <c r="G1005" s="3" t="s">
        <v>74</v>
      </c>
      <c r="H1005" s="3" t="s">
        <v>1622</v>
      </c>
      <c r="I1005" s="3" t="s">
        <v>1179</v>
      </c>
      <c r="J1005" s="4"/>
      <c r="K1005" s="4" t="s">
        <v>482</v>
      </c>
      <c r="L1005" s="4">
        <v>100</v>
      </c>
      <c r="M1005" s="3">
        <v>231010000</v>
      </c>
      <c r="N1005" s="4" t="s">
        <v>483</v>
      </c>
      <c r="O1005" s="13" t="s">
        <v>484</v>
      </c>
      <c r="P1005" s="4" t="s">
        <v>483</v>
      </c>
      <c r="Q1005" s="4"/>
      <c r="R1005" s="105" t="s">
        <v>1392</v>
      </c>
      <c r="S1005" s="4" t="s">
        <v>486</v>
      </c>
      <c r="T1005" s="12"/>
      <c r="U1005" s="3" t="s">
        <v>169</v>
      </c>
      <c r="V1005" s="3"/>
      <c r="W1005" s="4"/>
      <c r="X1005" s="26">
        <v>0</v>
      </c>
      <c r="Y1005" s="26">
        <v>0</v>
      </c>
      <c r="Z1005" s="4"/>
      <c r="AA1005" s="4" t="s">
        <v>1319</v>
      </c>
      <c r="AB1005" s="4">
        <v>11.12</v>
      </c>
      <c r="AC1005" s="28"/>
    </row>
    <row r="1006" spans="1:29" s="44" customFormat="1" ht="58.5" customHeight="1">
      <c r="A1006" s="3" t="s">
        <v>2894</v>
      </c>
      <c r="B1006" s="4" t="s">
        <v>478</v>
      </c>
      <c r="C1006" s="4" t="s">
        <v>479</v>
      </c>
      <c r="D1006" s="4" t="s">
        <v>71</v>
      </c>
      <c r="E1006" s="4" t="s">
        <v>73</v>
      </c>
      <c r="F1006" s="3" t="s">
        <v>1623</v>
      </c>
      <c r="G1006" s="3" t="s">
        <v>74</v>
      </c>
      <c r="H1006" s="3" t="s">
        <v>1622</v>
      </c>
      <c r="I1006" s="3" t="s">
        <v>1179</v>
      </c>
      <c r="J1006" s="4"/>
      <c r="K1006" s="4" t="s">
        <v>482</v>
      </c>
      <c r="L1006" s="4">
        <v>100</v>
      </c>
      <c r="M1006" s="3">
        <v>231010000</v>
      </c>
      <c r="N1006" s="4" t="s">
        <v>483</v>
      </c>
      <c r="O1006" s="13" t="s">
        <v>640</v>
      </c>
      <c r="P1006" s="4" t="s">
        <v>2895</v>
      </c>
      <c r="Q1006" s="4"/>
      <c r="R1006" s="105" t="s">
        <v>1392</v>
      </c>
      <c r="S1006" s="4" t="s">
        <v>486</v>
      </c>
      <c r="T1006" s="12"/>
      <c r="U1006" s="3" t="s">
        <v>169</v>
      </c>
      <c r="V1006" s="3"/>
      <c r="W1006" s="4"/>
      <c r="X1006" s="26">
        <v>0</v>
      </c>
      <c r="Y1006" s="26">
        <f>X1006*1.12</f>
        <v>0</v>
      </c>
      <c r="Z1006" s="4"/>
      <c r="AA1006" s="4" t="s">
        <v>1319</v>
      </c>
      <c r="AB1006" s="4">
        <v>11</v>
      </c>
      <c r="AC1006" s="28"/>
    </row>
    <row r="1007" spans="1:29" s="44" customFormat="1" ht="58.5" customHeight="1">
      <c r="A1007" s="3" t="s">
        <v>3012</v>
      </c>
      <c r="B1007" s="4" t="s">
        <v>478</v>
      </c>
      <c r="C1007" s="4" t="s">
        <v>479</v>
      </c>
      <c r="D1007" s="4" t="s">
        <v>71</v>
      </c>
      <c r="E1007" s="4" t="s">
        <v>73</v>
      </c>
      <c r="F1007" s="3" t="s">
        <v>1623</v>
      </c>
      <c r="G1007" s="3" t="s">
        <v>74</v>
      </c>
      <c r="H1007" s="3" t="s">
        <v>1622</v>
      </c>
      <c r="I1007" s="3" t="s">
        <v>1179</v>
      </c>
      <c r="J1007" s="4"/>
      <c r="K1007" s="4" t="s">
        <v>482</v>
      </c>
      <c r="L1007" s="4">
        <v>100</v>
      </c>
      <c r="M1007" s="3">
        <v>231010000</v>
      </c>
      <c r="N1007" s="4" t="s">
        <v>483</v>
      </c>
      <c r="O1007" s="13" t="s">
        <v>499</v>
      </c>
      <c r="P1007" s="4" t="s">
        <v>2895</v>
      </c>
      <c r="Q1007" s="4"/>
      <c r="R1007" s="105" t="s">
        <v>1392</v>
      </c>
      <c r="S1007" s="4" t="s">
        <v>486</v>
      </c>
      <c r="T1007" s="12"/>
      <c r="U1007" s="3" t="s">
        <v>169</v>
      </c>
      <c r="V1007" s="3"/>
      <c r="W1007" s="4"/>
      <c r="X1007" s="26">
        <v>500000</v>
      </c>
      <c r="Y1007" s="26">
        <f>X1007*1.12</f>
        <v>560000</v>
      </c>
      <c r="Z1007" s="4"/>
      <c r="AA1007" s="4" t="s">
        <v>1319</v>
      </c>
      <c r="AB1007" s="4"/>
      <c r="AC1007" s="28"/>
    </row>
    <row r="1008" spans="1:29" s="44" customFormat="1" ht="58.5" customHeight="1">
      <c r="A1008" s="3" t="s">
        <v>2001</v>
      </c>
      <c r="B1008" s="4" t="s">
        <v>478</v>
      </c>
      <c r="C1008" s="4" t="s">
        <v>479</v>
      </c>
      <c r="D1008" s="70" t="s">
        <v>859</v>
      </c>
      <c r="E1008" s="70" t="s">
        <v>860</v>
      </c>
      <c r="F1008" s="3" t="s">
        <v>2110</v>
      </c>
      <c r="G1008" s="3" t="s">
        <v>860</v>
      </c>
      <c r="H1008" s="3" t="s">
        <v>2111</v>
      </c>
      <c r="I1008" s="4" t="s">
        <v>861</v>
      </c>
      <c r="J1008" s="4"/>
      <c r="K1008" s="4" t="s">
        <v>482</v>
      </c>
      <c r="L1008" s="16">
        <v>100</v>
      </c>
      <c r="M1008" s="3">
        <v>231010000</v>
      </c>
      <c r="N1008" s="4" t="s">
        <v>483</v>
      </c>
      <c r="O1008" s="83" t="s">
        <v>484</v>
      </c>
      <c r="P1008" s="4" t="s">
        <v>483</v>
      </c>
      <c r="Q1008" s="16"/>
      <c r="R1008" s="105" t="s">
        <v>1392</v>
      </c>
      <c r="S1008" s="4" t="s">
        <v>486</v>
      </c>
      <c r="T1008" s="12"/>
      <c r="U1008" s="3" t="s">
        <v>169</v>
      </c>
      <c r="V1008" s="3"/>
      <c r="W1008" s="4"/>
      <c r="X1008" s="26">
        <v>2805000</v>
      </c>
      <c r="Y1008" s="26">
        <f t="shared" si="61"/>
        <v>3141600.0000000005</v>
      </c>
      <c r="Z1008" s="4"/>
      <c r="AA1008" s="4" t="s">
        <v>1319</v>
      </c>
      <c r="AB1008" s="4"/>
      <c r="AC1008" s="28"/>
    </row>
    <row r="1009" spans="1:29" s="44" customFormat="1" ht="58.5" customHeight="1">
      <c r="A1009" s="3" t="s">
        <v>2002</v>
      </c>
      <c r="B1009" s="4" t="s">
        <v>478</v>
      </c>
      <c r="C1009" s="4" t="s">
        <v>479</v>
      </c>
      <c r="D1009" s="4" t="s">
        <v>843</v>
      </c>
      <c r="E1009" s="4" t="s">
        <v>845</v>
      </c>
      <c r="F1009" s="4" t="s">
        <v>844</v>
      </c>
      <c r="G1009" s="4" t="s">
        <v>845</v>
      </c>
      <c r="H1009" s="4" t="s">
        <v>2109</v>
      </c>
      <c r="I1009" s="3" t="s">
        <v>846</v>
      </c>
      <c r="J1009" s="4"/>
      <c r="K1009" s="4" t="s">
        <v>482</v>
      </c>
      <c r="L1009" s="16">
        <v>100</v>
      </c>
      <c r="M1009" s="3">
        <v>231010000</v>
      </c>
      <c r="N1009" s="4" t="s">
        <v>483</v>
      </c>
      <c r="O1009" s="13" t="s">
        <v>484</v>
      </c>
      <c r="P1009" s="4" t="s">
        <v>483</v>
      </c>
      <c r="Q1009" s="4"/>
      <c r="R1009" s="105" t="s">
        <v>1392</v>
      </c>
      <c r="S1009" s="4" t="s">
        <v>486</v>
      </c>
      <c r="T1009" s="25"/>
      <c r="U1009" s="14"/>
      <c r="V1009" s="3"/>
      <c r="W1009" s="24"/>
      <c r="X1009" s="26">
        <v>0</v>
      </c>
      <c r="Y1009" s="26">
        <f>X1009*1.12</f>
        <v>0</v>
      </c>
      <c r="Z1009" s="4"/>
      <c r="AA1009" s="4" t="s">
        <v>1319</v>
      </c>
      <c r="AB1009" s="4">
        <v>11</v>
      </c>
      <c r="AC1009" s="28"/>
    </row>
    <row r="1010" spans="1:29" s="44" customFormat="1" ht="58.5" customHeight="1">
      <c r="A1010" s="3" t="s">
        <v>2603</v>
      </c>
      <c r="B1010" s="4" t="s">
        <v>478</v>
      </c>
      <c r="C1010" s="4" t="s">
        <v>479</v>
      </c>
      <c r="D1010" s="4" t="s">
        <v>843</v>
      </c>
      <c r="E1010" s="4" t="s">
        <v>845</v>
      </c>
      <c r="F1010" s="4" t="s">
        <v>844</v>
      </c>
      <c r="G1010" s="4" t="s">
        <v>845</v>
      </c>
      <c r="H1010" s="4" t="s">
        <v>2109</v>
      </c>
      <c r="I1010" s="3" t="s">
        <v>846</v>
      </c>
      <c r="J1010" s="4"/>
      <c r="K1010" s="4" t="s">
        <v>482</v>
      </c>
      <c r="L1010" s="16">
        <v>100</v>
      </c>
      <c r="M1010" s="3">
        <v>231010000</v>
      </c>
      <c r="N1010" s="4" t="s">
        <v>483</v>
      </c>
      <c r="O1010" s="13" t="s">
        <v>1475</v>
      </c>
      <c r="P1010" s="4" t="s">
        <v>483</v>
      </c>
      <c r="Q1010" s="4"/>
      <c r="R1010" s="105" t="s">
        <v>1392</v>
      </c>
      <c r="S1010" s="4" t="s">
        <v>486</v>
      </c>
      <c r="T1010" s="13"/>
      <c r="U1010" s="14"/>
      <c r="V1010" s="3"/>
      <c r="W1010" s="24"/>
      <c r="X1010" s="26">
        <v>500000</v>
      </c>
      <c r="Y1010" s="26">
        <f>X1010*1.12</f>
        <v>560000</v>
      </c>
      <c r="Z1010" s="4"/>
      <c r="AA1010" s="4" t="s">
        <v>1319</v>
      </c>
      <c r="AB1010" s="4"/>
      <c r="AC1010" s="28"/>
    </row>
    <row r="1011" spans="1:29" s="44" customFormat="1" ht="58.5" customHeight="1">
      <c r="A1011" s="3" t="s">
        <v>2003</v>
      </c>
      <c r="B1011" s="40" t="s">
        <v>478</v>
      </c>
      <c r="C1011" s="40" t="s">
        <v>479</v>
      </c>
      <c r="D1011" s="91" t="s">
        <v>1180</v>
      </c>
      <c r="E1011" s="91" t="s">
        <v>1453</v>
      </c>
      <c r="F1011" s="91" t="s">
        <v>1824</v>
      </c>
      <c r="G1011" s="91" t="s">
        <v>1181</v>
      </c>
      <c r="H1011" s="91" t="s">
        <v>2108</v>
      </c>
      <c r="I1011" s="3" t="s">
        <v>1182</v>
      </c>
      <c r="J1011" s="4"/>
      <c r="K1011" s="4" t="s">
        <v>482</v>
      </c>
      <c r="L1011" s="16">
        <v>100</v>
      </c>
      <c r="M1011" s="3">
        <v>231010000</v>
      </c>
      <c r="N1011" s="4" t="s">
        <v>483</v>
      </c>
      <c r="O1011" s="13" t="s">
        <v>484</v>
      </c>
      <c r="P1011" s="4" t="s">
        <v>483</v>
      </c>
      <c r="Q1011" s="4"/>
      <c r="R1011" s="105" t="s">
        <v>1392</v>
      </c>
      <c r="S1011" s="4" t="s">
        <v>486</v>
      </c>
      <c r="T1011" s="39"/>
      <c r="U1011" s="3" t="s">
        <v>169</v>
      </c>
      <c r="V1011" s="50"/>
      <c r="W1011" s="5"/>
      <c r="X1011" s="47">
        <v>255000</v>
      </c>
      <c r="Y1011" s="26">
        <f t="shared" si="61"/>
        <v>285600</v>
      </c>
      <c r="Z1011" s="4"/>
      <c r="AA1011" s="4" t="s">
        <v>1319</v>
      </c>
      <c r="AB1011" s="4"/>
      <c r="AC1011" s="28"/>
    </row>
    <row r="1012" spans="1:29" s="44" customFormat="1" ht="58.5" customHeight="1">
      <c r="A1012" s="3" t="s">
        <v>2004</v>
      </c>
      <c r="B1012" s="40" t="s">
        <v>478</v>
      </c>
      <c r="C1012" s="40" t="s">
        <v>479</v>
      </c>
      <c r="D1012" s="40" t="s">
        <v>2105</v>
      </c>
      <c r="E1012" s="70" t="s">
        <v>2103</v>
      </c>
      <c r="F1012" s="70" t="s">
        <v>2104</v>
      </c>
      <c r="G1012" s="70" t="s">
        <v>2106</v>
      </c>
      <c r="H1012" s="70" t="s">
        <v>2107</v>
      </c>
      <c r="I1012" s="3" t="s">
        <v>1904</v>
      </c>
      <c r="J1012" s="4"/>
      <c r="K1012" s="4" t="s">
        <v>482</v>
      </c>
      <c r="L1012" s="10">
        <v>50</v>
      </c>
      <c r="M1012" s="3">
        <v>231010000</v>
      </c>
      <c r="N1012" s="4" t="s">
        <v>483</v>
      </c>
      <c r="O1012" s="10" t="s">
        <v>484</v>
      </c>
      <c r="P1012" s="4" t="s">
        <v>483</v>
      </c>
      <c r="Q1012" s="4"/>
      <c r="R1012" s="105" t="s">
        <v>1392</v>
      </c>
      <c r="S1012" s="16" t="s">
        <v>486</v>
      </c>
      <c r="T1012" s="39"/>
      <c r="U1012" s="3"/>
      <c r="V1012" s="50"/>
      <c r="W1012" s="5"/>
      <c r="X1012" s="47">
        <v>50000</v>
      </c>
      <c r="Y1012" s="26">
        <f t="shared" si="61"/>
        <v>56000.00000000001</v>
      </c>
      <c r="Z1012" s="4"/>
      <c r="AA1012" s="4" t="s">
        <v>1319</v>
      </c>
      <c r="AB1012" s="4"/>
      <c r="AC1012" s="28"/>
    </row>
    <row r="1013" spans="1:29" s="44" customFormat="1" ht="58.5" customHeight="1">
      <c r="A1013" s="3" t="s">
        <v>2457</v>
      </c>
      <c r="B1013" s="40" t="s">
        <v>478</v>
      </c>
      <c r="C1013" s="40" t="s">
        <v>479</v>
      </c>
      <c r="D1013" s="40" t="s">
        <v>2102</v>
      </c>
      <c r="E1013" s="70" t="s">
        <v>2099</v>
      </c>
      <c r="F1013" s="4" t="s">
        <v>2098</v>
      </c>
      <c r="G1013" s="4" t="s">
        <v>2100</v>
      </c>
      <c r="H1013" s="4" t="s">
        <v>2101</v>
      </c>
      <c r="I1013" s="3" t="s">
        <v>1905</v>
      </c>
      <c r="J1013" s="4"/>
      <c r="K1013" s="4" t="s">
        <v>482</v>
      </c>
      <c r="L1013" s="10">
        <v>50</v>
      </c>
      <c r="M1013" s="3">
        <v>231010000</v>
      </c>
      <c r="N1013" s="4" t="s">
        <v>483</v>
      </c>
      <c r="O1013" s="10" t="s">
        <v>484</v>
      </c>
      <c r="P1013" s="4" t="s">
        <v>483</v>
      </c>
      <c r="Q1013" s="4"/>
      <c r="R1013" s="105" t="s">
        <v>1392</v>
      </c>
      <c r="S1013" s="16" t="s">
        <v>486</v>
      </c>
      <c r="T1013" s="39"/>
      <c r="U1013" s="3"/>
      <c r="V1013" s="50"/>
      <c r="W1013" s="5"/>
      <c r="X1013" s="47">
        <v>5000</v>
      </c>
      <c r="Y1013" s="26">
        <f t="shared" si="61"/>
        <v>5600.000000000001</v>
      </c>
      <c r="Z1013" s="4"/>
      <c r="AA1013" s="4" t="s">
        <v>1319</v>
      </c>
      <c r="AB1013" s="4"/>
      <c r="AC1013" s="28"/>
    </row>
    <row r="1014" spans="1:29" s="44" customFormat="1" ht="93.75" customHeight="1">
      <c r="A1014" s="3" t="s">
        <v>2005</v>
      </c>
      <c r="B1014" s="40" t="s">
        <v>478</v>
      </c>
      <c r="C1014" s="40" t="s">
        <v>479</v>
      </c>
      <c r="D1014" s="4" t="s">
        <v>2464</v>
      </c>
      <c r="E1014" s="4" t="s">
        <v>2465</v>
      </c>
      <c r="F1014" s="4" t="s">
        <v>2466</v>
      </c>
      <c r="G1014" s="4" t="s">
        <v>2467</v>
      </c>
      <c r="H1014" s="4" t="s">
        <v>2468</v>
      </c>
      <c r="I1014" s="3"/>
      <c r="J1014" s="4"/>
      <c r="K1014" s="4" t="s">
        <v>482</v>
      </c>
      <c r="L1014" s="10">
        <v>100</v>
      </c>
      <c r="M1014" s="3">
        <v>231010000</v>
      </c>
      <c r="N1014" s="4" t="s">
        <v>483</v>
      </c>
      <c r="O1014" s="10" t="s">
        <v>484</v>
      </c>
      <c r="P1014" s="4" t="s">
        <v>483</v>
      </c>
      <c r="Q1014" s="4"/>
      <c r="R1014" s="105" t="s">
        <v>2469</v>
      </c>
      <c r="S1014" s="12" t="s">
        <v>2485</v>
      </c>
      <c r="T1014" s="39"/>
      <c r="U1014" s="3"/>
      <c r="V1014" s="50"/>
      <c r="W1014" s="53"/>
      <c r="X1014" s="47">
        <v>0</v>
      </c>
      <c r="Y1014" s="26">
        <v>0</v>
      </c>
      <c r="Z1014" s="4"/>
      <c r="AA1014" s="4" t="s">
        <v>1319</v>
      </c>
      <c r="AB1014" s="4">
        <v>14</v>
      </c>
      <c r="AC1014" s="28"/>
    </row>
    <row r="1015" spans="1:29" s="44" customFormat="1" ht="96.75" customHeight="1">
      <c r="A1015" s="3" t="s">
        <v>2604</v>
      </c>
      <c r="B1015" s="40" t="s">
        <v>478</v>
      </c>
      <c r="C1015" s="40" t="s">
        <v>479</v>
      </c>
      <c r="D1015" s="4" t="s">
        <v>2464</v>
      </c>
      <c r="E1015" s="4" t="s">
        <v>2465</v>
      </c>
      <c r="F1015" s="4" t="s">
        <v>2466</v>
      </c>
      <c r="G1015" s="4" t="s">
        <v>2467</v>
      </c>
      <c r="H1015" s="4" t="s">
        <v>2468</v>
      </c>
      <c r="I1015" s="3"/>
      <c r="J1015" s="4"/>
      <c r="K1015" s="4" t="s">
        <v>482</v>
      </c>
      <c r="L1015" s="10">
        <v>100</v>
      </c>
      <c r="M1015" s="3">
        <v>231010000</v>
      </c>
      <c r="N1015" s="4" t="s">
        <v>483</v>
      </c>
      <c r="O1015" s="10" t="s">
        <v>484</v>
      </c>
      <c r="P1015" s="4" t="s">
        <v>483</v>
      </c>
      <c r="Q1015" s="4"/>
      <c r="R1015" s="16" t="s">
        <v>1889</v>
      </c>
      <c r="S1015" s="12" t="s">
        <v>2485</v>
      </c>
      <c r="T1015" s="39"/>
      <c r="U1015" s="3"/>
      <c r="V1015" s="50"/>
      <c r="W1015" s="53"/>
      <c r="X1015" s="47">
        <v>70000</v>
      </c>
      <c r="Y1015" s="26">
        <f>X1015*1.12</f>
        <v>78400.00000000001</v>
      </c>
      <c r="Z1015" s="4"/>
      <c r="AA1015" s="4" t="s">
        <v>1319</v>
      </c>
      <c r="AB1015" s="4"/>
      <c r="AC1015" s="153"/>
    </row>
    <row r="1016" spans="1:29" s="140" customFormat="1" ht="50.25" customHeight="1">
      <c r="A1016" s="120" t="s">
        <v>1098</v>
      </c>
      <c r="B1016" s="118" t="s">
        <v>1183</v>
      </c>
      <c r="C1016" s="118" t="s">
        <v>1184</v>
      </c>
      <c r="D1016" s="120" t="s">
        <v>71</v>
      </c>
      <c r="E1016" s="118" t="s">
        <v>73</v>
      </c>
      <c r="F1016" s="120" t="s">
        <v>1230</v>
      </c>
      <c r="G1016" s="118" t="s">
        <v>1231</v>
      </c>
      <c r="H1016" s="118" t="s">
        <v>1622</v>
      </c>
      <c r="I1016" s="120" t="s">
        <v>1232</v>
      </c>
      <c r="J1016" s="118"/>
      <c r="K1016" s="118" t="s">
        <v>482</v>
      </c>
      <c r="L1016" s="136" t="s">
        <v>1200</v>
      </c>
      <c r="M1016" s="120">
        <v>231010000</v>
      </c>
      <c r="N1016" s="118" t="s">
        <v>483</v>
      </c>
      <c r="O1016" s="136" t="s">
        <v>400</v>
      </c>
      <c r="P1016" s="118" t="s">
        <v>483</v>
      </c>
      <c r="Q1016" s="136"/>
      <c r="R1016" s="135" t="s">
        <v>1392</v>
      </c>
      <c r="S1016" s="136" t="s">
        <v>486</v>
      </c>
      <c r="T1016" s="136"/>
      <c r="U1016" s="118"/>
      <c r="V1016" s="120"/>
      <c r="W1016" s="143"/>
      <c r="X1016" s="137">
        <v>350000</v>
      </c>
      <c r="Y1016" s="137">
        <v>392000.00000000006</v>
      </c>
      <c r="Z1016" s="118"/>
      <c r="AA1016" s="118" t="s">
        <v>1319</v>
      </c>
      <c r="AB1016" s="118"/>
      <c r="AC1016" s="28"/>
    </row>
    <row r="1017" spans="1:29" ht="53.25" customHeight="1">
      <c r="A1017" s="3" t="s">
        <v>2006</v>
      </c>
      <c r="B1017" s="4" t="s">
        <v>1183</v>
      </c>
      <c r="C1017" s="4" t="s">
        <v>1184</v>
      </c>
      <c r="D1017" s="4" t="s">
        <v>71</v>
      </c>
      <c r="E1017" s="4" t="s">
        <v>73</v>
      </c>
      <c r="F1017" s="3" t="s">
        <v>1230</v>
      </c>
      <c r="G1017" s="4" t="s">
        <v>74</v>
      </c>
      <c r="H1017" s="4" t="s">
        <v>1622</v>
      </c>
      <c r="I1017" s="3" t="s">
        <v>744</v>
      </c>
      <c r="J1017" s="4"/>
      <c r="K1017" s="4" t="s">
        <v>482</v>
      </c>
      <c r="L1017" s="12" t="s">
        <v>1200</v>
      </c>
      <c r="M1017" s="3">
        <v>231010000</v>
      </c>
      <c r="N1017" s="4" t="s">
        <v>483</v>
      </c>
      <c r="O1017" s="12" t="s">
        <v>501</v>
      </c>
      <c r="P1017" s="4" t="s">
        <v>483</v>
      </c>
      <c r="Q1017" s="12"/>
      <c r="R1017" s="10" t="s">
        <v>1392</v>
      </c>
      <c r="S1017" s="12" t="s">
        <v>486</v>
      </c>
      <c r="T1017" s="12"/>
      <c r="U1017" s="4"/>
      <c r="V1017" s="3"/>
      <c r="W1017" s="11"/>
      <c r="X1017" s="26">
        <v>0</v>
      </c>
      <c r="Y1017" s="26">
        <v>0</v>
      </c>
      <c r="Z1017" s="4"/>
      <c r="AA1017" s="4" t="s">
        <v>1319</v>
      </c>
      <c r="AB1017" s="4">
        <v>11</v>
      </c>
      <c r="AC1017" s="28"/>
    </row>
    <row r="1018" spans="1:29" ht="53.25" customHeight="1">
      <c r="A1018" s="3" t="s">
        <v>2892</v>
      </c>
      <c r="B1018" s="4" t="s">
        <v>1183</v>
      </c>
      <c r="C1018" s="4" t="s">
        <v>1184</v>
      </c>
      <c r="D1018" s="4" t="s">
        <v>71</v>
      </c>
      <c r="E1018" s="4" t="s">
        <v>73</v>
      </c>
      <c r="F1018" s="3" t="s">
        <v>1230</v>
      </c>
      <c r="G1018" s="4" t="s">
        <v>74</v>
      </c>
      <c r="H1018" s="4" t="s">
        <v>1622</v>
      </c>
      <c r="I1018" s="3" t="s">
        <v>744</v>
      </c>
      <c r="J1018" s="4"/>
      <c r="K1018" s="4" t="s">
        <v>482</v>
      </c>
      <c r="L1018" s="12" t="s">
        <v>1200</v>
      </c>
      <c r="M1018" s="3">
        <v>231010000</v>
      </c>
      <c r="N1018" s="4" t="s">
        <v>483</v>
      </c>
      <c r="O1018" s="12" t="s">
        <v>640</v>
      </c>
      <c r="P1018" s="4" t="s">
        <v>483</v>
      </c>
      <c r="Q1018" s="12"/>
      <c r="R1018" s="10" t="s">
        <v>1392</v>
      </c>
      <c r="S1018" s="12" t="s">
        <v>486</v>
      </c>
      <c r="T1018" s="12"/>
      <c r="U1018" s="4"/>
      <c r="V1018" s="3"/>
      <c r="W1018" s="11"/>
      <c r="X1018" s="26">
        <v>31050</v>
      </c>
      <c r="Y1018" s="26">
        <f>X1018*1.12</f>
        <v>34776</v>
      </c>
      <c r="Z1018" s="4"/>
      <c r="AA1018" s="4" t="s">
        <v>1319</v>
      </c>
      <c r="AB1018" s="4"/>
      <c r="AC1018" s="28"/>
    </row>
    <row r="1019" spans="1:29" s="44" customFormat="1" ht="83.25" customHeight="1">
      <c r="A1019" s="3" t="s">
        <v>2007</v>
      </c>
      <c r="B1019" s="4" t="s">
        <v>1183</v>
      </c>
      <c r="C1019" s="4" t="s">
        <v>1184</v>
      </c>
      <c r="D1019" s="4" t="s">
        <v>138</v>
      </c>
      <c r="E1019" s="4" t="s">
        <v>139</v>
      </c>
      <c r="F1019" s="3" t="s">
        <v>1233</v>
      </c>
      <c r="G1019" s="4" t="s">
        <v>139</v>
      </c>
      <c r="H1019" s="31" t="s">
        <v>1233</v>
      </c>
      <c r="I1019" s="3" t="s">
        <v>745</v>
      </c>
      <c r="J1019" s="152"/>
      <c r="K1019" s="4" t="s">
        <v>482</v>
      </c>
      <c r="L1019" s="12" t="s">
        <v>1200</v>
      </c>
      <c r="M1019" s="3">
        <v>231010000</v>
      </c>
      <c r="N1019" s="4" t="s">
        <v>483</v>
      </c>
      <c r="O1019" s="12" t="s">
        <v>501</v>
      </c>
      <c r="P1019" s="4" t="s">
        <v>483</v>
      </c>
      <c r="Q1019" s="12"/>
      <c r="R1019" s="10" t="s">
        <v>1392</v>
      </c>
      <c r="S1019" s="12" t="s">
        <v>496</v>
      </c>
      <c r="T1019" s="12"/>
      <c r="U1019" s="4"/>
      <c r="V1019" s="3"/>
      <c r="W1019" s="24"/>
      <c r="X1019" s="26">
        <v>0</v>
      </c>
      <c r="Y1019" s="26">
        <v>0</v>
      </c>
      <c r="Z1019" s="4"/>
      <c r="AA1019" s="4" t="s">
        <v>1319</v>
      </c>
      <c r="AB1019" s="4">
        <v>11</v>
      </c>
      <c r="AC1019" s="28"/>
    </row>
    <row r="1020" spans="1:29" s="44" customFormat="1" ht="83.25" customHeight="1">
      <c r="A1020" s="3" t="s">
        <v>2630</v>
      </c>
      <c r="B1020" s="4" t="s">
        <v>1183</v>
      </c>
      <c r="C1020" s="4" t="s">
        <v>1184</v>
      </c>
      <c r="D1020" s="4" t="s">
        <v>138</v>
      </c>
      <c r="E1020" s="4" t="s">
        <v>139</v>
      </c>
      <c r="F1020" s="3" t="s">
        <v>1233</v>
      </c>
      <c r="G1020" s="4" t="s">
        <v>139</v>
      </c>
      <c r="H1020" s="31" t="s">
        <v>1233</v>
      </c>
      <c r="I1020" s="3" t="s">
        <v>745</v>
      </c>
      <c r="J1020" s="152"/>
      <c r="K1020" s="4" t="s">
        <v>482</v>
      </c>
      <c r="L1020" s="12" t="s">
        <v>1200</v>
      </c>
      <c r="M1020" s="3">
        <v>231010000</v>
      </c>
      <c r="N1020" s="4" t="s">
        <v>483</v>
      </c>
      <c r="O1020" s="4" t="s">
        <v>1475</v>
      </c>
      <c r="P1020" s="4" t="s">
        <v>483</v>
      </c>
      <c r="Q1020" s="12"/>
      <c r="R1020" s="10" t="s">
        <v>1392</v>
      </c>
      <c r="S1020" s="12" t="s">
        <v>496</v>
      </c>
      <c r="T1020" s="12"/>
      <c r="U1020" s="4"/>
      <c r="V1020" s="3"/>
      <c r="W1020" s="24"/>
      <c r="X1020" s="26">
        <v>103500</v>
      </c>
      <c r="Y1020" s="26">
        <v>115920.00000000001</v>
      </c>
      <c r="Z1020" s="4"/>
      <c r="AA1020" s="4" t="s">
        <v>1319</v>
      </c>
      <c r="AB1020" s="4"/>
      <c r="AC1020" s="28"/>
    </row>
    <row r="1021" spans="1:29" ht="53.25" customHeight="1">
      <c r="A1021" s="3" t="s">
        <v>2008</v>
      </c>
      <c r="B1021" s="4" t="s">
        <v>1183</v>
      </c>
      <c r="C1021" s="4" t="s">
        <v>1184</v>
      </c>
      <c r="D1021" s="3" t="s">
        <v>71</v>
      </c>
      <c r="E1021" s="4" t="s">
        <v>73</v>
      </c>
      <c r="F1021" s="3" t="s">
        <v>1230</v>
      </c>
      <c r="G1021" s="4" t="s">
        <v>74</v>
      </c>
      <c r="H1021" s="31" t="s">
        <v>1622</v>
      </c>
      <c r="I1021" s="3" t="s">
        <v>1234</v>
      </c>
      <c r="J1021" s="4"/>
      <c r="K1021" s="4" t="s">
        <v>482</v>
      </c>
      <c r="L1021" s="12" t="s">
        <v>1200</v>
      </c>
      <c r="M1021" s="3">
        <v>231010000</v>
      </c>
      <c r="N1021" s="4" t="s">
        <v>483</v>
      </c>
      <c r="O1021" s="12" t="s">
        <v>691</v>
      </c>
      <c r="P1021" s="4" t="s">
        <v>483</v>
      </c>
      <c r="Q1021" s="12"/>
      <c r="R1021" s="10" t="s">
        <v>1392</v>
      </c>
      <c r="S1021" s="12" t="s">
        <v>486</v>
      </c>
      <c r="T1021" s="12"/>
      <c r="U1021" s="4"/>
      <c r="V1021" s="3"/>
      <c r="W1021" s="11"/>
      <c r="X1021" s="26">
        <v>2500000</v>
      </c>
      <c r="Y1021" s="26">
        <v>2800000.0000000005</v>
      </c>
      <c r="Z1021" s="4"/>
      <c r="AA1021" s="4" t="s">
        <v>1319</v>
      </c>
      <c r="AB1021" s="4"/>
      <c r="AC1021" s="122"/>
    </row>
    <row r="1022" spans="1:29" s="54" customFormat="1" ht="118.5" customHeight="1">
      <c r="A1022" s="3" t="s">
        <v>2009</v>
      </c>
      <c r="B1022" s="4" t="s">
        <v>1183</v>
      </c>
      <c r="C1022" s="4" t="s">
        <v>1331</v>
      </c>
      <c r="D1022" s="4" t="s">
        <v>1334</v>
      </c>
      <c r="E1022" s="4" t="s">
        <v>1453</v>
      </c>
      <c r="F1022" s="4" t="s">
        <v>1824</v>
      </c>
      <c r="G1022" s="4" t="s">
        <v>1454</v>
      </c>
      <c r="H1022" s="4" t="s">
        <v>2561</v>
      </c>
      <c r="I1022" s="4" t="s">
        <v>2622</v>
      </c>
      <c r="J1022" s="40"/>
      <c r="K1022" s="40" t="s">
        <v>482</v>
      </c>
      <c r="L1022" s="91">
        <v>100</v>
      </c>
      <c r="M1022" s="12" t="s">
        <v>2463</v>
      </c>
      <c r="N1022" s="4" t="s">
        <v>483</v>
      </c>
      <c r="O1022" s="91" t="s">
        <v>1428</v>
      </c>
      <c r="P1022" s="4" t="s">
        <v>483</v>
      </c>
      <c r="Q1022" s="40"/>
      <c r="R1022" s="4" t="s">
        <v>1392</v>
      </c>
      <c r="S1022" s="16" t="s">
        <v>82</v>
      </c>
      <c r="T1022" s="49"/>
      <c r="U1022" s="48"/>
      <c r="V1022" s="3"/>
      <c r="W1022" s="5"/>
      <c r="X1022" s="52">
        <v>130000</v>
      </c>
      <c r="Y1022" s="52">
        <f aca="true" t="shared" si="62" ref="Y1022:Y1035">X1022*1.12</f>
        <v>145600</v>
      </c>
      <c r="Z1022" s="42"/>
      <c r="AA1022" s="5" t="s">
        <v>1319</v>
      </c>
      <c r="AB1022" s="3"/>
      <c r="AC1022" s="122"/>
    </row>
    <row r="1023" spans="1:29" s="54" customFormat="1" ht="125.25" customHeight="1">
      <c r="A1023" s="3" t="s">
        <v>2010</v>
      </c>
      <c r="B1023" s="4" t="s">
        <v>1183</v>
      </c>
      <c r="C1023" s="4" t="s">
        <v>1331</v>
      </c>
      <c r="D1023" s="4" t="s">
        <v>1334</v>
      </c>
      <c r="E1023" s="4" t="s">
        <v>1453</v>
      </c>
      <c r="F1023" s="4" t="s">
        <v>1824</v>
      </c>
      <c r="G1023" s="4" t="s">
        <v>1454</v>
      </c>
      <c r="H1023" s="4" t="s">
        <v>2561</v>
      </c>
      <c r="I1023" s="4" t="s">
        <v>1335</v>
      </c>
      <c r="J1023" s="40"/>
      <c r="K1023" s="40" t="s">
        <v>482</v>
      </c>
      <c r="L1023" s="91">
        <v>100</v>
      </c>
      <c r="M1023" s="12" t="s">
        <v>2463</v>
      </c>
      <c r="N1023" s="4" t="s">
        <v>483</v>
      </c>
      <c r="O1023" s="91" t="s">
        <v>1428</v>
      </c>
      <c r="P1023" s="4" t="s">
        <v>483</v>
      </c>
      <c r="Q1023" s="40"/>
      <c r="R1023" s="4" t="s">
        <v>1392</v>
      </c>
      <c r="S1023" s="16" t="s">
        <v>82</v>
      </c>
      <c r="T1023" s="49"/>
      <c r="U1023" s="48"/>
      <c r="V1023" s="3"/>
      <c r="W1023" s="53"/>
      <c r="X1023" s="52">
        <v>0</v>
      </c>
      <c r="Y1023" s="52">
        <v>0</v>
      </c>
      <c r="Z1023" s="42"/>
      <c r="AA1023" s="5" t="s">
        <v>1319</v>
      </c>
      <c r="AB1023" s="3" t="s">
        <v>2606</v>
      </c>
      <c r="AC1023" s="122"/>
    </row>
    <row r="1024" spans="1:29" s="54" customFormat="1" ht="125.25" customHeight="1">
      <c r="A1024" s="3" t="s">
        <v>2605</v>
      </c>
      <c r="B1024" s="4" t="s">
        <v>1183</v>
      </c>
      <c r="C1024" s="4" t="s">
        <v>1331</v>
      </c>
      <c r="D1024" s="4" t="s">
        <v>1334</v>
      </c>
      <c r="E1024" s="4" t="s">
        <v>1453</v>
      </c>
      <c r="F1024" s="4" t="s">
        <v>1824</v>
      </c>
      <c r="G1024" s="4" t="s">
        <v>1454</v>
      </c>
      <c r="H1024" s="4" t="s">
        <v>2561</v>
      </c>
      <c r="I1024" s="4" t="s">
        <v>1335</v>
      </c>
      <c r="J1024" s="40"/>
      <c r="K1024" s="40" t="s">
        <v>482</v>
      </c>
      <c r="L1024" s="91">
        <v>100</v>
      </c>
      <c r="M1024" s="12" t="s">
        <v>2463</v>
      </c>
      <c r="N1024" s="4" t="s">
        <v>483</v>
      </c>
      <c r="O1024" s="91" t="s">
        <v>1428</v>
      </c>
      <c r="P1024" s="4" t="s">
        <v>483</v>
      </c>
      <c r="Q1024" s="40"/>
      <c r="R1024" s="4" t="s">
        <v>1392</v>
      </c>
      <c r="S1024" s="16" t="s">
        <v>82</v>
      </c>
      <c r="T1024" s="49"/>
      <c r="U1024" s="48"/>
      <c r="V1024" s="3"/>
      <c r="W1024" s="53"/>
      <c r="X1024" s="52">
        <v>120000</v>
      </c>
      <c r="Y1024" s="52">
        <f>X1024*1.12</f>
        <v>134400</v>
      </c>
      <c r="Z1024" s="42"/>
      <c r="AA1024" s="5" t="s">
        <v>1319</v>
      </c>
      <c r="AB1024" s="3"/>
      <c r="AC1024" s="122"/>
    </row>
    <row r="1025" spans="1:29" s="54" customFormat="1" ht="146.25" customHeight="1">
      <c r="A1025" s="3" t="s">
        <v>2011</v>
      </c>
      <c r="B1025" s="4" t="s">
        <v>1183</v>
      </c>
      <c r="C1025" s="4" t="s">
        <v>1331</v>
      </c>
      <c r="D1025" s="4" t="s">
        <v>1334</v>
      </c>
      <c r="E1025" s="4" t="s">
        <v>1453</v>
      </c>
      <c r="F1025" s="4" t="s">
        <v>1824</v>
      </c>
      <c r="G1025" s="4" t="s">
        <v>1454</v>
      </c>
      <c r="H1025" s="4" t="s">
        <v>2561</v>
      </c>
      <c r="I1025" s="4" t="s">
        <v>1336</v>
      </c>
      <c r="J1025" s="40"/>
      <c r="K1025" s="40" t="s">
        <v>482</v>
      </c>
      <c r="L1025" s="91">
        <v>100</v>
      </c>
      <c r="M1025" s="12" t="s">
        <v>2463</v>
      </c>
      <c r="N1025" s="4" t="s">
        <v>483</v>
      </c>
      <c r="O1025" s="91" t="s">
        <v>1428</v>
      </c>
      <c r="P1025" s="4" t="s">
        <v>483</v>
      </c>
      <c r="Q1025" s="40"/>
      <c r="R1025" s="4" t="s">
        <v>1392</v>
      </c>
      <c r="S1025" s="16" t="s">
        <v>82</v>
      </c>
      <c r="T1025" s="49"/>
      <c r="U1025" s="48"/>
      <c r="V1025" s="3"/>
      <c r="W1025" s="5"/>
      <c r="X1025" s="52">
        <v>100000</v>
      </c>
      <c r="Y1025" s="52">
        <f t="shared" si="62"/>
        <v>112000.00000000001</v>
      </c>
      <c r="Z1025" s="42"/>
      <c r="AA1025" s="5" t="s">
        <v>1319</v>
      </c>
      <c r="AB1025" s="3"/>
      <c r="AC1025" s="122"/>
    </row>
    <row r="1026" spans="1:29" s="54" customFormat="1" ht="99.75" customHeight="1">
      <c r="A1026" s="3" t="s">
        <v>2012</v>
      </c>
      <c r="B1026" s="4" t="s">
        <v>1183</v>
      </c>
      <c r="C1026" s="40" t="s">
        <v>1331</v>
      </c>
      <c r="D1026" s="40" t="s">
        <v>71</v>
      </c>
      <c r="E1026" s="40" t="s">
        <v>73</v>
      </c>
      <c r="F1026" s="40" t="s">
        <v>72</v>
      </c>
      <c r="G1026" s="40" t="s">
        <v>74</v>
      </c>
      <c r="H1026" s="40" t="s">
        <v>1622</v>
      </c>
      <c r="I1026" s="40" t="s">
        <v>1337</v>
      </c>
      <c r="J1026" s="40"/>
      <c r="K1026" s="40" t="s">
        <v>482</v>
      </c>
      <c r="L1026" s="91">
        <v>100</v>
      </c>
      <c r="M1026" s="12" t="s">
        <v>2463</v>
      </c>
      <c r="N1026" s="92" t="s">
        <v>1338</v>
      </c>
      <c r="O1026" s="91" t="s">
        <v>1339</v>
      </c>
      <c r="P1026" s="4" t="s">
        <v>483</v>
      </c>
      <c r="Q1026" s="40"/>
      <c r="R1026" s="40" t="s">
        <v>1392</v>
      </c>
      <c r="S1026" s="16" t="s">
        <v>82</v>
      </c>
      <c r="T1026" s="92"/>
      <c r="U1026" s="40"/>
      <c r="V1026" s="91"/>
      <c r="W1026" s="95"/>
      <c r="X1026" s="52">
        <v>100000</v>
      </c>
      <c r="Y1026" s="52">
        <f t="shared" si="62"/>
        <v>112000.00000000001</v>
      </c>
      <c r="Z1026" s="94"/>
      <c r="AA1026" s="5" t="s">
        <v>1319</v>
      </c>
      <c r="AB1026" s="3"/>
      <c r="AC1026" s="122"/>
    </row>
    <row r="1027" spans="1:29" s="36" customFormat="1" ht="67.5" customHeight="1">
      <c r="A1027" s="3" t="s">
        <v>2013</v>
      </c>
      <c r="B1027" s="4" t="s">
        <v>1183</v>
      </c>
      <c r="C1027" s="40" t="s">
        <v>1331</v>
      </c>
      <c r="D1027" s="4" t="s">
        <v>1425</v>
      </c>
      <c r="E1027" s="40" t="s">
        <v>1449</v>
      </c>
      <c r="F1027" s="40" t="s">
        <v>1825</v>
      </c>
      <c r="G1027" s="40" t="s">
        <v>1450</v>
      </c>
      <c r="H1027" s="40" t="s">
        <v>1826</v>
      </c>
      <c r="I1027" s="40" t="s">
        <v>1340</v>
      </c>
      <c r="J1027" s="40"/>
      <c r="K1027" s="40" t="s">
        <v>482</v>
      </c>
      <c r="L1027" s="91">
        <v>100</v>
      </c>
      <c r="M1027" s="12" t="s">
        <v>2463</v>
      </c>
      <c r="N1027" s="4" t="s">
        <v>483</v>
      </c>
      <c r="O1027" s="91" t="s">
        <v>1428</v>
      </c>
      <c r="P1027" s="4" t="s">
        <v>483</v>
      </c>
      <c r="Q1027" s="40"/>
      <c r="R1027" s="4" t="s">
        <v>1392</v>
      </c>
      <c r="S1027" s="16" t="s">
        <v>82</v>
      </c>
      <c r="T1027" s="92"/>
      <c r="U1027" s="40"/>
      <c r="V1027" s="91"/>
      <c r="W1027" s="95"/>
      <c r="X1027" s="52">
        <v>400000</v>
      </c>
      <c r="Y1027" s="52">
        <f t="shared" si="62"/>
        <v>448000.00000000006</v>
      </c>
      <c r="Z1027" s="94"/>
      <c r="AA1027" s="5" t="s">
        <v>1319</v>
      </c>
      <c r="AB1027" s="3"/>
      <c r="AC1027" s="122"/>
    </row>
    <row r="1028" spans="1:29" s="36" customFormat="1" ht="68.25" customHeight="1">
      <c r="A1028" s="3" t="s">
        <v>2014</v>
      </c>
      <c r="B1028" s="4" t="s">
        <v>1183</v>
      </c>
      <c r="C1028" s="40" t="s">
        <v>1331</v>
      </c>
      <c r="D1028" s="70" t="s">
        <v>99</v>
      </c>
      <c r="E1028" s="40" t="s">
        <v>1427</v>
      </c>
      <c r="F1028" s="40" t="s">
        <v>1827</v>
      </c>
      <c r="G1028" s="40" t="s">
        <v>1427</v>
      </c>
      <c r="H1028" s="40" t="s">
        <v>1827</v>
      </c>
      <c r="I1028" s="3" t="s">
        <v>1426</v>
      </c>
      <c r="J1028" s="91"/>
      <c r="K1028" s="40" t="s">
        <v>491</v>
      </c>
      <c r="L1028" s="91">
        <v>100</v>
      </c>
      <c r="M1028" s="12" t="s">
        <v>2463</v>
      </c>
      <c r="N1028" s="4" t="s">
        <v>483</v>
      </c>
      <c r="O1028" s="91" t="s">
        <v>1428</v>
      </c>
      <c r="P1028" s="4" t="s">
        <v>483</v>
      </c>
      <c r="Q1028" s="40"/>
      <c r="R1028" s="4" t="s">
        <v>1392</v>
      </c>
      <c r="S1028" s="16" t="s">
        <v>82</v>
      </c>
      <c r="T1028" s="92"/>
      <c r="U1028" s="40"/>
      <c r="V1028" s="91"/>
      <c r="W1028" s="95"/>
      <c r="X1028" s="52">
        <v>0</v>
      </c>
      <c r="Y1028" s="52">
        <f t="shared" si="62"/>
        <v>0</v>
      </c>
      <c r="Z1028" s="94"/>
      <c r="AA1028" s="5" t="s">
        <v>1319</v>
      </c>
      <c r="AB1028" s="3">
        <v>7</v>
      </c>
      <c r="AC1028" s="28"/>
    </row>
    <row r="1029" spans="1:29" s="36" customFormat="1" ht="68.25" customHeight="1">
      <c r="A1029" s="3" t="s">
        <v>2580</v>
      </c>
      <c r="B1029" s="4" t="s">
        <v>1183</v>
      </c>
      <c r="C1029" s="40" t="s">
        <v>1331</v>
      </c>
      <c r="D1029" s="70" t="s">
        <v>99</v>
      </c>
      <c r="E1029" s="40" t="s">
        <v>1427</v>
      </c>
      <c r="F1029" s="40" t="s">
        <v>1827</v>
      </c>
      <c r="G1029" s="40" t="s">
        <v>1427</v>
      </c>
      <c r="H1029" s="40" t="s">
        <v>1827</v>
      </c>
      <c r="I1029" s="3" t="s">
        <v>1426</v>
      </c>
      <c r="J1029" s="91"/>
      <c r="K1029" s="40" t="s">
        <v>482</v>
      </c>
      <c r="L1029" s="91">
        <v>100</v>
      </c>
      <c r="M1029" s="12" t="s">
        <v>2463</v>
      </c>
      <c r="N1029" s="4" t="s">
        <v>483</v>
      </c>
      <c r="O1029" s="91" t="s">
        <v>1428</v>
      </c>
      <c r="P1029" s="4" t="s">
        <v>483</v>
      </c>
      <c r="Q1029" s="40"/>
      <c r="R1029" s="4" t="s">
        <v>1392</v>
      </c>
      <c r="S1029" s="16" t="s">
        <v>82</v>
      </c>
      <c r="T1029" s="92"/>
      <c r="U1029" s="40"/>
      <c r="V1029" s="91"/>
      <c r="W1029" s="95"/>
      <c r="X1029" s="52">
        <v>190210</v>
      </c>
      <c r="Y1029" s="52">
        <f t="shared" si="62"/>
        <v>213035.2</v>
      </c>
      <c r="Z1029" s="94"/>
      <c r="AA1029" s="5" t="s">
        <v>1319</v>
      </c>
      <c r="AB1029" s="3"/>
      <c r="AC1029" s="28"/>
    </row>
    <row r="1030" spans="1:30" s="55" customFormat="1" ht="83.25" customHeight="1">
      <c r="A1030" s="3" t="s">
        <v>2015</v>
      </c>
      <c r="B1030" s="4" t="s">
        <v>478</v>
      </c>
      <c r="C1030" s="4" t="s">
        <v>479</v>
      </c>
      <c r="D1030" s="4" t="s">
        <v>83</v>
      </c>
      <c r="E1030" s="4" t="s">
        <v>84</v>
      </c>
      <c r="F1030" s="4" t="s">
        <v>3268</v>
      </c>
      <c r="G1030" s="4" t="s">
        <v>86</v>
      </c>
      <c r="H1030" s="4" t="s">
        <v>3269</v>
      </c>
      <c r="I1030" s="4" t="s">
        <v>87</v>
      </c>
      <c r="J1030" s="4"/>
      <c r="K1030" s="4" t="s">
        <v>491</v>
      </c>
      <c r="L1030" s="4">
        <v>100</v>
      </c>
      <c r="M1030" s="12" t="s">
        <v>2463</v>
      </c>
      <c r="N1030" s="4" t="s">
        <v>483</v>
      </c>
      <c r="O1030" s="4" t="s">
        <v>499</v>
      </c>
      <c r="P1030" s="4" t="s">
        <v>483</v>
      </c>
      <c r="Q1030" s="4"/>
      <c r="R1030" s="4" t="s">
        <v>88</v>
      </c>
      <c r="S1030" s="16" t="s">
        <v>82</v>
      </c>
      <c r="T1030" s="4"/>
      <c r="U1030" s="4" t="s">
        <v>169</v>
      </c>
      <c r="V1030" s="4"/>
      <c r="W1030" s="24"/>
      <c r="X1030" s="24">
        <v>0</v>
      </c>
      <c r="Y1030" s="24">
        <f t="shared" si="62"/>
        <v>0</v>
      </c>
      <c r="Z1030" s="4"/>
      <c r="AA1030" s="4" t="s">
        <v>1319</v>
      </c>
      <c r="AB1030" s="4">
        <v>11</v>
      </c>
      <c r="AC1030" s="28"/>
      <c r="AD1030" s="8"/>
    </row>
    <row r="1031" spans="1:30" s="55" customFormat="1" ht="74.25" customHeight="1">
      <c r="A1031" s="3" t="s">
        <v>3686</v>
      </c>
      <c r="B1031" s="4" t="s">
        <v>478</v>
      </c>
      <c r="C1031" s="4" t="s">
        <v>479</v>
      </c>
      <c r="D1031" s="4" t="s">
        <v>83</v>
      </c>
      <c r="E1031" s="4" t="s">
        <v>84</v>
      </c>
      <c r="F1031" s="4" t="s">
        <v>3268</v>
      </c>
      <c r="G1031" s="4" t="s">
        <v>86</v>
      </c>
      <c r="H1031" s="4" t="s">
        <v>3269</v>
      </c>
      <c r="I1031" s="4" t="s">
        <v>87</v>
      </c>
      <c r="J1031" s="4"/>
      <c r="K1031" s="4" t="s">
        <v>491</v>
      </c>
      <c r="L1031" s="4">
        <v>100</v>
      </c>
      <c r="M1031" s="12" t="s">
        <v>2463</v>
      </c>
      <c r="N1031" s="4" t="s">
        <v>483</v>
      </c>
      <c r="O1031" s="3" t="s">
        <v>1418</v>
      </c>
      <c r="P1031" s="4" t="s">
        <v>483</v>
      </c>
      <c r="Q1031" s="4"/>
      <c r="R1031" s="4" t="s">
        <v>88</v>
      </c>
      <c r="S1031" s="16" t="s">
        <v>82</v>
      </c>
      <c r="T1031" s="4"/>
      <c r="U1031" s="4" t="s">
        <v>169</v>
      </c>
      <c r="V1031" s="4"/>
      <c r="W1031" s="24"/>
      <c r="X1031" s="24">
        <v>75000</v>
      </c>
      <c r="Y1031" s="24">
        <f t="shared" si="62"/>
        <v>84000.00000000001</v>
      </c>
      <c r="Z1031" s="4"/>
      <c r="AA1031" s="4" t="s">
        <v>1319</v>
      </c>
      <c r="AB1031" s="4"/>
      <c r="AC1031" s="28"/>
      <c r="AD1031" s="8"/>
    </row>
    <row r="1032" spans="1:30" s="55" customFormat="1" ht="102">
      <c r="A1032" s="3" t="s">
        <v>128</v>
      </c>
      <c r="B1032" s="4" t="s">
        <v>478</v>
      </c>
      <c r="C1032" s="4" t="s">
        <v>479</v>
      </c>
      <c r="D1032" s="4" t="s">
        <v>116</v>
      </c>
      <c r="E1032" s="4" t="s">
        <v>117</v>
      </c>
      <c r="F1032" s="4" t="s">
        <v>114</v>
      </c>
      <c r="G1032" s="4" t="s">
        <v>117</v>
      </c>
      <c r="H1032" s="4" t="s">
        <v>114</v>
      </c>
      <c r="I1032" s="4" t="s">
        <v>118</v>
      </c>
      <c r="J1032" s="4"/>
      <c r="K1032" s="4" t="s">
        <v>482</v>
      </c>
      <c r="L1032" s="4">
        <v>100</v>
      </c>
      <c r="M1032" s="12" t="s">
        <v>2463</v>
      </c>
      <c r="N1032" s="4" t="s">
        <v>483</v>
      </c>
      <c r="O1032" s="4" t="s">
        <v>545</v>
      </c>
      <c r="P1032" s="4" t="s">
        <v>483</v>
      </c>
      <c r="Q1032" s="4"/>
      <c r="R1032" s="4" t="s">
        <v>1891</v>
      </c>
      <c r="S1032" s="4" t="s">
        <v>486</v>
      </c>
      <c r="T1032" s="4"/>
      <c r="U1032" s="4"/>
      <c r="V1032" s="4"/>
      <c r="W1032" s="24"/>
      <c r="X1032" s="24">
        <v>0</v>
      </c>
      <c r="Y1032" s="24">
        <f t="shared" si="62"/>
        <v>0</v>
      </c>
      <c r="Z1032" s="4"/>
      <c r="AA1032" s="4" t="s">
        <v>1319</v>
      </c>
      <c r="AB1032" s="4">
        <v>11</v>
      </c>
      <c r="AC1032" s="28"/>
      <c r="AD1032" s="8"/>
    </row>
    <row r="1033" spans="1:30" s="55" customFormat="1" ht="102">
      <c r="A1033" s="3" t="s">
        <v>3687</v>
      </c>
      <c r="B1033" s="4" t="s">
        <v>478</v>
      </c>
      <c r="C1033" s="4" t="s">
        <v>479</v>
      </c>
      <c r="D1033" s="4" t="s">
        <v>116</v>
      </c>
      <c r="E1033" s="4" t="s">
        <v>117</v>
      </c>
      <c r="F1033" s="4" t="s">
        <v>114</v>
      </c>
      <c r="G1033" s="4" t="s">
        <v>117</v>
      </c>
      <c r="H1033" s="4" t="s">
        <v>114</v>
      </c>
      <c r="I1033" s="4" t="s">
        <v>118</v>
      </c>
      <c r="J1033" s="4"/>
      <c r="K1033" s="4" t="s">
        <v>482</v>
      </c>
      <c r="L1033" s="4">
        <v>100</v>
      </c>
      <c r="M1033" s="12" t="s">
        <v>2463</v>
      </c>
      <c r="N1033" s="4" t="s">
        <v>483</v>
      </c>
      <c r="O1033" s="3" t="s">
        <v>1418</v>
      </c>
      <c r="P1033" s="4" t="s">
        <v>483</v>
      </c>
      <c r="Q1033" s="4"/>
      <c r="R1033" s="4" t="s">
        <v>1891</v>
      </c>
      <c r="S1033" s="4" t="s">
        <v>486</v>
      </c>
      <c r="T1033" s="4"/>
      <c r="U1033" s="4"/>
      <c r="V1033" s="4"/>
      <c r="W1033" s="24"/>
      <c r="X1033" s="24">
        <v>150000</v>
      </c>
      <c r="Y1033" s="24">
        <f t="shared" si="62"/>
        <v>168000.00000000003</v>
      </c>
      <c r="Z1033" s="4"/>
      <c r="AA1033" s="4" t="s">
        <v>1319</v>
      </c>
      <c r="AB1033" s="4"/>
      <c r="AC1033" s="28"/>
      <c r="AD1033" s="8"/>
    </row>
    <row r="1034" spans="1:30" s="55" customFormat="1" ht="96.75" customHeight="1">
      <c r="A1034" s="3" t="s">
        <v>2016</v>
      </c>
      <c r="B1034" s="4" t="s">
        <v>478</v>
      </c>
      <c r="C1034" s="4" t="s">
        <v>479</v>
      </c>
      <c r="D1034" s="4" t="s">
        <v>71</v>
      </c>
      <c r="E1034" s="4" t="s">
        <v>73</v>
      </c>
      <c r="F1034" s="4" t="s">
        <v>72</v>
      </c>
      <c r="G1034" s="4" t="s">
        <v>74</v>
      </c>
      <c r="H1034" s="4" t="s">
        <v>69</v>
      </c>
      <c r="I1034" s="4" t="s">
        <v>136</v>
      </c>
      <c r="J1034" s="4"/>
      <c r="K1034" s="4" t="s">
        <v>482</v>
      </c>
      <c r="L1034" s="4">
        <v>100</v>
      </c>
      <c r="M1034" s="12" t="s">
        <v>2463</v>
      </c>
      <c r="N1034" s="4" t="s">
        <v>483</v>
      </c>
      <c r="O1034" s="4" t="s">
        <v>494</v>
      </c>
      <c r="P1034" s="4" t="s">
        <v>483</v>
      </c>
      <c r="Q1034" s="4"/>
      <c r="R1034" s="4" t="s">
        <v>1891</v>
      </c>
      <c r="S1034" s="4" t="s">
        <v>486</v>
      </c>
      <c r="T1034" s="4"/>
      <c r="U1034" s="4"/>
      <c r="V1034" s="4"/>
      <c r="W1034" s="24"/>
      <c r="X1034" s="24">
        <v>0</v>
      </c>
      <c r="Y1034" s="24">
        <f t="shared" si="62"/>
        <v>0</v>
      </c>
      <c r="Z1034" s="4"/>
      <c r="AA1034" s="4" t="s">
        <v>1319</v>
      </c>
      <c r="AB1034" s="4">
        <v>11</v>
      </c>
      <c r="AC1034" s="28"/>
      <c r="AD1034" s="8"/>
    </row>
    <row r="1035" spans="1:30" s="55" customFormat="1" ht="99" customHeight="1">
      <c r="A1035" s="3" t="s">
        <v>3688</v>
      </c>
      <c r="B1035" s="4" t="s">
        <v>478</v>
      </c>
      <c r="C1035" s="4" t="s">
        <v>479</v>
      </c>
      <c r="D1035" s="4" t="s">
        <v>71</v>
      </c>
      <c r="E1035" s="4" t="s">
        <v>73</v>
      </c>
      <c r="F1035" s="4" t="s">
        <v>72</v>
      </c>
      <c r="G1035" s="4" t="s">
        <v>74</v>
      </c>
      <c r="H1035" s="4" t="s">
        <v>69</v>
      </c>
      <c r="I1035" s="4" t="s">
        <v>136</v>
      </c>
      <c r="J1035" s="4"/>
      <c r="K1035" s="4" t="s">
        <v>482</v>
      </c>
      <c r="L1035" s="4">
        <v>100</v>
      </c>
      <c r="M1035" s="12" t="s">
        <v>2463</v>
      </c>
      <c r="N1035" s="4" t="s">
        <v>483</v>
      </c>
      <c r="O1035" s="3" t="s">
        <v>1418</v>
      </c>
      <c r="P1035" s="4" t="s">
        <v>483</v>
      </c>
      <c r="Q1035" s="4"/>
      <c r="R1035" s="4" t="s">
        <v>1891</v>
      </c>
      <c r="S1035" s="4" t="s">
        <v>486</v>
      </c>
      <c r="T1035" s="4"/>
      <c r="U1035" s="4"/>
      <c r="V1035" s="4"/>
      <c r="W1035" s="24"/>
      <c r="X1035" s="24">
        <v>144000</v>
      </c>
      <c r="Y1035" s="24">
        <f t="shared" si="62"/>
        <v>161280.00000000003</v>
      </c>
      <c r="Z1035" s="4"/>
      <c r="AA1035" s="4" t="s">
        <v>1319</v>
      </c>
      <c r="AB1035" s="4"/>
      <c r="AC1035" s="28"/>
      <c r="AD1035" s="8"/>
    </row>
    <row r="1036" spans="1:29" s="55" customFormat="1" ht="127.5">
      <c r="A1036" s="3" t="s">
        <v>2017</v>
      </c>
      <c r="B1036" s="4" t="s">
        <v>478</v>
      </c>
      <c r="C1036" s="4" t="s">
        <v>479</v>
      </c>
      <c r="D1036" s="4" t="s">
        <v>71</v>
      </c>
      <c r="E1036" s="4" t="s">
        <v>73</v>
      </c>
      <c r="F1036" s="4" t="s">
        <v>72</v>
      </c>
      <c r="G1036" s="4" t="s">
        <v>74</v>
      </c>
      <c r="H1036" s="4" t="s">
        <v>69</v>
      </c>
      <c r="I1036" s="4" t="s">
        <v>22</v>
      </c>
      <c r="J1036" s="4"/>
      <c r="K1036" s="4" t="s">
        <v>482</v>
      </c>
      <c r="L1036" s="4">
        <v>100</v>
      </c>
      <c r="M1036" s="12" t="s">
        <v>2463</v>
      </c>
      <c r="N1036" s="4" t="s">
        <v>483</v>
      </c>
      <c r="O1036" s="4" t="s">
        <v>1418</v>
      </c>
      <c r="P1036" s="4" t="s">
        <v>483</v>
      </c>
      <c r="Q1036" s="4"/>
      <c r="R1036" s="4" t="s">
        <v>1891</v>
      </c>
      <c r="S1036" s="4" t="s">
        <v>82</v>
      </c>
      <c r="T1036" s="4"/>
      <c r="U1036" s="4"/>
      <c r="V1036" s="4"/>
      <c r="W1036" s="24"/>
      <c r="X1036" s="24">
        <v>178571</v>
      </c>
      <c r="Y1036" s="24">
        <f aca="true" t="shared" si="63" ref="Y1036:Y1041">X1036*1.12</f>
        <v>199999.52000000002</v>
      </c>
      <c r="Z1036" s="4"/>
      <c r="AA1036" s="4" t="s">
        <v>1319</v>
      </c>
      <c r="AB1036" s="4"/>
      <c r="AC1036" s="132"/>
    </row>
    <row r="1037" spans="1:29" s="96" customFormat="1" ht="102">
      <c r="A1037" s="3" t="s">
        <v>2018</v>
      </c>
      <c r="B1037" s="4" t="s">
        <v>478</v>
      </c>
      <c r="C1037" s="4" t="s">
        <v>479</v>
      </c>
      <c r="D1037" s="70" t="s">
        <v>1502</v>
      </c>
      <c r="E1037" s="18" t="s">
        <v>1504</v>
      </c>
      <c r="F1037" s="3" t="s">
        <v>1503</v>
      </c>
      <c r="G1037" s="18" t="s">
        <v>1505</v>
      </c>
      <c r="H1037" s="18" t="s">
        <v>1853</v>
      </c>
      <c r="I1037" s="3" t="s">
        <v>1506</v>
      </c>
      <c r="J1037" s="3"/>
      <c r="K1037" s="4" t="s">
        <v>482</v>
      </c>
      <c r="L1037" s="4">
        <v>100</v>
      </c>
      <c r="M1037" s="4">
        <v>231010000</v>
      </c>
      <c r="N1037" s="4" t="s">
        <v>483</v>
      </c>
      <c r="O1037" s="13" t="s">
        <v>484</v>
      </c>
      <c r="P1037" s="4" t="s">
        <v>483</v>
      </c>
      <c r="Q1037" s="4"/>
      <c r="R1037" s="4" t="s">
        <v>1392</v>
      </c>
      <c r="S1037" s="4" t="s">
        <v>486</v>
      </c>
      <c r="T1037" s="4"/>
      <c r="U1037" s="39"/>
      <c r="V1037" s="3" t="s">
        <v>169</v>
      </c>
      <c r="W1037" s="50"/>
      <c r="X1037" s="26">
        <v>267857.14</v>
      </c>
      <c r="Y1037" s="26">
        <f t="shared" si="63"/>
        <v>299999.9968</v>
      </c>
      <c r="Z1037" s="26"/>
      <c r="AA1037" s="4" t="s">
        <v>1319</v>
      </c>
      <c r="AB1037" s="4"/>
      <c r="AC1037" s="132"/>
    </row>
    <row r="1038" spans="1:29" s="96" customFormat="1" ht="127.5">
      <c r="A1038" s="3" t="s">
        <v>2019</v>
      </c>
      <c r="B1038" s="4" t="s">
        <v>478</v>
      </c>
      <c r="C1038" s="4" t="s">
        <v>479</v>
      </c>
      <c r="D1038" s="4" t="s">
        <v>71</v>
      </c>
      <c r="E1038" s="4" t="s">
        <v>73</v>
      </c>
      <c r="F1038" s="3" t="s">
        <v>72</v>
      </c>
      <c r="G1038" s="4" t="s">
        <v>74</v>
      </c>
      <c r="H1038" s="4" t="s">
        <v>1622</v>
      </c>
      <c r="I1038" s="3" t="s">
        <v>1528</v>
      </c>
      <c r="J1038" s="3"/>
      <c r="K1038" s="4" t="s">
        <v>482</v>
      </c>
      <c r="L1038" s="4">
        <v>100</v>
      </c>
      <c r="M1038" s="4">
        <v>231010000</v>
      </c>
      <c r="N1038" s="4" t="s">
        <v>483</v>
      </c>
      <c r="O1038" s="13" t="s">
        <v>545</v>
      </c>
      <c r="P1038" s="4" t="s">
        <v>483</v>
      </c>
      <c r="Q1038" s="4"/>
      <c r="R1038" s="3" t="s">
        <v>1130</v>
      </c>
      <c r="S1038" s="4" t="s">
        <v>486</v>
      </c>
      <c r="T1038" s="4"/>
      <c r="U1038" s="39"/>
      <c r="V1038" s="3"/>
      <c r="W1038" s="50"/>
      <c r="X1038" s="47">
        <v>243000</v>
      </c>
      <c r="Y1038" s="26">
        <f t="shared" si="63"/>
        <v>272160</v>
      </c>
      <c r="Z1038" s="26"/>
      <c r="AA1038" s="4" t="s">
        <v>1319</v>
      </c>
      <c r="AB1038" s="4"/>
      <c r="AC1038" s="122"/>
    </row>
    <row r="1039" spans="1:29" s="54" customFormat="1" ht="106.5" customHeight="1">
      <c r="A1039" s="3" t="s">
        <v>2020</v>
      </c>
      <c r="B1039" s="4" t="s">
        <v>478</v>
      </c>
      <c r="C1039" s="4" t="s">
        <v>479</v>
      </c>
      <c r="D1039" s="4" t="s">
        <v>140</v>
      </c>
      <c r="E1039" s="4" t="s">
        <v>141</v>
      </c>
      <c r="F1039" s="4" t="s">
        <v>1939</v>
      </c>
      <c r="G1039" s="4" t="s">
        <v>141</v>
      </c>
      <c r="H1039" s="4" t="s">
        <v>1939</v>
      </c>
      <c r="I1039" s="4" t="s">
        <v>12</v>
      </c>
      <c r="J1039" s="4"/>
      <c r="K1039" s="4" t="s">
        <v>482</v>
      </c>
      <c r="L1039" s="4">
        <v>100</v>
      </c>
      <c r="M1039" s="12" t="s">
        <v>2463</v>
      </c>
      <c r="N1039" s="4" t="s">
        <v>483</v>
      </c>
      <c r="O1039" s="10" t="s">
        <v>494</v>
      </c>
      <c r="P1039" s="4" t="s">
        <v>483</v>
      </c>
      <c r="Q1039" s="4"/>
      <c r="R1039" s="3" t="s">
        <v>1130</v>
      </c>
      <c r="S1039" s="4" t="s">
        <v>486</v>
      </c>
      <c r="T1039" s="25"/>
      <c r="U1039" s="14"/>
      <c r="V1039" s="3"/>
      <c r="W1039" s="4"/>
      <c r="X1039" s="24">
        <v>0</v>
      </c>
      <c r="Y1039" s="26">
        <f t="shared" si="63"/>
        <v>0</v>
      </c>
      <c r="Z1039" s="4"/>
      <c r="AA1039" s="4" t="s">
        <v>1319</v>
      </c>
      <c r="AB1039" s="4">
        <v>11</v>
      </c>
      <c r="AC1039" s="122"/>
    </row>
    <row r="1040" spans="1:29" s="54" customFormat="1" ht="106.5" customHeight="1">
      <c r="A1040" s="3" t="s">
        <v>3300</v>
      </c>
      <c r="B1040" s="4" t="s">
        <v>478</v>
      </c>
      <c r="C1040" s="4" t="s">
        <v>479</v>
      </c>
      <c r="D1040" s="4" t="s">
        <v>140</v>
      </c>
      <c r="E1040" s="4" t="s">
        <v>141</v>
      </c>
      <c r="F1040" s="4" t="s">
        <v>1939</v>
      </c>
      <c r="G1040" s="4" t="s">
        <v>141</v>
      </c>
      <c r="H1040" s="4" t="s">
        <v>1939</v>
      </c>
      <c r="I1040" s="4" t="s">
        <v>12</v>
      </c>
      <c r="J1040" s="4"/>
      <c r="K1040" s="4" t="s">
        <v>482</v>
      </c>
      <c r="L1040" s="4">
        <v>100</v>
      </c>
      <c r="M1040" s="12" t="s">
        <v>2463</v>
      </c>
      <c r="N1040" s="4" t="s">
        <v>483</v>
      </c>
      <c r="O1040" s="10" t="s">
        <v>1628</v>
      </c>
      <c r="P1040" s="4" t="s">
        <v>483</v>
      </c>
      <c r="Q1040" s="4"/>
      <c r="R1040" s="3" t="s">
        <v>1130</v>
      </c>
      <c r="S1040" s="4" t="s">
        <v>486</v>
      </c>
      <c r="T1040" s="25"/>
      <c r="U1040" s="14"/>
      <c r="V1040" s="3"/>
      <c r="W1040" s="4"/>
      <c r="X1040" s="24">
        <v>15000</v>
      </c>
      <c r="Y1040" s="26">
        <f t="shared" si="63"/>
        <v>16800</v>
      </c>
      <c r="Z1040" s="4"/>
      <c r="AA1040" s="4" t="s">
        <v>1319</v>
      </c>
      <c r="AB1040" s="179"/>
      <c r="AC1040" s="122"/>
    </row>
    <row r="1041" spans="1:29" s="54" customFormat="1" ht="125.25" customHeight="1">
      <c r="A1041" s="3" t="s">
        <v>2021</v>
      </c>
      <c r="B1041" s="10" t="s">
        <v>478</v>
      </c>
      <c r="C1041" s="10" t="s">
        <v>479</v>
      </c>
      <c r="D1041" s="4" t="s">
        <v>140</v>
      </c>
      <c r="E1041" s="4" t="s">
        <v>141</v>
      </c>
      <c r="F1041" s="4" t="s">
        <v>1940</v>
      </c>
      <c r="G1041" s="4" t="s">
        <v>141</v>
      </c>
      <c r="H1041" s="4" t="s">
        <v>1940</v>
      </c>
      <c r="I1041" s="4" t="s">
        <v>1941</v>
      </c>
      <c r="J1041" s="4"/>
      <c r="K1041" s="4" t="s">
        <v>482</v>
      </c>
      <c r="L1041" s="4">
        <v>100</v>
      </c>
      <c r="M1041" s="12" t="s">
        <v>2463</v>
      </c>
      <c r="N1041" s="4" t="s">
        <v>483</v>
      </c>
      <c r="O1041" s="4" t="s">
        <v>484</v>
      </c>
      <c r="P1041" s="4" t="s">
        <v>483</v>
      </c>
      <c r="Q1041" s="4"/>
      <c r="R1041" s="16" t="s">
        <v>1130</v>
      </c>
      <c r="S1041" s="16" t="s">
        <v>82</v>
      </c>
      <c r="T1041" s="4"/>
      <c r="U1041" s="4"/>
      <c r="V1041" s="3"/>
      <c r="W1041" s="11"/>
      <c r="X1041" s="24">
        <v>350000</v>
      </c>
      <c r="Y1041" s="26">
        <f t="shared" si="63"/>
        <v>392000.00000000006</v>
      </c>
      <c r="Z1041" s="4"/>
      <c r="AA1041" s="4" t="s">
        <v>1319</v>
      </c>
      <c r="AB1041" s="4"/>
      <c r="AC1041" s="122"/>
    </row>
    <row r="1042" spans="1:29" s="54" customFormat="1" ht="114" customHeight="1">
      <c r="A1042" s="3" t="s">
        <v>2022</v>
      </c>
      <c r="B1042" s="10" t="s">
        <v>478</v>
      </c>
      <c r="C1042" s="10" t="s">
        <v>479</v>
      </c>
      <c r="D1042" s="4" t="s">
        <v>78</v>
      </c>
      <c r="E1042" s="4" t="s">
        <v>80</v>
      </c>
      <c r="F1042" s="4" t="s">
        <v>1565</v>
      </c>
      <c r="G1042" s="4" t="s">
        <v>81</v>
      </c>
      <c r="H1042" s="4" t="s">
        <v>1942</v>
      </c>
      <c r="I1042" s="3" t="s">
        <v>2516</v>
      </c>
      <c r="J1042" s="3"/>
      <c r="K1042" s="4" t="s">
        <v>482</v>
      </c>
      <c r="L1042" s="4">
        <v>100</v>
      </c>
      <c r="M1042" s="12" t="s">
        <v>2463</v>
      </c>
      <c r="N1042" s="4" t="s">
        <v>483</v>
      </c>
      <c r="O1042" s="4" t="s">
        <v>545</v>
      </c>
      <c r="P1042" s="4" t="s">
        <v>483</v>
      </c>
      <c r="Q1042" s="4"/>
      <c r="R1042" s="4" t="s">
        <v>2545</v>
      </c>
      <c r="S1042" s="16" t="s">
        <v>82</v>
      </c>
      <c r="T1042" s="4"/>
      <c r="U1042" s="4"/>
      <c r="V1042" s="3"/>
      <c r="W1042" s="24"/>
      <c r="X1042" s="24">
        <v>0</v>
      </c>
      <c r="Y1042" s="26">
        <v>0</v>
      </c>
      <c r="Z1042" s="4"/>
      <c r="AA1042" s="4" t="s">
        <v>1319</v>
      </c>
      <c r="AB1042" s="4">
        <v>7.11</v>
      </c>
      <c r="AC1042" s="122"/>
    </row>
    <row r="1043" spans="1:29" s="54" customFormat="1" ht="114" customHeight="1">
      <c r="A1043" s="3" t="s">
        <v>2772</v>
      </c>
      <c r="B1043" s="10" t="s">
        <v>478</v>
      </c>
      <c r="C1043" s="10" t="s">
        <v>479</v>
      </c>
      <c r="D1043" s="4" t="s">
        <v>78</v>
      </c>
      <c r="E1043" s="4" t="s">
        <v>80</v>
      </c>
      <c r="F1043" s="4" t="s">
        <v>1565</v>
      </c>
      <c r="G1043" s="4" t="s">
        <v>81</v>
      </c>
      <c r="H1043" s="4" t="s">
        <v>1942</v>
      </c>
      <c r="I1043" s="3" t="s">
        <v>2516</v>
      </c>
      <c r="J1043" s="3"/>
      <c r="K1043" s="4" t="s">
        <v>491</v>
      </c>
      <c r="L1043" s="4">
        <v>100</v>
      </c>
      <c r="M1043" s="12" t="s">
        <v>2463</v>
      </c>
      <c r="N1043" s="4" t="s">
        <v>483</v>
      </c>
      <c r="O1043" s="3" t="s">
        <v>1445</v>
      </c>
      <c r="P1043" s="4" t="s">
        <v>483</v>
      </c>
      <c r="Q1043" s="4"/>
      <c r="R1043" s="4" t="s">
        <v>2545</v>
      </c>
      <c r="S1043" s="16" t="s">
        <v>82</v>
      </c>
      <c r="T1043" s="4"/>
      <c r="U1043" s="4"/>
      <c r="V1043" s="3"/>
      <c r="W1043" s="24"/>
      <c r="X1043" s="24">
        <v>0</v>
      </c>
      <c r="Y1043" s="26">
        <f aca="true" t="shared" si="64" ref="Y1043:Y1052">X1043*1.12</f>
        <v>0</v>
      </c>
      <c r="Z1043" s="4"/>
      <c r="AA1043" s="4" t="s">
        <v>1319</v>
      </c>
      <c r="AB1043" s="4" t="s">
        <v>2891</v>
      </c>
      <c r="AC1043" s="122"/>
    </row>
    <row r="1044" spans="1:29" s="54" customFormat="1" ht="114" customHeight="1">
      <c r="A1044" s="3" t="s">
        <v>2886</v>
      </c>
      <c r="B1044" s="10" t="s">
        <v>478</v>
      </c>
      <c r="C1044" s="10" t="s">
        <v>479</v>
      </c>
      <c r="D1044" s="4" t="s">
        <v>2888</v>
      </c>
      <c r="E1044" s="4" t="s">
        <v>2889</v>
      </c>
      <c r="F1044" s="4" t="s">
        <v>2890</v>
      </c>
      <c r="G1044" s="4" t="s">
        <v>2889</v>
      </c>
      <c r="H1044" s="4" t="s">
        <v>2890</v>
      </c>
      <c r="I1044" s="3" t="s">
        <v>2516</v>
      </c>
      <c r="J1044" s="3"/>
      <c r="K1044" s="4" t="s">
        <v>491</v>
      </c>
      <c r="L1044" s="4">
        <v>100</v>
      </c>
      <c r="M1044" s="12" t="s">
        <v>2463</v>
      </c>
      <c r="N1044" s="4" t="s">
        <v>483</v>
      </c>
      <c r="O1044" s="3" t="s">
        <v>1445</v>
      </c>
      <c r="P1044" s="4" t="s">
        <v>483</v>
      </c>
      <c r="Q1044" s="4"/>
      <c r="R1044" s="4" t="s">
        <v>2545</v>
      </c>
      <c r="S1044" s="16" t="s">
        <v>82</v>
      </c>
      <c r="T1044" s="4"/>
      <c r="U1044" s="4"/>
      <c r="V1044" s="3"/>
      <c r="W1044" s="24"/>
      <c r="X1044" s="24">
        <v>3000000</v>
      </c>
      <c r="Y1044" s="26">
        <f t="shared" si="64"/>
        <v>3360000.0000000005</v>
      </c>
      <c r="Z1044" s="4"/>
      <c r="AA1044" s="4" t="s">
        <v>1319</v>
      </c>
      <c r="AB1044" s="4"/>
      <c r="AC1044" s="122"/>
    </row>
    <row r="1045" spans="1:29" s="54" customFormat="1" ht="114" customHeight="1">
      <c r="A1045" s="3" t="s">
        <v>2023</v>
      </c>
      <c r="B1045" s="10" t="s">
        <v>478</v>
      </c>
      <c r="C1045" s="10" t="s">
        <v>479</v>
      </c>
      <c r="D1045" s="4" t="s">
        <v>78</v>
      </c>
      <c r="E1045" s="4" t="s">
        <v>80</v>
      </c>
      <c r="F1045" s="4" t="s">
        <v>1565</v>
      </c>
      <c r="G1045" s="4" t="s">
        <v>81</v>
      </c>
      <c r="H1045" s="4" t="s">
        <v>1942</v>
      </c>
      <c r="I1045" s="3" t="s">
        <v>2517</v>
      </c>
      <c r="J1045" s="3"/>
      <c r="K1045" s="4" t="s">
        <v>482</v>
      </c>
      <c r="L1045" s="4">
        <v>100</v>
      </c>
      <c r="M1045" s="12" t="s">
        <v>2463</v>
      </c>
      <c r="N1045" s="4" t="s">
        <v>483</v>
      </c>
      <c r="O1045" s="4" t="s">
        <v>545</v>
      </c>
      <c r="P1045" s="4" t="s">
        <v>483</v>
      </c>
      <c r="Q1045" s="4"/>
      <c r="R1045" s="4" t="s">
        <v>2545</v>
      </c>
      <c r="S1045" s="16" t="s">
        <v>82</v>
      </c>
      <c r="T1045" s="4"/>
      <c r="U1045" s="4"/>
      <c r="V1045" s="3"/>
      <c r="W1045" s="11"/>
      <c r="X1045" s="24">
        <v>0</v>
      </c>
      <c r="Y1045" s="26">
        <f t="shared" si="64"/>
        <v>0</v>
      </c>
      <c r="Z1045" s="4"/>
      <c r="AA1045" s="4" t="s">
        <v>1319</v>
      </c>
      <c r="AB1045" s="4">
        <v>11</v>
      </c>
      <c r="AC1045" s="122"/>
    </row>
    <row r="1046" spans="1:29" s="54" customFormat="1" ht="114" customHeight="1">
      <c r="A1046" s="3" t="s">
        <v>2833</v>
      </c>
      <c r="B1046" s="10" t="s">
        <v>478</v>
      </c>
      <c r="C1046" s="10" t="s">
        <v>479</v>
      </c>
      <c r="D1046" s="4" t="s">
        <v>78</v>
      </c>
      <c r="E1046" s="4" t="s">
        <v>80</v>
      </c>
      <c r="F1046" s="4" t="s">
        <v>1565</v>
      </c>
      <c r="G1046" s="4" t="s">
        <v>81</v>
      </c>
      <c r="H1046" s="4" t="s">
        <v>1942</v>
      </c>
      <c r="I1046" s="3" t="s">
        <v>2517</v>
      </c>
      <c r="J1046" s="3"/>
      <c r="K1046" s="4" t="s">
        <v>482</v>
      </c>
      <c r="L1046" s="4">
        <v>100</v>
      </c>
      <c r="M1046" s="12" t="s">
        <v>2463</v>
      </c>
      <c r="N1046" s="4" t="s">
        <v>483</v>
      </c>
      <c r="O1046" s="3" t="s">
        <v>1445</v>
      </c>
      <c r="P1046" s="4" t="s">
        <v>483</v>
      </c>
      <c r="Q1046" s="4"/>
      <c r="R1046" s="4" t="s">
        <v>2545</v>
      </c>
      <c r="S1046" s="16" t="s">
        <v>82</v>
      </c>
      <c r="T1046" s="4"/>
      <c r="U1046" s="4"/>
      <c r="V1046" s="3"/>
      <c r="W1046" s="11"/>
      <c r="X1046" s="24">
        <v>0</v>
      </c>
      <c r="Y1046" s="26">
        <f t="shared" si="64"/>
        <v>0</v>
      </c>
      <c r="Z1046" s="4"/>
      <c r="AA1046" s="4" t="s">
        <v>1319</v>
      </c>
      <c r="AB1046" s="4" t="s">
        <v>2891</v>
      </c>
      <c r="AC1046" s="122"/>
    </row>
    <row r="1047" spans="1:29" s="54" customFormat="1" ht="114" customHeight="1">
      <c r="A1047" s="3" t="s">
        <v>2887</v>
      </c>
      <c r="B1047" s="10" t="s">
        <v>478</v>
      </c>
      <c r="C1047" s="10" t="s">
        <v>479</v>
      </c>
      <c r="D1047" s="4" t="s">
        <v>78</v>
      </c>
      <c r="E1047" s="4" t="s">
        <v>2889</v>
      </c>
      <c r="F1047" s="4" t="s">
        <v>2890</v>
      </c>
      <c r="G1047" s="4" t="s">
        <v>2889</v>
      </c>
      <c r="H1047" s="4" t="s">
        <v>2890</v>
      </c>
      <c r="I1047" s="3" t="s">
        <v>2517</v>
      </c>
      <c r="J1047" s="3"/>
      <c r="K1047" s="4" t="s">
        <v>482</v>
      </c>
      <c r="L1047" s="4">
        <v>100</v>
      </c>
      <c r="M1047" s="12" t="s">
        <v>2463</v>
      </c>
      <c r="N1047" s="4" t="s">
        <v>483</v>
      </c>
      <c r="O1047" s="3" t="s">
        <v>1445</v>
      </c>
      <c r="P1047" s="4" t="s">
        <v>483</v>
      </c>
      <c r="Q1047" s="4"/>
      <c r="R1047" s="4" t="s">
        <v>2545</v>
      </c>
      <c r="S1047" s="16" t="s">
        <v>82</v>
      </c>
      <c r="T1047" s="4"/>
      <c r="U1047" s="4"/>
      <c r="V1047" s="3"/>
      <c r="W1047" s="11"/>
      <c r="X1047" s="24">
        <v>800000</v>
      </c>
      <c r="Y1047" s="26">
        <f t="shared" si="64"/>
        <v>896000.0000000001</v>
      </c>
      <c r="Z1047" s="4"/>
      <c r="AA1047" s="4" t="s">
        <v>1319</v>
      </c>
      <c r="AB1047" s="4"/>
      <c r="AC1047" s="122"/>
    </row>
    <row r="1048" spans="1:29" s="6" customFormat="1" ht="123" customHeight="1">
      <c r="A1048" s="3" t="s">
        <v>2024</v>
      </c>
      <c r="B1048" s="10" t="s">
        <v>478</v>
      </c>
      <c r="C1048" s="10" t="s">
        <v>479</v>
      </c>
      <c r="D1048" s="118" t="s">
        <v>1945</v>
      </c>
      <c r="E1048" s="118" t="s">
        <v>1948</v>
      </c>
      <c r="F1048" s="118" t="s">
        <v>1946</v>
      </c>
      <c r="G1048" s="118" t="s">
        <v>1949</v>
      </c>
      <c r="H1048" s="118" t="s">
        <v>1947</v>
      </c>
      <c r="I1048" s="3" t="s">
        <v>2524</v>
      </c>
      <c r="J1048" s="3"/>
      <c r="K1048" s="4" t="s">
        <v>1950</v>
      </c>
      <c r="L1048" s="4">
        <v>30</v>
      </c>
      <c r="M1048" s="12" t="s">
        <v>2463</v>
      </c>
      <c r="N1048" s="4" t="s">
        <v>483</v>
      </c>
      <c r="O1048" s="4" t="s">
        <v>1428</v>
      </c>
      <c r="P1048" s="4" t="s">
        <v>483</v>
      </c>
      <c r="Q1048" s="4"/>
      <c r="R1048" s="4" t="s">
        <v>2456</v>
      </c>
      <c r="S1048" s="16" t="s">
        <v>82</v>
      </c>
      <c r="T1048" s="4"/>
      <c r="U1048" s="4"/>
      <c r="V1048" s="3"/>
      <c r="W1048" s="24"/>
      <c r="X1048" s="24">
        <v>0</v>
      </c>
      <c r="Y1048" s="26">
        <f t="shared" si="64"/>
        <v>0</v>
      </c>
      <c r="Z1048" s="4"/>
      <c r="AA1048" s="4" t="s">
        <v>1319</v>
      </c>
      <c r="AB1048" s="4">
        <v>11</v>
      </c>
      <c r="AC1048" s="122"/>
    </row>
    <row r="1049" spans="1:29" s="6" customFormat="1" ht="123" customHeight="1">
      <c r="A1049" s="3" t="s">
        <v>2614</v>
      </c>
      <c r="B1049" s="10" t="s">
        <v>478</v>
      </c>
      <c r="C1049" s="10" t="s">
        <v>479</v>
      </c>
      <c r="D1049" s="118" t="s">
        <v>1945</v>
      </c>
      <c r="E1049" s="118" t="s">
        <v>1948</v>
      </c>
      <c r="F1049" s="118" t="s">
        <v>1946</v>
      </c>
      <c r="G1049" s="118" t="s">
        <v>1949</v>
      </c>
      <c r="H1049" s="118" t="s">
        <v>1947</v>
      </c>
      <c r="I1049" s="3" t="s">
        <v>2524</v>
      </c>
      <c r="J1049" s="3"/>
      <c r="K1049" s="4" t="s">
        <v>1950</v>
      </c>
      <c r="L1049" s="4">
        <v>30</v>
      </c>
      <c r="M1049" s="12" t="s">
        <v>2463</v>
      </c>
      <c r="N1049" s="4" t="s">
        <v>483</v>
      </c>
      <c r="O1049" s="4" t="s">
        <v>1475</v>
      </c>
      <c r="P1049" s="4" t="s">
        <v>483</v>
      </c>
      <c r="Q1049" s="4"/>
      <c r="R1049" s="4" t="s">
        <v>2456</v>
      </c>
      <c r="S1049" s="16" t="s">
        <v>82</v>
      </c>
      <c r="T1049" s="4"/>
      <c r="U1049" s="4"/>
      <c r="V1049" s="3"/>
      <c r="W1049" s="24"/>
      <c r="X1049" s="24">
        <v>0</v>
      </c>
      <c r="Y1049" s="26">
        <f t="shared" si="64"/>
        <v>0</v>
      </c>
      <c r="Z1049" s="4"/>
      <c r="AA1049" s="4" t="s">
        <v>1319</v>
      </c>
      <c r="AB1049" s="4">
        <v>11</v>
      </c>
      <c r="AC1049" s="122"/>
    </row>
    <row r="1050" spans="1:29" s="6" customFormat="1" ht="123" customHeight="1">
      <c r="A1050" s="3" t="s">
        <v>2841</v>
      </c>
      <c r="B1050" s="10" t="s">
        <v>478</v>
      </c>
      <c r="C1050" s="10" t="s">
        <v>479</v>
      </c>
      <c r="D1050" s="118" t="s">
        <v>1945</v>
      </c>
      <c r="E1050" s="118" t="s">
        <v>1948</v>
      </c>
      <c r="F1050" s="118" t="s">
        <v>1946</v>
      </c>
      <c r="G1050" s="118" t="s">
        <v>1949</v>
      </c>
      <c r="H1050" s="118" t="s">
        <v>1947</v>
      </c>
      <c r="I1050" s="3" t="s">
        <v>2524</v>
      </c>
      <c r="J1050" s="3"/>
      <c r="K1050" s="4" t="s">
        <v>1950</v>
      </c>
      <c r="L1050" s="4">
        <v>30</v>
      </c>
      <c r="M1050" s="12" t="s">
        <v>2463</v>
      </c>
      <c r="N1050" s="4" t="s">
        <v>483</v>
      </c>
      <c r="O1050" s="4" t="s">
        <v>1333</v>
      </c>
      <c r="P1050" s="4" t="s">
        <v>483</v>
      </c>
      <c r="Q1050" s="4"/>
      <c r="R1050" s="4" t="s">
        <v>2456</v>
      </c>
      <c r="S1050" s="16" t="s">
        <v>82</v>
      </c>
      <c r="T1050" s="4"/>
      <c r="U1050" s="4"/>
      <c r="V1050" s="3"/>
      <c r="W1050" s="24"/>
      <c r="X1050" s="24">
        <v>0</v>
      </c>
      <c r="Y1050" s="26">
        <f t="shared" si="64"/>
        <v>0</v>
      </c>
      <c r="Z1050" s="4"/>
      <c r="AA1050" s="4" t="s">
        <v>1319</v>
      </c>
      <c r="AB1050" s="4" t="s">
        <v>2967</v>
      </c>
      <c r="AC1050" s="122"/>
    </row>
    <row r="1051" spans="1:29" s="6" customFormat="1" ht="171" customHeight="1">
      <c r="A1051" s="3" t="s">
        <v>2966</v>
      </c>
      <c r="B1051" s="10" t="s">
        <v>478</v>
      </c>
      <c r="C1051" s="10" t="s">
        <v>479</v>
      </c>
      <c r="D1051" s="118" t="s">
        <v>1945</v>
      </c>
      <c r="E1051" s="118" t="s">
        <v>1948</v>
      </c>
      <c r="F1051" s="118" t="s">
        <v>1946</v>
      </c>
      <c r="G1051" s="118" t="s">
        <v>1949</v>
      </c>
      <c r="H1051" s="118" t="s">
        <v>1947</v>
      </c>
      <c r="I1051" s="3" t="s">
        <v>2968</v>
      </c>
      <c r="J1051" s="3"/>
      <c r="K1051" s="4" t="s">
        <v>482</v>
      </c>
      <c r="L1051" s="4">
        <v>30</v>
      </c>
      <c r="M1051" s="12" t="s">
        <v>2463</v>
      </c>
      <c r="N1051" s="4" t="s">
        <v>483</v>
      </c>
      <c r="O1051" s="3" t="s">
        <v>1445</v>
      </c>
      <c r="P1051" s="4" t="s">
        <v>483</v>
      </c>
      <c r="Q1051" s="4"/>
      <c r="R1051" s="4" t="s">
        <v>2456</v>
      </c>
      <c r="S1051" s="16" t="s">
        <v>82</v>
      </c>
      <c r="T1051" s="4"/>
      <c r="U1051" s="4"/>
      <c r="V1051" s="3"/>
      <c r="W1051" s="24"/>
      <c r="X1051" s="24">
        <v>1696450</v>
      </c>
      <c r="Y1051" s="26">
        <f t="shared" si="64"/>
        <v>1900024.0000000002</v>
      </c>
      <c r="Z1051" s="4"/>
      <c r="AA1051" s="4" t="s">
        <v>1319</v>
      </c>
      <c r="AB1051" s="4"/>
      <c r="AC1051" s="122"/>
    </row>
    <row r="1052" spans="1:29" s="54" customFormat="1" ht="172.5" customHeight="1">
      <c r="A1052" s="3" t="s">
        <v>2025</v>
      </c>
      <c r="B1052" s="4" t="s">
        <v>478</v>
      </c>
      <c r="C1052" s="4" t="s">
        <v>479</v>
      </c>
      <c r="D1052" s="70" t="s">
        <v>1945</v>
      </c>
      <c r="E1052" s="18" t="s">
        <v>1948</v>
      </c>
      <c r="F1052" s="99" t="s">
        <v>1946</v>
      </c>
      <c r="G1052" s="98" t="s">
        <v>1949</v>
      </c>
      <c r="H1052" s="99" t="s">
        <v>1947</v>
      </c>
      <c r="I1052" s="3" t="s">
        <v>2448</v>
      </c>
      <c r="J1052" s="3"/>
      <c r="K1052" s="4" t="s">
        <v>482</v>
      </c>
      <c r="L1052" s="4">
        <v>100</v>
      </c>
      <c r="M1052" s="12" t="s">
        <v>2463</v>
      </c>
      <c r="N1052" s="4" t="s">
        <v>483</v>
      </c>
      <c r="O1052" s="4" t="s">
        <v>577</v>
      </c>
      <c r="P1052" s="4" t="s">
        <v>483</v>
      </c>
      <c r="Q1052" s="4"/>
      <c r="R1052" s="3" t="s">
        <v>1130</v>
      </c>
      <c r="S1052" s="16" t="s">
        <v>82</v>
      </c>
      <c r="T1052" s="12"/>
      <c r="U1052" s="3" t="s">
        <v>169</v>
      </c>
      <c r="V1052" s="3"/>
      <c r="W1052" s="4"/>
      <c r="X1052" s="73">
        <v>550000</v>
      </c>
      <c r="Y1052" s="26">
        <f t="shared" si="64"/>
        <v>616000.0000000001</v>
      </c>
      <c r="Z1052" s="4"/>
      <c r="AA1052" s="4" t="s">
        <v>1319</v>
      </c>
      <c r="AB1052" s="4"/>
      <c r="AC1052" s="122"/>
    </row>
    <row r="1053" spans="1:29" s="54" customFormat="1" ht="153" customHeight="1">
      <c r="A1053" s="3" t="s">
        <v>2026</v>
      </c>
      <c r="B1053" s="4" t="s">
        <v>478</v>
      </c>
      <c r="C1053" s="4" t="s">
        <v>1292</v>
      </c>
      <c r="D1053" s="4" t="s">
        <v>1293</v>
      </c>
      <c r="E1053" s="98" t="s">
        <v>1295</v>
      </c>
      <c r="F1053" s="99" t="s">
        <v>1294</v>
      </c>
      <c r="G1053" s="98" t="s">
        <v>1295</v>
      </c>
      <c r="H1053" s="99" t="s">
        <v>1294</v>
      </c>
      <c r="I1053" s="4" t="s">
        <v>1296</v>
      </c>
      <c r="J1053" s="4"/>
      <c r="K1053" s="3" t="s">
        <v>491</v>
      </c>
      <c r="L1053" s="3">
        <v>90</v>
      </c>
      <c r="M1053" s="3">
        <v>231010000</v>
      </c>
      <c r="N1053" s="4" t="s">
        <v>483</v>
      </c>
      <c r="O1053" s="3" t="s">
        <v>640</v>
      </c>
      <c r="P1053" s="4" t="s">
        <v>483</v>
      </c>
      <c r="Q1053" s="3"/>
      <c r="R1053" s="3" t="s">
        <v>1297</v>
      </c>
      <c r="S1053" s="3" t="s">
        <v>82</v>
      </c>
      <c r="T1053" s="49"/>
      <c r="U1053" s="48"/>
      <c r="V1053" s="3"/>
      <c r="W1053" s="5"/>
      <c r="X1053" s="52">
        <v>0</v>
      </c>
      <c r="Y1053" s="52">
        <f aca="true" t="shared" si="65" ref="Y1053:Y1061">X1053*1.12</f>
        <v>0</v>
      </c>
      <c r="Z1053" s="42"/>
      <c r="AA1053" s="5" t="s">
        <v>1298</v>
      </c>
      <c r="AB1053" s="3">
        <v>11</v>
      </c>
      <c r="AC1053" s="122"/>
    </row>
    <row r="1054" spans="1:29" s="54" customFormat="1" ht="153" customHeight="1">
      <c r="A1054" s="3" t="s">
        <v>3787</v>
      </c>
      <c r="B1054" s="4" t="s">
        <v>478</v>
      </c>
      <c r="C1054" s="4" t="s">
        <v>1292</v>
      </c>
      <c r="D1054" s="4" t="s">
        <v>1293</v>
      </c>
      <c r="E1054" s="98" t="s">
        <v>1295</v>
      </c>
      <c r="F1054" s="99" t="s">
        <v>1294</v>
      </c>
      <c r="G1054" s="98" t="s">
        <v>1295</v>
      </c>
      <c r="H1054" s="99" t="s">
        <v>1294</v>
      </c>
      <c r="I1054" s="4" t="s">
        <v>1296</v>
      </c>
      <c r="J1054" s="4"/>
      <c r="K1054" s="3" t="s">
        <v>491</v>
      </c>
      <c r="L1054" s="3">
        <v>90</v>
      </c>
      <c r="M1054" s="3">
        <v>231010000</v>
      </c>
      <c r="N1054" s="4" t="s">
        <v>483</v>
      </c>
      <c r="O1054" s="3" t="s">
        <v>1507</v>
      </c>
      <c r="P1054" s="4" t="s">
        <v>483</v>
      </c>
      <c r="Q1054" s="3"/>
      <c r="R1054" s="3" t="s">
        <v>1297</v>
      </c>
      <c r="S1054" s="3" t="s">
        <v>82</v>
      </c>
      <c r="T1054" s="49"/>
      <c r="U1054" s="48"/>
      <c r="V1054" s="3"/>
      <c r="W1054" s="5"/>
      <c r="X1054" s="52">
        <v>714286</v>
      </c>
      <c r="Y1054" s="52">
        <f t="shared" si="65"/>
        <v>800000.3200000001</v>
      </c>
      <c r="Z1054" s="42"/>
      <c r="AA1054" s="5" t="s">
        <v>1298</v>
      </c>
      <c r="AB1054" s="3"/>
      <c r="AC1054" s="122"/>
    </row>
    <row r="1055" spans="1:29" s="54" customFormat="1" ht="156.75" customHeight="1">
      <c r="A1055" s="3" t="s">
        <v>2027</v>
      </c>
      <c r="B1055" s="4" t="s">
        <v>1299</v>
      </c>
      <c r="C1055" s="4" t="s">
        <v>1292</v>
      </c>
      <c r="D1055" s="4" t="s">
        <v>1293</v>
      </c>
      <c r="E1055" s="98" t="s">
        <v>1295</v>
      </c>
      <c r="F1055" s="4" t="s">
        <v>1294</v>
      </c>
      <c r="G1055" s="98" t="s">
        <v>1295</v>
      </c>
      <c r="H1055" s="4" t="s">
        <v>1294</v>
      </c>
      <c r="I1055" s="3" t="s">
        <v>1300</v>
      </c>
      <c r="J1055" s="3"/>
      <c r="K1055" s="3" t="s">
        <v>491</v>
      </c>
      <c r="L1055" s="3">
        <v>90</v>
      </c>
      <c r="M1055" s="3">
        <v>231010000</v>
      </c>
      <c r="N1055" s="4" t="s">
        <v>483</v>
      </c>
      <c r="O1055" s="3" t="s">
        <v>640</v>
      </c>
      <c r="P1055" s="4" t="s">
        <v>483</v>
      </c>
      <c r="Q1055" s="3"/>
      <c r="R1055" s="3" t="s">
        <v>1297</v>
      </c>
      <c r="S1055" s="3" t="s">
        <v>82</v>
      </c>
      <c r="T1055" s="49"/>
      <c r="U1055" s="48"/>
      <c r="V1055" s="3"/>
      <c r="W1055" s="5"/>
      <c r="X1055" s="52">
        <v>0</v>
      </c>
      <c r="Y1055" s="52">
        <f t="shared" si="65"/>
        <v>0</v>
      </c>
      <c r="Z1055" s="42"/>
      <c r="AA1055" s="5" t="s">
        <v>1298</v>
      </c>
      <c r="AB1055" s="3">
        <v>11</v>
      </c>
      <c r="AC1055" s="122"/>
    </row>
    <row r="1056" spans="1:29" s="54" customFormat="1" ht="156.75" customHeight="1">
      <c r="A1056" s="3" t="s">
        <v>3861</v>
      </c>
      <c r="B1056" s="4" t="s">
        <v>1299</v>
      </c>
      <c r="C1056" s="4" t="s">
        <v>1292</v>
      </c>
      <c r="D1056" s="4" t="s">
        <v>1293</v>
      </c>
      <c r="E1056" s="98" t="s">
        <v>1295</v>
      </c>
      <c r="F1056" s="4" t="s">
        <v>1294</v>
      </c>
      <c r="G1056" s="98" t="s">
        <v>1295</v>
      </c>
      <c r="H1056" s="4" t="s">
        <v>1294</v>
      </c>
      <c r="I1056" s="3" t="s">
        <v>1300</v>
      </c>
      <c r="J1056" s="3"/>
      <c r="K1056" s="3" t="s">
        <v>491</v>
      </c>
      <c r="L1056" s="3">
        <v>90</v>
      </c>
      <c r="M1056" s="3">
        <v>231010000</v>
      </c>
      <c r="N1056" s="4" t="s">
        <v>483</v>
      </c>
      <c r="O1056" s="3" t="s">
        <v>1507</v>
      </c>
      <c r="P1056" s="4" t="s">
        <v>483</v>
      </c>
      <c r="Q1056" s="3"/>
      <c r="R1056" s="3" t="s">
        <v>1297</v>
      </c>
      <c r="S1056" s="3" t="s">
        <v>82</v>
      </c>
      <c r="T1056" s="49"/>
      <c r="U1056" s="48"/>
      <c r="V1056" s="3"/>
      <c r="W1056" s="5"/>
      <c r="X1056" s="52">
        <v>223214</v>
      </c>
      <c r="Y1056" s="52">
        <f t="shared" si="65"/>
        <v>249999.68000000002</v>
      </c>
      <c r="Z1056" s="42"/>
      <c r="AA1056" s="5" t="s">
        <v>1298</v>
      </c>
      <c r="AB1056" s="3"/>
      <c r="AC1056" s="122"/>
    </row>
    <row r="1057" spans="1:29" s="54" customFormat="1" ht="151.5" customHeight="1">
      <c r="A1057" s="3" t="s">
        <v>2028</v>
      </c>
      <c r="B1057" s="4" t="s">
        <v>478</v>
      </c>
      <c r="C1057" s="4" t="s">
        <v>1292</v>
      </c>
      <c r="D1057" s="4" t="s">
        <v>112</v>
      </c>
      <c r="E1057" s="4" t="s">
        <v>113</v>
      </c>
      <c r="F1057" s="4" t="s">
        <v>1728</v>
      </c>
      <c r="G1057" s="4" t="s">
        <v>1729</v>
      </c>
      <c r="H1057" s="4" t="s">
        <v>1730</v>
      </c>
      <c r="I1057" s="3" t="s">
        <v>1301</v>
      </c>
      <c r="J1057" s="3"/>
      <c r="K1057" s="3" t="s">
        <v>491</v>
      </c>
      <c r="L1057" s="3">
        <v>100</v>
      </c>
      <c r="M1057" s="3">
        <v>231010000</v>
      </c>
      <c r="N1057" s="4" t="s">
        <v>483</v>
      </c>
      <c r="O1057" s="3" t="s">
        <v>501</v>
      </c>
      <c r="P1057" s="4" t="s">
        <v>483</v>
      </c>
      <c r="Q1057" s="3"/>
      <c r="R1057" s="3" t="s">
        <v>1297</v>
      </c>
      <c r="S1057" s="3" t="s">
        <v>82</v>
      </c>
      <c r="T1057" s="49"/>
      <c r="U1057" s="48"/>
      <c r="V1057" s="3"/>
      <c r="W1057" s="5"/>
      <c r="X1057" s="52">
        <v>850000</v>
      </c>
      <c r="Y1057" s="52">
        <f t="shared" si="65"/>
        <v>952000.0000000001</v>
      </c>
      <c r="Z1057" s="42"/>
      <c r="AA1057" s="5" t="s">
        <v>1298</v>
      </c>
      <c r="AB1057" s="3"/>
      <c r="AC1057" s="122"/>
    </row>
    <row r="1058" spans="1:29" s="54" customFormat="1" ht="149.25" customHeight="1">
      <c r="A1058" s="3" t="s">
        <v>2029</v>
      </c>
      <c r="B1058" s="4" t="s">
        <v>1302</v>
      </c>
      <c r="C1058" s="4" t="s">
        <v>1303</v>
      </c>
      <c r="D1058" s="4" t="s">
        <v>1733</v>
      </c>
      <c r="E1058" s="4" t="s">
        <v>1731</v>
      </c>
      <c r="F1058" s="4" t="s">
        <v>1304</v>
      </c>
      <c r="G1058" s="4" t="s">
        <v>1732</v>
      </c>
      <c r="H1058" s="4" t="s">
        <v>1305</v>
      </c>
      <c r="I1058" s="3" t="s">
        <v>1306</v>
      </c>
      <c r="J1058" s="3"/>
      <c r="K1058" s="3" t="s">
        <v>1307</v>
      </c>
      <c r="L1058" s="3">
        <v>100</v>
      </c>
      <c r="M1058" s="3">
        <v>231010000</v>
      </c>
      <c r="N1058" s="4" t="s">
        <v>483</v>
      </c>
      <c r="O1058" s="3" t="s">
        <v>545</v>
      </c>
      <c r="P1058" s="4" t="s">
        <v>483</v>
      </c>
      <c r="Q1058" s="3"/>
      <c r="R1058" s="3" t="s">
        <v>1308</v>
      </c>
      <c r="S1058" s="3" t="s">
        <v>82</v>
      </c>
      <c r="T1058" s="49"/>
      <c r="U1058" s="48"/>
      <c r="V1058" s="3"/>
      <c r="W1058" s="5"/>
      <c r="X1058" s="52">
        <v>0</v>
      </c>
      <c r="Y1058" s="52">
        <f t="shared" si="65"/>
        <v>0</v>
      </c>
      <c r="Z1058" s="42"/>
      <c r="AA1058" s="5" t="s">
        <v>1298</v>
      </c>
      <c r="AB1058" s="3">
        <v>11</v>
      </c>
      <c r="AC1058" s="122"/>
    </row>
    <row r="1059" spans="1:29" s="54" customFormat="1" ht="149.25" customHeight="1">
      <c r="A1059" s="3" t="s">
        <v>2834</v>
      </c>
      <c r="B1059" s="4" t="s">
        <v>1302</v>
      </c>
      <c r="C1059" s="4" t="s">
        <v>1303</v>
      </c>
      <c r="D1059" s="4" t="s">
        <v>1733</v>
      </c>
      <c r="E1059" s="4" t="s">
        <v>1731</v>
      </c>
      <c r="F1059" s="4" t="s">
        <v>1304</v>
      </c>
      <c r="G1059" s="4" t="s">
        <v>1732</v>
      </c>
      <c r="H1059" s="4" t="s">
        <v>1305</v>
      </c>
      <c r="I1059" s="3" t="s">
        <v>1306</v>
      </c>
      <c r="J1059" s="3"/>
      <c r="K1059" s="3" t="s">
        <v>1307</v>
      </c>
      <c r="L1059" s="3">
        <v>100</v>
      </c>
      <c r="M1059" s="3">
        <v>231010000</v>
      </c>
      <c r="N1059" s="4" t="s">
        <v>483</v>
      </c>
      <c r="O1059" s="3" t="s">
        <v>1445</v>
      </c>
      <c r="P1059" s="4" t="s">
        <v>483</v>
      </c>
      <c r="Q1059" s="3"/>
      <c r="R1059" s="3" t="s">
        <v>1308</v>
      </c>
      <c r="S1059" s="3" t="s">
        <v>82</v>
      </c>
      <c r="T1059" s="49"/>
      <c r="U1059" s="48"/>
      <c r="V1059" s="3"/>
      <c r="W1059" s="5"/>
      <c r="X1059" s="52">
        <v>0</v>
      </c>
      <c r="Y1059" s="52">
        <f t="shared" si="65"/>
        <v>0</v>
      </c>
      <c r="Z1059" s="42"/>
      <c r="AA1059" s="5" t="s">
        <v>1298</v>
      </c>
      <c r="AB1059" s="3" t="s">
        <v>2972</v>
      </c>
      <c r="AC1059" s="122"/>
    </row>
    <row r="1060" spans="1:29" s="54" customFormat="1" ht="149.25" customHeight="1">
      <c r="A1060" s="3" t="s">
        <v>2971</v>
      </c>
      <c r="B1060" s="4" t="s">
        <v>1302</v>
      </c>
      <c r="C1060" s="4" t="s">
        <v>1303</v>
      </c>
      <c r="D1060" s="4" t="s">
        <v>1733</v>
      </c>
      <c r="E1060" s="4" t="s">
        <v>1731</v>
      </c>
      <c r="F1060" s="4" t="s">
        <v>1304</v>
      </c>
      <c r="G1060" s="4" t="s">
        <v>1732</v>
      </c>
      <c r="H1060" s="4" t="s">
        <v>1305</v>
      </c>
      <c r="I1060" s="3" t="s">
        <v>1306</v>
      </c>
      <c r="J1060" s="3"/>
      <c r="K1060" s="3" t="s">
        <v>482</v>
      </c>
      <c r="L1060" s="3">
        <v>100</v>
      </c>
      <c r="M1060" s="3">
        <v>231010000</v>
      </c>
      <c r="N1060" s="4" t="s">
        <v>483</v>
      </c>
      <c r="O1060" s="3" t="s">
        <v>1445</v>
      </c>
      <c r="P1060" s="4" t="s">
        <v>483</v>
      </c>
      <c r="Q1060" s="3"/>
      <c r="R1060" s="3" t="s">
        <v>1308</v>
      </c>
      <c r="S1060" s="3" t="s">
        <v>82</v>
      </c>
      <c r="T1060" s="49"/>
      <c r="U1060" s="48"/>
      <c r="V1060" s="3"/>
      <c r="W1060" s="5"/>
      <c r="X1060" s="52">
        <v>150120</v>
      </c>
      <c r="Y1060" s="52">
        <f t="shared" si="65"/>
        <v>168134.40000000002</v>
      </c>
      <c r="Z1060" s="42"/>
      <c r="AA1060" s="5" t="s">
        <v>1298</v>
      </c>
      <c r="AB1060" s="3"/>
      <c r="AC1060" s="122"/>
    </row>
    <row r="1061" spans="1:29" s="54" customFormat="1" ht="159.75" customHeight="1">
      <c r="A1061" s="3" t="s">
        <v>2030</v>
      </c>
      <c r="B1061" s="4" t="s">
        <v>478</v>
      </c>
      <c r="C1061" s="4" t="s">
        <v>479</v>
      </c>
      <c r="D1061" s="4" t="s">
        <v>1309</v>
      </c>
      <c r="E1061" s="4" t="s">
        <v>1311</v>
      </c>
      <c r="F1061" s="4" t="s">
        <v>1862</v>
      </c>
      <c r="G1061" s="4" t="s">
        <v>1312</v>
      </c>
      <c r="H1061" s="8" t="s">
        <v>1310</v>
      </c>
      <c r="I1061" s="3" t="s">
        <v>1313</v>
      </c>
      <c r="J1061" s="3"/>
      <c r="K1061" s="3" t="s">
        <v>482</v>
      </c>
      <c r="L1061" s="3">
        <v>100</v>
      </c>
      <c r="M1061" s="3">
        <v>231010000</v>
      </c>
      <c r="N1061" s="4" t="s">
        <v>483</v>
      </c>
      <c r="O1061" s="3" t="s">
        <v>484</v>
      </c>
      <c r="P1061" s="4" t="s">
        <v>483</v>
      </c>
      <c r="Q1061" s="3"/>
      <c r="R1061" s="3" t="s">
        <v>1308</v>
      </c>
      <c r="S1061" s="3" t="s">
        <v>82</v>
      </c>
      <c r="T1061" s="49"/>
      <c r="U1061" s="48"/>
      <c r="V1061" s="3"/>
      <c r="W1061" s="5"/>
      <c r="X1061" s="52">
        <v>1400000</v>
      </c>
      <c r="Y1061" s="52">
        <f t="shared" si="65"/>
        <v>1568000.0000000002</v>
      </c>
      <c r="Z1061" s="42"/>
      <c r="AA1061" s="5" t="s">
        <v>1319</v>
      </c>
      <c r="AB1061" s="3"/>
      <c r="AC1061" s="122"/>
    </row>
    <row r="1062" spans="1:251" s="36" customFormat="1" ht="114.75">
      <c r="A1062" s="3" t="s">
        <v>2031</v>
      </c>
      <c r="B1062" s="4" t="s">
        <v>478</v>
      </c>
      <c r="C1062" s="4" t="s">
        <v>479</v>
      </c>
      <c r="D1062" s="4" t="s">
        <v>862</v>
      </c>
      <c r="E1062" s="4" t="s">
        <v>863</v>
      </c>
      <c r="F1062" s="4" t="s">
        <v>1734</v>
      </c>
      <c r="G1062" s="4" t="s">
        <v>1735</v>
      </c>
      <c r="H1062" s="4" t="s">
        <v>1736</v>
      </c>
      <c r="I1062" s="3" t="s">
        <v>864</v>
      </c>
      <c r="J1062" s="3"/>
      <c r="K1062" s="3" t="s">
        <v>491</v>
      </c>
      <c r="L1062" s="3">
        <v>80</v>
      </c>
      <c r="M1062" s="3">
        <v>231010000</v>
      </c>
      <c r="N1062" s="4" t="s">
        <v>483</v>
      </c>
      <c r="O1062" s="3" t="s">
        <v>545</v>
      </c>
      <c r="P1062" s="4" t="s">
        <v>483</v>
      </c>
      <c r="Q1062" s="3"/>
      <c r="R1062" s="3" t="s">
        <v>1308</v>
      </c>
      <c r="S1062" s="3" t="s">
        <v>82</v>
      </c>
      <c r="T1062" s="49"/>
      <c r="U1062" s="48"/>
      <c r="V1062" s="3"/>
      <c r="W1062" s="5"/>
      <c r="X1062" s="162">
        <v>0</v>
      </c>
      <c r="Y1062" s="52">
        <v>0</v>
      </c>
      <c r="Z1062" s="42"/>
      <c r="AA1062" s="5" t="s">
        <v>1319</v>
      </c>
      <c r="AB1062" s="3">
        <v>7</v>
      </c>
      <c r="AC1062" s="122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  <c r="BW1062" s="6"/>
      <c r="BX1062" s="6"/>
      <c r="BY1062" s="6"/>
      <c r="BZ1062" s="6"/>
      <c r="CA1062" s="6"/>
      <c r="CB1062" s="6"/>
      <c r="CC1062" s="6"/>
      <c r="CD1062" s="6"/>
      <c r="CE1062" s="6"/>
      <c r="CF1062" s="6"/>
      <c r="CG1062" s="6"/>
      <c r="CH1062" s="6"/>
      <c r="CI1062" s="6"/>
      <c r="CJ1062" s="6"/>
      <c r="CK1062" s="6"/>
      <c r="CL1062" s="6"/>
      <c r="CM1062" s="6"/>
      <c r="CN1062" s="6"/>
      <c r="CO1062" s="6"/>
      <c r="CP1062" s="6"/>
      <c r="CQ1062" s="6"/>
      <c r="CR1062" s="6"/>
      <c r="CS1062" s="6"/>
      <c r="CT1062" s="6"/>
      <c r="CU1062" s="6"/>
      <c r="CV1062" s="6"/>
      <c r="CW1062" s="6"/>
      <c r="CX1062" s="6"/>
      <c r="CY1062" s="6"/>
      <c r="CZ1062" s="6"/>
      <c r="DA1062" s="6"/>
      <c r="DB1062" s="6"/>
      <c r="DC1062" s="6"/>
      <c r="DD1062" s="6"/>
      <c r="DE1062" s="6"/>
      <c r="DF1062" s="6"/>
      <c r="DG1062" s="6"/>
      <c r="DH1062" s="6"/>
      <c r="DI1062" s="6"/>
      <c r="DJ1062" s="6"/>
      <c r="DK1062" s="6"/>
      <c r="DL1062" s="6"/>
      <c r="DM1062" s="6"/>
      <c r="DN1062" s="6"/>
      <c r="DO1062" s="6"/>
      <c r="DP1062" s="6"/>
      <c r="DQ1062" s="6"/>
      <c r="DR1062" s="6"/>
      <c r="DS1062" s="6"/>
      <c r="DT1062" s="6"/>
      <c r="DU1062" s="6"/>
      <c r="DV1062" s="6"/>
      <c r="DW1062" s="6"/>
      <c r="DX1062" s="6"/>
      <c r="DY1062" s="6"/>
      <c r="DZ1062" s="6"/>
      <c r="EA1062" s="6"/>
      <c r="EB1062" s="6"/>
      <c r="EC1062" s="6"/>
      <c r="ED1062" s="6"/>
      <c r="EE1062" s="6"/>
      <c r="EF1062" s="6"/>
      <c r="EG1062" s="6"/>
      <c r="EH1062" s="6"/>
      <c r="EI1062" s="6"/>
      <c r="EJ1062" s="6"/>
      <c r="EK1062" s="6"/>
      <c r="EL1062" s="6"/>
      <c r="EM1062" s="6"/>
      <c r="EN1062" s="6"/>
      <c r="EO1062" s="6"/>
      <c r="EP1062" s="6"/>
      <c r="EQ1062" s="6"/>
      <c r="ER1062" s="6"/>
      <c r="ES1062" s="6"/>
      <c r="ET1062" s="6"/>
      <c r="EU1062" s="6"/>
      <c r="EV1062" s="6"/>
      <c r="EW1062" s="6"/>
      <c r="EX1062" s="6"/>
      <c r="EY1062" s="6"/>
      <c r="EZ1062" s="6"/>
      <c r="FA1062" s="6"/>
      <c r="FB1062" s="6"/>
      <c r="FC1062" s="6"/>
      <c r="FD1062" s="6"/>
      <c r="FE1062" s="6"/>
      <c r="FF1062" s="6"/>
      <c r="FG1062" s="6"/>
      <c r="FH1062" s="6"/>
      <c r="FI1062" s="6"/>
      <c r="FJ1062" s="6"/>
      <c r="FK1062" s="6"/>
      <c r="FL1062" s="6"/>
      <c r="FM1062" s="6"/>
      <c r="FN1062" s="6"/>
      <c r="FO1062" s="6"/>
      <c r="FP1062" s="6"/>
      <c r="FQ1062" s="6"/>
      <c r="FR1062" s="6"/>
      <c r="FS1062" s="6"/>
      <c r="FT1062" s="6"/>
      <c r="FU1062" s="6"/>
      <c r="FV1062" s="6"/>
      <c r="FW1062" s="6"/>
      <c r="FX1062" s="6"/>
      <c r="FY1062" s="6"/>
      <c r="FZ1062" s="6"/>
      <c r="GA1062" s="6"/>
      <c r="GB1062" s="6"/>
      <c r="GC1062" s="6"/>
      <c r="GD1062" s="6"/>
      <c r="GE1062" s="6"/>
      <c r="GF1062" s="6"/>
      <c r="GG1062" s="6"/>
      <c r="GH1062" s="6"/>
      <c r="GI1062" s="6"/>
      <c r="GJ1062" s="6"/>
      <c r="GK1062" s="6"/>
      <c r="GL1062" s="6"/>
      <c r="GM1062" s="6"/>
      <c r="GN1062" s="6"/>
      <c r="GO1062" s="6"/>
      <c r="GP1062" s="6"/>
      <c r="GQ1062" s="6"/>
      <c r="GR1062" s="6"/>
      <c r="GS1062" s="6"/>
      <c r="GT1062" s="6"/>
      <c r="GU1062" s="6"/>
      <c r="GV1062" s="6"/>
      <c r="GW1062" s="6"/>
      <c r="GX1062" s="6"/>
      <c r="GY1062" s="6"/>
      <c r="GZ1062" s="6"/>
      <c r="HA1062" s="6"/>
      <c r="HB1062" s="6"/>
      <c r="HC1062" s="6"/>
      <c r="HD1062" s="6"/>
      <c r="HE1062" s="6"/>
      <c r="HF1062" s="6"/>
      <c r="HG1062" s="6"/>
      <c r="HH1062" s="6"/>
      <c r="HI1062" s="6"/>
      <c r="HJ1062" s="6"/>
      <c r="HK1062" s="6"/>
      <c r="HL1062" s="6"/>
      <c r="HM1062" s="6"/>
      <c r="HN1062" s="6"/>
      <c r="HO1062" s="6"/>
      <c r="HP1062" s="6"/>
      <c r="HQ1062" s="6"/>
      <c r="HR1062" s="6"/>
      <c r="HS1062" s="6"/>
      <c r="HT1062" s="6"/>
      <c r="HU1062" s="6"/>
      <c r="HV1062" s="6"/>
      <c r="HW1062" s="6"/>
      <c r="HX1062" s="6"/>
      <c r="HY1062" s="6"/>
      <c r="HZ1062" s="6"/>
      <c r="IA1062" s="6"/>
      <c r="IB1062" s="6"/>
      <c r="IC1062" s="6"/>
      <c r="ID1062" s="6"/>
      <c r="IE1062" s="6"/>
      <c r="IF1062" s="6"/>
      <c r="IG1062" s="6"/>
      <c r="IH1062" s="6"/>
      <c r="II1062" s="6"/>
      <c r="IJ1062" s="6"/>
      <c r="IK1062" s="6"/>
      <c r="IL1062" s="6"/>
      <c r="IM1062" s="6"/>
      <c r="IN1062" s="6"/>
      <c r="IO1062" s="6"/>
      <c r="IP1062" s="6"/>
      <c r="IQ1062" s="6"/>
    </row>
    <row r="1063" spans="1:251" s="36" customFormat="1" ht="114.75">
      <c r="A1063" s="3" t="s">
        <v>2584</v>
      </c>
      <c r="B1063" s="4" t="s">
        <v>478</v>
      </c>
      <c r="C1063" s="4" t="s">
        <v>479</v>
      </c>
      <c r="D1063" s="4" t="s">
        <v>862</v>
      </c>
      <c r="E1063" s="4" t="s">
        <v>863</v>
      </c>
      <c r="F1063" s="4" t="s">
        <v>1734</v>
      </c>
      <c r="G1063" s="4" t="s">
        <v>1735</v>
      </c>
      <c r="H1063" s="4" t="s">
        <v>1736</v>
      </c>
      <c r="I1063" s="3" t="s">
        <v>864</v>
      </c>
      <c r="J1063" s="3"/>
      <c r="K1063" s="3" t="s">
        <v>482</v>
      </c>
      <c r="L1063" s="3">
        <v>80</v>
      </c>
      <c r="M1063" s="3">
        <v>231010000</v>
      </c>
      <c r="N1063" s="4" t="s">
        <v>483</v>
      </c>
      <c r="O1063" s="3" t="s">
        <v>545</v>
      </c>
      <c r="P1063" s="4" t="s">
        <v>483</v>
      </c>
      <c r="Q1063" s="3"/>
      <c r="R1063" s="3" t="s">
        <v>1308</v>
      </c>
      <c r="S1063" s="3" t="s">
        <v>82</v>
      </c>
      <c r="T1063" s="49"/>
      <c r="U1063" s="48"/>
      <c r="V1063" s="3"/>
      <c r="W1063" s="5"/>
      <c r="X1063" s="162">
        <v>45000</v>
      </c>
      <c r="Y1063" s="52">
        <v>50400</v>
      </c>
      <c r="Z1063" s="42"/>
      <c r="AA1063" s="5" t="s">
        <v>1319</v>
      </c>
      <c r="AB1063" s="3"/>
      <c r="AC1063" s="122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  <c r="BW1063" s="6"/>
      <c r="BX1063" s="6"/>
      <c r="BY1063" s="6"/>
      <c r="BZ1063" s="6"/>
      <c r="CA1063" s="6"/>
      <c r="CB1063" s="6"/>
      <c r="CC1063" s="6"/>
      <c r="CD1063" s="6"/>
      <c r="CE1063" s="6"/>
      <c r="CF1063" s="6"/>
      <c r="CG1063" s="6"/>
      <c r="CH1063" s="6"/>
      <c r="CI1063" s="6"/>
      <c r="CJ1063" s="6"/>
      <c r="CK1063" s="6"/>
      <c r="CL1063" s="6"/>
      <c r="CM1063" s="6"/>
      <c r="CN1063" s="6"/>
      <c r="CO1063" s="6"/>
      <c r="CP1063" s="6"/>
      <c r="CQ1063" s="6"/>
      <c r="CR1063" s="6"/>
      <c r="CS1063" s="6"/>
      <c r="CT1063" s="6"/>
      <c r="CU1063" s="6"/>
      <c r="CV1063" s="6"/>
      <c r="CW1063" s="6"/>
      <c r="CX1063" s="6"/>
      <c r="CY1063" s="6"/>
      <c r="CZ1063" s="6"/>
      <c r="DA1063" s="6"/>
      <c r="DB1063" s="6"/>
      <c r="DC1063" s="6"/>
      <c r="DD1063" s="6"/>
      <c r="DE1063" s="6"/>
      <c r="DF1063" s="6"/>
      <c r="DG1063" s="6"/>
      <c r="DH1063" s="6"/>
      <c r="DI1063" s="6"/>
      <c r="DJ1063" s="6"/>
      <c r="DK1063" s="6"/>
      <c r="DL1063" s="6"/>
      <c r="DM1063" s="6"/>
      <c r="DN1063" s="6"/>
      <c r="DO1063" s="6"/>
      <c r="DP1063" s="6"/>
      <c r="DQ1063" s="6"/>
      <c r="DR1063" s="6"/>
      <c r="DS1063" s="6"/>
      <c r="DT1063" s="6"/>
      <c r="DU1063" s="6"/>
      <c r="DV1063" s="6"/>
      <c r="DW1063" s="6"/>
      <c r="DX1063" s="6"/>
      <c r="DY1063" s="6"/>
      <c r="DZ1063" s="6"/>
      <c r="EA1063" s="6"/>
      <c r="EB1063" s="6"/>
      <c r="EC1063" s="6"/>
      <c r="ED1063" s="6"/>
      <c r="EE1063" s="6"/>
      <c r="EF1063" s="6"/>
      <c r="EG1063" s="6"/>
      <c r="EH1063" s="6"/>
      <c r="EI1063" s="6"/>
      <c r="EJ1063" s="6"/>
      <c r="EK1063" s="6"/>
      <c r="EL1063" s="6"/>
      <c r="EM1063" s="6"/>
      <c r="EN1063" s="6"/>
      <c r="EO1063" s="6"/>
      <c r="EP1063" s="6"/>
      <c r="EQ1063" s="6"/>
      <c r="ER1063" s="6"/>
      <c r="ES1063" s="6"/>
      <c r="ET1063" s="6"/>
      <c r="EU1063" s="6"/>
      <c r="EV1063" s="6"/>
      <c r="EW1063" s="6"/>
      <c r="EX1063" s="6"/>
      <c r="EY1063" s="6"/>
      <c r="EZ1063" s="6"/>
      <c r="FA1063" s="6"/>
      <c r="FB1063" s="6"/>
      <c r="FC1063" s="6"/>
      <c r="FD1063" s="6"/>
      <c r="FE1063" s="6"/>
      <c r="FF1063" s="6"/>
      <c r="FG1063" s="6"/>
      <c r="FH1063" s="6"/>
      <c r="FI1063" s="6"/>
      <c r="FJ1063" s="6"/>
      <c r="FK1063" s="6"/>
      <c r="FL1063" s="6"/>
      <c r="FM1063" s="6"/>
      <c r="FN1063" s="6"/>
      <c r="FO1063" s="6"/>
      <c r="FP1063" s="6"/>
      <c r="FQ1063" s="6"/>
      <c r="FR1063" s="6"/>
      <c r="FS1063" s="6"/>
      <c r="FT1063" s="6"/>
      <c r="FU1063" s="6"/>
      <c r="FV1063" s="6"/>
      <c r="FW1063" s="6"/>
      <c r="FX1063" s="6"/>
      <c r="FY1063" s="6"/>
      <c r="FZ1063" s="6"/>
      <c r="GA1063" s="6"/>
      <c r="GB1063" s="6"/>
      <c r="GC1063" s="6"/>
      <c r="GD1063" s="6"/>
      <c r="GE1063" s="6"/>
      <c r="GF1063" s="6"/>
      <c r="GG1063" s="6"/>
      <c r="GH1063" s="6"/>
      <c r="GI1063" s="6"/>
      <c r="GJ1063" s="6"/>
      <c r="GK1063" s="6"/>
      <c r="GL1063" s="6"/>
      <c r="GM1063" s="6"/>
      <c r="GN1063" s="6"/>
      <c r="GO1063" s="6"/>
      <c r="GP1063" s="6"/>
      <c r="GQ1063" s="6"/>
      <c r="GR1063" s="6"/>
      <c r="GS1063" s="6"/>
      <c r="GT1063" s="6"/>
      <c r="GU1063" s="6"/>
      <c r="GV1063" s="6"/>
      <c r="GW1063" s="6"/>
      <c r="GX1063" s="6"/>
      <c r="GY1063" s="6"/>
      <c r="GZ1063" s="6"/>
      <c r="HA1063" s="6"/>
      <c r="HB1063" s="6"/>
      <c r="HC1063" s="6"/>
      <c r="HD1063" s="6"/>
      <c r="HE1063" s="6"/>
      <c r="HF1063" s="6"/>
      <c r="HG1063" s="6"/>
      <c r="HH1063" s="6"/>
      <c r="HI1063" s="6"/>
      <c r="HJ1063" s="6"/>
      <c r="HK1063" s="6"/>
      <c r="HL1063" s="6"/>
      <c r="HM1063" s="6"/>
      <c r="HN1063" s="6"/>
      <c r="HO1063" s="6"/>
      <c r="HP1063" s="6"/>
      <c r="HQ1063" s="6"/>
      <c r="HR1063" s="6"/>
      <c r="HS1063" s="6"/>
      <c r="HT1063" s="6"/>
      <c r="HU1063" s="6"/>
      <c r="HV1063" s="6"/>
      <c r="HW1063" s="6"/>
      <c r="HX1063" s="6"/>
      <c r="HY1063" s="6"/>
      <c r="HZ1063" s="6"/>
      <c r="IA1063" s="6"/>
      <c r="IB1063" s="6"/>
      <c r="IC1063" s="6"/>
      <c r="ID1063" s="6"/>
      <c r="IE1063" s="6"/>
      <c r="IF1063" s="6"/>
      <c r="IG1063" s="6"/>
      <c r="IH1063" s="6"/>
      <c r="II1063" s="6"/>
      <c r="IJ1063" s="6"/>
      <c r="IK1063" s="6"/>
      <c r="IL1063" s="6"/>
      <c r="IM1063" s="6"/>
      <c r="IN1063" s="6"/>
      <c r="IO1063" s="6"/>
      <c r="IP1063" s="6"/>
      <c r="IQ1063" s="6"/>
    </row>
    <row r="1064" spans="1:251" s="36" customFormat="1" ht="102" customHeight="1">
      <c r="A1064" s="3" t="s">
        <v>2032</v>
      </c>
      <c r="B1064" s="4" t="s">
        <v>478</v>
      </c>
      <c r="C1064" s="4" t="s">
        <v>479</v>
      </c>
      <c r="D1064" s="4" t="s">
        <v>865</v>
      </c>
      <c r="E1064" s="4" t="s">
        <v>1320</v>
      </c>
      <c r="F1064" s="4" t="s">
        <v>866</v>
      </c>
      <c r="G1064" s="4" t="s">
        <v>1320</v>
      </c>
      <c r="H1064" s="4" t="s">
        <v>866</v>
      </c>
      <c r="I1064" s="5"/>
      <c r="J1064" s="5"/>
      <c r="K1064" s="4" t="s">
        <v>491</v>
      </c>
      <c r="L1064" s="16">
        <v>100</v>
      </c>
      <c r="M1064" s="12" t="s">
        <v>2463</v>
      </c>
      <c r="N1064" s="4" t="s">
        <v>483</v>
      </c>
      <c r="O1064" s="83" t="s">
        <v>501</v>
      </c>
      <c r="P1064" s="4" t="s">
        <v>483</v>
      </c>
      <c r="Q1064" s="4"/>
      <c r="R1064" s="4" t="s">
        <v>1392</v>
      </c>
      <c r="S1064" s="16" t="s">
        <v>1900</v>
      </c>
      <c r="T1064" s="39"/>
      <c r="U1064" s="3" t="s">
        <v>169</v>
      </c>
      <c r="V1064" s="50"/>
      <c r="W1064" s="5"/>
      <c r="X1064" s="47">
        <v>0</v>
      </c>
      <c r="Y1064" s="26">
        <v>0</v>
      </c>
      <c r="Z1064" s="5"/>
      <c r="AA1064" s="5" t="s">
        <v>1319</v>
      </c>
      <c r="AB1064" s="4">
        <v>7</v>
      </c>
      <c r="AC1064" s="133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  <c r="BW1064" s="6"/>
      <c r="BX1064" s="6"/>
      <c r="BY1064" s="6"/>
      <c r="BZ1064" s="6"/>
      <c r="CA1064" s="6"/>
      <c r="CB1064" s="6"/>
      <c r="CC1064" s="6"/>
      <c r="CD1064" s="6"/>
      <c r="CE1064" s="6"/>
      <c r="CF1064" s="6"/>
      <c r="CG1064" s="6"/>
      <c r="CH1064" s="6"/>
      <c r="CI1064" s="6"/>
      <c r="CJ1064" s="6"/>
      <c r="CK1064" s="6"/>
      <c r="CL1064" s="6"/>
      <c r="CM1064" s="6"/>
      <c r="CN1064" s="6"/>
      <c r="CO1064" s="6"/>
      <c r="CP1064" s="6"/>
      <c r="CQ1064" s="6"/>
      <c r="CR1064" s="6"/>
      <c r="CS1064" s="6"/>
      <c r="CT1064" s="6"/>
      <c r="CU1064" s="6"/>
      <c r="CV1064" s="6"/>
      <c r="CW1064" s="6"/>
      <c r="CX1064" s="6"/>
      <c r="CY1064" s="6"/>
      <c r="CZ1064" s="6"/>
      <c r="DA1064" s="6"/>
      <c r="DB1064" s="6"/>
      <c r="DC1064" s="6"/>
      <c r="DD1064" s="6"/>
      <c r="DE1064" s="6"/>
      <c r="DF1064" s="6"/>
      <c r="DG1064" s="6"/>
      <c r="DH1064" s="6"/>
      <c r="DI1064" s="6"/>
      <c r="DJ1064" s="6"/>
      <c r="DK1064" s="6"/>
      <c r="DL1064" s="6"/>
      <c r="DM1064" s="6"/>
      <c r="DN1064" s="6"/>
      <c r="DO1064" s="6"/>
      <c r="DP1064" s="6"/>
      <c r="DQ1064" s="6"/>
      <c r="DR1064" s="6"/>
      <c r="DS1064" s="6"/>
      <c r="DT1064" s="6"/>
      <c r="DU1064" s="6"/>
      <c r="DV1064" s="6"/>
      <c r="DW1064" s="6"/>
      <c r="DX1064" s="6"/>
      <c r="DY1064" s="6"/>
      <c r="DZ1064" s="6"/>
      <c r="EA1064" s="6"/>
      <c r="EB1064" s="6"/>
      <c r="EC1064" s="6"/>
      <c r="ED1064" s="6"/>
      <c r="EE1064" s="6"/>
      <c r="EF1064" s="6"/>
      <c r="EG1064" s="6"/>
      <c r="EH1064" s="6"/>
      <c r="EI1064" s="6"/>
      <c r="EJ1064" s="6"/>
      <c r="EK1064" s="6"/>
      <c r="EL1064" s="6"/>
      <c r="EM1064" s="6"/>
      <c r="EN1064" s="6"/>
      <c r="EO1064" s="6"/>
      <c r="EP1064" s="6"/>
      <c r="EQ1064" s="6"/>
      <c r="ER1064" s="6"/>
      <c r="ES1064" s="6"/>
      <c r="ET1064" s="6"/>
      <c r="EU1064" s="6"/>
      <c r="EV1064" s="6"/>
      <c r="EW1064" s="6"/>
      <c r="EX1064" s="6"/>
      <c r="EY1064" s="6"/>
      <c r="EZ1064" s="6"/>
      <c r="FA1064" s="6"/>
      <c r="FB1064" s="6"/>
      <c r="FC1064" s="6"/>
      <c r="FD1064" s="6"/>
      <c r="FE1064" s="6"/>
      <c r="FF1064" s="6"/>
      <c r="FG1064" s="6"/>
      <c r="FH1064" s="6"/>
      <c r="FI1064" s="6"/>
      <c r="FJ1064" s="6"/>
      <c r="FK1064" s="6"/>
      <c r="FL1064" s="6"/>
      <c r="FM1064" s="6"/>
      <c r="FN1064" s="6"/>
      <c r="FO1064" s="6"/>
      <c r="FP1064" s="6"/>
      <c r="FQ1064" s="6"/>
      <c r="FR1064" s="6"/>
      <c r="FS1064" s="6"/>
      <c r="FT1064" s="6"/>
      <c r="FU1064" s="6"/>
      <c r="FV1064" s="6"/>
      <c r="FW1064" s="6"/>
      <c r="FX1064" s="6"/>
      <c r="FY1064" s="6"/>
      <c r="FZ1064" s="6"/>
      <c r="GA1064" s="6"/>
      <c r="GB1064" s="6"/>
      <c r="GC1064" s="6"/>
      <c r="GD1064" s="6"/>
      <c r="GE1064" s="6"/>
      <c r="GF1064" s="6"/>
      <c r="GG1064" s="6"/>
      <c r="GH1064" s="6"/>
      <c r="GI1064" s="6"/>
      <c r="GJ1064" s="6"/>
      <c r="GK1064" s="6"/>
      <c r="GL1064" s="6"/>
      <c r="GM1064" s="6"/>
      <c r="GN1064" s="6"/>
      <c r="GO1064" s="6"/>
      <c r="GP1064" s="6"/>
      <c r="GQ1064" s="6"/>
      <c r="GR1064" s="6"/>
      <c r="GS1064" s="6"/>
      <c r="GT1064" s="6"/>
      <c r="GU1064" s="6"/>
      <c r="GV1064" s="6"/>
      <c r="GW1064" s="6"/>
      <c r="GX1064" s="6"/>
      <c r="GY1064" s="6"/>
      <c r="GZ1064" s="6"/>
      <c r="HA1064" s="6"/>
      <c r="HB1064" s="6"/>
      <c r="HC1064" s="6"/>
      <c r="HD1064" s="6"/>
      <c r="HE1064" s="6"/>
      <c r="HF1064" s="6"/>
      <c r="HG1064" s="6"/>
      <c r="HH1064" s="6"/>
      <c r="HI1064" s="6"/>
      <c r="HJ1064" s="6"/>
      <c r="HK1064" s="6"/>
      <c r="HL1064" s="6"/>
      <c r="HM1064" s="6"/>
      <c r="HN1064" s="6"/>
      <c r="HO1064" s="6"/>
      <c r="HP1064" s="6"/>
      <c r="HQ1064" s="6"/>
      <c r="HR1064" s="6"/>
      <c r="HS1064" s="6"/>
      <c r="HT1064" s="6"/>
      <c r="HU1064" s="6"/>
      <c r="HV1064" s="6"/>
      <c r="HW1064" s="6"/>
      <c r="HX1064" s="6"/>
      <c r="HY1064" s="6"/>
      <c r="HZ1064" s="6"/>
      <c r="IA1064" s="6"/>
      <c r="IB1064" s="6"/>
      <c r="IC1064" s="6"/>
      <c r="ID1064" s="6"/>
      <c r="IE1064" s="6"/>
      <c r="IF1064" s="6"/>
      <c r="IG1064" s="6"/>
      <c r="IH1064" s="6"/>
      <c r="II1064" s="6"/>
      <c r="IJ1064" s="6"/>
      <c r="IK1064" s="6"/>
      <c r="IL1064" s="6"/>
      <c r="IM1064" s="6"/>
      <c r="IN1064" s="6"/>
      <c r="IO1064" s="6"/>
      <c r="IP1064" s="6"/>
      <c r="IQ1064" s="6"/>
    </row>
    <row r="1065" spans="1:251" s="36" customFormat="1" ht="102" customHeight="1">
      <c r="A1065" s="3" t="s">
        <v>2586</v>
      </c>
      <c r="B1065" s="4" t="s">
        <v>478</v>
      </c>
      <c r="C1065" s="4" t="s">
        <v>479</v>
      </c>
      <c r="D1065" s="4" t="s">
        <v>865</v>
      </c>
      <c r="E1065" s="4" t="s">
        <v>1320</v>
      </c>
      <c r="F1065" s="4" t="s">
        <v>866</v>
      </c>
      <c r="G1065" s="4" t="s">
        <v>1320</v>
      </c>
      <c r="H1065" s="4" t="s">
        <v>866</v>
      </c>
      <c r="I1065" s="5"/>
      <c r="J1065" s="5"/>
      <c r="K1065" s="4" t="s">
        <v>482</v>
      </c>
      <c r="L1065" s="16">
        <v>100</v>
      </c>
      <c r="M1065" s="12" t="s">
        <v>2463</v>
      </c>
      <c r="N1065" s="4" t="s">
        <v>483</v>
      </c>
      <c r="O1065" s="83" t="s">
        <v>501</v>
      </c>
      <c r="P1065" s="4" t="s">
        <v>483</v>
      </c>
      <c r="Q1065" s="4"/>
      <c r="R1065" s="4" t="s">
        <v>1392</v>
      </c>
      <c r="S1065" s="16" t="s">
        <v>1900</v>
      </c>
      <c r="T1065" s="39"/>
      <c r="U1065" s="3" t="s">
        <v>169</v>
      </c>
      <c r="V1065" s="50"/>
      <c r="W1065" s="5"/>
      <c r="X1065" s="47">
        <v>100000</v>
      </c>
      <c r="Y1065" s="26">
        <f aca="true" t="shared" si="66" ref="Y1065:Y1077">X1065*1.12</f>
        <v>112000.00000000001</v>
      </c>
      <c r="Z1065" s="5"/>
      <c r="AA1065" s="5" t="s">
        <v>1319</v>
      </c>
      <c r="AB1065" s="4"/>
      <c r="AC1065" s="133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  <c r="BW1065" s="6"/>
      <c r="BX1065" s="6"/>
      <c r="BY1065" s="6"/>
      <c r="BZ1065" s="6"/>
      <c r="CA1065" s="6"/>
      <c r="CB1065" s="6"/>
      <c r="CC1065" s="6"/>
      <c r="CD1065" s="6"/>
      <c r="CE1065" s="6"/>
      <c r="CF1065" s="6"/>
      <c r="CG1065" s="6"/>
      <c r="CH1065" s="6"/>
      <c r="CI1065" s="6"/>
      <c r="CJ1065" s="6"/>
      <c r="CK1065" s="6"/>
      <c r="CL1065" s="6"/>
      <c r="CM1065" s="6"/>
      <c r="CN1065" s="6"/>
      <c r="CO1065" s="6"/>
      <c r="CP1065" s="6"/>
      <c r="CQ1065" s="6"/>
      <c r="CR1065" s="6"/>
      <c r="CS1065" s="6"/>
      <c r="CT1065" s="6"/>
      <c r="CU1065" s="6"/>
      <c r="CV1065" s="6"/>
      <c r="CW1065" s="6"/>
      <c r="CX1065" s="6"/>
      <c r="CY1065" s="6"/>
      <c r="CZ1065" s="6"/>
      <c r="DA1065" s="6"/>
      <c r="DB1065" s="6"/>
      <c r="DC1065" s="6"/>
      <c r="DD1065" s="6"/>
      <c r="DE1065" s="6"/>
      <c r="DF1065" s="6"/>
      <c r="DG1065" s="6"/>
      <c r="DH1065" s="6"/>
      <c r="DI1065" s="6"/>
      <c r="DJ1065" s="6"/>
      <c r="DK1065" s="6"/>
      <c r="DL1065" s="6"/>
      <c r="DM1065" s="6"/>
      <c r="DN1065" s="6"/>
      <c r="DO1065" s="6"/>
      <c r="DP1065" s="6"/>
      <c r="DQ1065" s="6"/>
      <c r="DR1065" s="6"/>
      <c r="DS1065" s="6"/>
      <c r="DT1065" s="6"/>
      <c r="DU1065" s="6"/>
      <c r="DV1065" s="6"/>
      <c r="DW1065" s="6"/>
      <c r="DX1065" s="6"/>
      <c r="DY1065" s="6"/>
      <c r="DZ1065" s="6"/>
      <c r="EA1065" s="6"/>
      <c r="EB1065" s="6"/>
      <c r="EC1065" s="6"/>
      <c r="ED1065" s="6"/>
      <c r="EE1065" s="6"/>
      <c r="EF1065" s="6"/>
      <c r="EG1065" s="6"/>
      <c r="EH1065" s="6"/>
      <c r="EI1065" s="6"/>
      <c r="EJ1065" s="6"/>
      <c r="EK1065" s="6"/>
      <c r="EL1065" s="6"/>
      <c r="EM1065" s="6"/>
      <c r="EN1065" s="6"/>
      <c r="EO1065" s="6"/>
      <c r="EP1065" s="6"/>
      <c r="EQ1065" s="6"/>
      <c r="ER1065" s="6"/>
      <c r="ES1065" s="6"/>
      <c r="ET1065" s="6"/>
      <c r="EU1065" s="6"/>
      <c r="EV1065" s="6"/>
      <c r="EW1065" s="6"/>
      <c r="EX1065" s="6"/>
      <c r="EY1065" s="6"/>
      <c r="EZ1065" s="6"/>
      <c r="FA1065" s="6"/>
      <c r="FB1065" s="6"/>
      <c r="FC1065" s="6"/>
      <c r="FD1065" s="6"/>
      <c r="FE1065" s="6"/>
      <c r="FF1065" s="6"/>
      <c r="FG1065" s="6"/>
      <c r="FH1065" s="6"/>
      <c r="FI1065" s="6"/>
      <c r="FJ1065" s="6"/>
      <c r="FK1065" s="6"/>
      <c r="FL1065" s="6"/>
      <c r="FM1065" s="6"/>
      <c r="FN1065" s="6"/>
      <c r="FO1065" s="6"/>
      <c r="FP1065" s="6"/>
      <c r="FQ1065" s="6"/>
      <c r="FR1065" s="6"/>
      <c r="FS1065" s="6"/>
      <c r="FT1065" s="6"/>
      <c r="FU1065" s="6"/>
      <c r="FV1065" s="6"/>
      <c r="FW1065" s="6"/>
      <c r="FX1065" s="6"/>
      <c r="FY1065" s="6"/>
      <c r="FZ1065" s="6"/>
      <c r="GA1065" s="6"/>
      <c r="GB1065" s="6"/>
      <c r="GC1065" s="6"/>
      <c r="GD1065" s="6"/>
      <c r="GE1065" s="6"/>
      <c r="GF1065" s="6"/>
      <c r="GG1065" s="6"/>
      <c r="GH1065" s="6"/>
      <c r="GI1065" s="6"/>
      <c r="GJ1065" s="6"/>
      <c r="GK1065" s="6"/>
      <c r="GL1065" s="6"/>
      <c r="GM1065" s="6"/>
      <c r="GN1065" s="6"/>
      <c r="GO1065" s="6"/>
      <c r="GP1065" s="6"/>
      <c r="GQ1065" s="6"/>
      <c r="GR1065" s="6"/>
      <c r="GS1065" s="6"/>
      <c r="GT1065" s="6"/>
      <c r="GU1065" s="6"/>
      <c r="GV1065" s="6"/>
      <c r="GW1065" s="6"/>
      <c r="GX1065" s="6"/>
      <c r="GY1065" s="6"/>
      <c r="GZ1065" s="6"/>
      <c r="HA1065" s="6"/>
      <c r="HB1065" s="6"/>
      <c r="HC1065" s="6"/>
      <c r="HD1065" s="6"/>
      <c r="HE1065" s="6"/>
      <c r="HF1065" s="6"/>
      <c r="HG1065" s="6"/>
      <c r="HH1065" s="6"/>
      <c r="HI1065" s="6"/>
      <c r="HJ1065" s="6"/>
      <c r="HK1065" s="6"/>
      <c r="HL1065" s="6"/>
      <c r="HM1065" s="6"/>
      <c r="HN1065" s="6"/>
      <c r="HO1065" s="6"/>
      <c r="HP1065" s="6"/>
      <c r="HQ1065" s="6"/>
      <c r="HR1065" s="6"/>
      <c r="HS1065" s="6"/>
      <c r="HT1065" s="6"/>
      <c r="HU1065" s="6"/>
      <c r="HV1065" s="6"/>
      <c r="HW1065" s="6"/>
      <c r="HX1065" s="6"/>
      <c r="HY1065" s="6"/>
      <c r="HZ1065" s="6"/>
      <c r="IA1065" s="6"/>
      <c r="IB1065" s="6"/>
      <c r="IC1065" s="6"/>
      <c r="ID1065" s="6"/>
      <c r="IE1065" s="6"/>
      <c r="IF1065" s="6"/>
      <c r="IG1065" s="6"/>
      <c r="IH1065" s="6"/>
      <c r="II1065" s="6"/>
      <c r="IJ1065" s="6"/>
      <c r="IK1065" s="6"/>
      <c r="IL1065" s="6"/>
      <c r="IM1065" s="6"/>
      <c r="IN1065" s="6"/>
      <c r="IO1065" s="6"/>
      <c r="IP1065" s="6"/>
      <c r="IQ1065" s="6"/>
    </row>
    <row r="1066" spans="1:251" s="36" customFormat="1" ht="153">
      <c r="A1066" s="3" t="s">
        <v>2033</v>
      </c>
      <c r="B1066" s="4" t="s">
        <v>478</v>
      </c>
      <c r="C1066" s="4" t="s">
        <v>479</v>
      </c>
      <c r="D1066" s="4" t="s">
        <v>1321</v>
      </c>
      <c r="E1066" s="4" t="s">
        <v>1323</v>
      </c>
      <c r="F1066" s="3" t="s">
        <v>1322</v>
      </c>
      <c r="G1066" s="4" t="s">
        <v>1323</v>
      </c>
      <c r="H1066" s="3" t="s">
        <v>1324</v>
      </c>
      <c r="I1066" s="3"/>
      <c r="J1066" s="3"/>
      <c r="K1066" s="4" t="s">
        <v>482</v>
      </c>
      <c r="L1066" s="16">
        <v>100</v>
      </c>
      <c r="M1066" s="12" t="s">
        <v>2463</v>
      </c>
      <c r="N1066" s="4" t="s">
        <v>483</v>
      </c>
      <c r="O1066" s="13" t="s">
        <v>640</v>
      </c>
      <c r="P1066" s="4" t="s">
        <v>483</v>
      </c>
      <c r="Q1066" s="4"/>
      <c r="R1066" s="4" t="s">
        <v>1392</v>
      </c>
      <c r="S1066" s="4" t="s">
        <v>486</v>
      </c>
      <c r="T1066" s="49"/>
      <c r="U1066" s="48"/>
      <c r="V1066" s="3"/>
      <c r="W1066" s="5"/>
      <c r="X1066" s="47">
        <v>794642.857142857</v>
      </c>
      <c r="Y1066" s="26">
        <f t="shared" si="66"/>
        <v>890000</v>
      </c>
      <c r="Z1066" s="5"/>
      <c r="AA1066" s="5" t="s">
        <v>1319</v>
      </c>
      <c r="AB1066" s="4"/>
      <c r="AC1066" s="133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  <c r="BW1066" s="6"/>
      <c r="BX1066" s="6"/>
      <c r="BY1066" s="6"/>
      <c r="BZ1066" s="6"/>
      <c r="CA1066" s="6"/>
      <c r="CB1066" s="6"/>
      <c r="CC1066" s="6"/>
      <c r="CD1066" s="6"/>
      <c r="CE1066" s="6"/>
      <c r="CF1066" s="6"/>
      <c r="CG1066" s="6"/>
      <c r="CH1066" s="6"/>
      <c r="CI1066" s="6"/>
      <c r="CJ1066" s="6"/>
      <c r="CK1066" s="6"/>
      <c r="CL1066" s="6"/>
      <c r="CM1066" s="6"/>
      <c r="CN1066" s="6"/>
      <c r="CO1066" s="6"/>
      <c r="CP1066" s="6"/>
      <c r="CQ1066" s="6"/>
      <c r="CR1066" s="6"/>
      <c r="CS1066" s="6"/>
      <c r="CT1066" s="6"/>
      <c r="CU1066" s="6"/>
      <c r="CV1066" s="6"/>
      <c r="CW1066" s="6"/>
      <c r="CX1066" s="6"/>
      <c r="CY1066" s="6"/>
      <c r="CZ1066" s="6"/>
      <c r="DA1066" s="6"/>
      <c r="DB1066" s="6"/>
      <c r="DC1066" s="6"/>
      <c r="DD1066" s="6"/>
      <c r="DE1066" s="6"/>
      <c r="DF1066" s="6"/>
      <c r="DG1066" s="6"/>
      <c r="DH1066" s="6"/>
      <c r="DI1066" s="6"/>
      <c r="DJ1066" s="6"/>
      <c r="DK1066" s="6"/>
      <c r="DL1066" s="6"/>
      <c r="DM1066" s="6"/>
      <c r="DN1066" s="6"/>
      <c r="DO1066" s="6"/>
      <c r="DP1066" s="6"/>
      <c r="DQ1066" s="6"/>
      <c r="DR1066" s="6"/>
      <c r="DS1066" s="6"/>
      <c r="DT1066" s="6"/>
      <c r="DU1066" s="6"/>
      <c r="DV1066" s="6"/>
      <c r="DW1066" s="6"/>
      <c r="DX1066" s="6"/>
      <c r="DY1066" s="6"/>
      <c r="DZ1066" s="6"/>
      <c r="EA1066" s="6"/>
      <c r="EB1066" s="6"/>
      <c r="EC1066" s="6"/>
      <c r="ED1066" s="6"/>
      <c r="EE1066" s="6"/>
      <c r="EF1066" s="6"/>
      <c r="EG1066" s="6"/>
      <c r="EH1066" s="6"/>
      <c r="EI1066" s="6"/>
      <c r="EJ1066" s="6"/>
      <c r="EK1066" s="6"/>
      <c r="EL1066" s="6"/>
      <c r="EM1066" s="6"/>
      <c r="EN1066" s="6"/>
      <c r="EO1066" s="6"/>
      <c r="EP1066" s="6"/>
      <c r="EQ1066" s="6"/>
      <c r="ER1066" s="6"/>
      <c r="ES1066" s="6"/>
      <c r="ET1066" s="6"/>
      <c r="EU1066" s="6"/>
      <c r="EV1066" s="6"/>
      <c r="EW1066" s="6"/>
      <c r="EX1066" s="6"/>
      <c r="EY1066" s="6"/>
      <c r="EZ1066" s="6"/>
      <c r="FA1066" s="6"/>
      <c r="FB1066" s="6"/>
      <c r="FC1066" s="6"/>
      <c r="FD1066" s="6"/>
      <c r="FE1066" s="6"/>
      <c r="FF1066" s="6"/>
      <c r="FG1066" s="6"/>
      <c r="FH1066" s="6"/>
      <c r="FI1066" s="6"/>
      <c r="FJ1066" s="6"/>
      <c r="FK1066" s="6"/>
      <c r="FL1066" s="6"/>
      <c r="FM1066" s="6"/>
      <c r="FN1066" s="6"/>
      <c r="FO1066" s="6"/>
      <c r="FP1066" s="6"/>
      <c r="FQ1066" s="6"/>
      <c r="FR1066" s="6"/>
      <c r="FS1066" s="6"/>
      <c r="FT1066" s="6"/>
      <c r="FU1066" s="6"/>
      <c r="FV1066" s="6"/>
      <c r="FW1066" s="6"/>
      <c r="FX1066" s="6"/>
      <c r="FY1066" s="6"/>
      <c r="FZ1066" s="6"/>
      <c r="GA1066" s="6"/>
      <c r="GB1066" s="6"/>
      <c r="GC1066" s="6"/>
      <c r="GD1066" s="6"/>
      <c r="GE1066" s="6"/>
      <c r="GF1066" s="6"/>
      <c r="GG1066" s="6"/>
      <c r="GH1066" s="6"/>
      <c r="GI1066" s="6"/>
      <c r="GJ1066" s="6"/>
      <c r="GK1066" s="6"/>
      <c r="GL1066" s="6"/>
      <c r="GM1066" s="6"/>
      <c r="GN1066" s="6"/>
      <c r="GO1066" s="6"/>
      <c r="GP1066" s="6"/>
      <c r="GQ1066" s="6"/>
      <c r="GR1066" s="6"/>
      <c r="GS1066" s="6"/>
      <c r="GT1066" s="6"/>
      <c r="GU1066" s="6"/>
      <c r="GV1066" s="6"/>
      <c r="GW1066" s="6"/>
      <c r="GX1066" s="6"/>
      <c r="GY1066" s="6"/>
      <c r="GZ1066" s="6"/>
      <c r="HA1066" s="6"/>
      <c r="HB1066" s="6"/>
      <c r="HC1066" s="6"/>
      <c r="HD1066" s="6"/>
      <c r="HE1066" s="6"/>
      <c r="HF1066" s="6"/>
      <c r="HG1066" s="6"/>
      <c r="HH1066" s="6"/>
      <c r="HI1066" s="6"/>
      <c r="HJ1066" s="6"/>
      <c r="HK1066" s="6"/>
      <c r="HL1066" s="6"/>
      <c r="HM1066" s="6"/>
      <c r="HN1066" s="6"/>
      <c r="HO1066" s="6"/>
      <c r="HP1066" s="6"/>
      <c r="HQ1066" s="6"/>
      <c r="HR1066" s="6"/>
      <c r="HS1066" s="6"/>
      <c r="HT1066" s="6"/>
      <c r="HU1066" s="6"/>
      <c r="HV1066" s="6"/>
      <c r="HW1066" s="6"/>
      <c r="HX1066" s="6"/>
      <c r="HY1066" s="6"/>
      <c r="HZ1066" s="6"/>
      <c r="IA1066" s="6"/>
      <c r="IB1066" s="6"/>
      <c r="IC1066" s="6"/>
      <c r="ID1066" s="6"/>
      <c r="IE1066" s="6"/>
      <c r="IF1066" s="6"/>
      <c r="IG1066" s="6"/>
      <c r="IH1066" s="6"/>
      <c r="II1066" s="6"/>
      <c r="IJ1066" s="6"/>
      <c r="IK1066" s="6"/>
      <c r="IL1066" s="6"/>
      <c r="IM1066" s="6"/>
      <c r="IN1066" s="6"/>
      <c r="IO1066" s="6"/>
      <c r="IP1066" s="6"/>
      <c r="IQ1066" s="6"/>
    </row>
    <row r="1067" spans="1:241" s="28" customFormat="1" ht="42" customHeight="1">
      <c r="A1067" s="3" t="s">
        <v>1099</v>
      </c>
      <c r="B1067" s="4" t="s">
        <v>478</v>
      </c>
      <c r="C1067" s="4" t="s">
        <v>479</v>
      </c>
      <c r="D1067" s="4" t="s">
        <v>1325</v>
      </c>
      <c r="E1067" s="4" t="s">
        <v>1327</v>
      </c>
      <c r="F1067" s="3" t="s">
        <v>1326</v>
      </c>
      <c r="G1067" s="4" t="s">
        <v>1329</v>
      </c>
      <c r="H1067" s="3" t="s">
        <v>1328</v>
      </c>
      <c r="I1067" s="3" t="s">
        <v>1330</v>
      </c>
      <c r="J1067" s="3"/>
      <c r="K1067" s="4" t="s">
        <v>482</v>
      </c>
      <c r="L1067" s="16">
        <v>100</v>
      </c>
      <c r="M1067" s="12" t="s">
        <v>2463</v>
      </c>
      <c r="N1067" s="4" t="s">
        <v>483</v>
      </c>
      <c r="O1067" s="83" t="s">
        <v>501</v>
      </c>
      <c r="P1067" s="4" t="s">
        <v>483</v>
      </c>
      <c r="Q1067" s="4"/>
      <c r="R1067" s="4" t="s">
        <v>1392</v>
      </c>
      <c r="S1067" s="4" t="s">
        <v>1314</v>
      </c>
      <c r="T1067" s="49"/>
      <c r="U1067" s="48"/>
      <c r="V1067" s="3"/>
      <c r="W1067" s="5"/>
      <c r="X1067" s="47">
        <v>312499.99999999994</v>
      </c>
      <c r="Y1067" s="26">
        <f t="shared" si="66"/>
        <v>349999.99999999994</v>
      </c>
      <c r="Z1067" s="5"/>
      <c r="AA1067" s="5" t="s">
        <v>1319</v>
      </c>
      <c r="AB1067" s="4"/>
      <c r="AC1067" s="133"/>
      <c r="AD1067" s="8"/>
      <c r="AE1067" s="8"/>
      <c r="AF1067" s="8"/>
      <c r="AG1067" s="8"/>
      <c r="AH1067" s="8"/>
      <c r="AI1067" s="8"/>
      <c r="AJ1067" s="8"/>
      <c r="AK1067" s="8"/>
      <c r="AL1067" s="8"/>
      <c r="AM1067" s="8"/>
      <c r="AN1067" s="8"/>
      <c r="AO1067" s="8"/>
      <c r="AP1067" s="8"/>
      <c r="AQ1067" s="8"/>
      <c r="AR1067" s="8"/>
      <c r="AS1067" s="8"/>
      <c r="AT1067" s="8"/>
      <c r="AU1067" s="8"/>
      <c r="AV1067" s="8"/>
      <c r="AW1067" s="8"/>
      <c r="AX1067" s="8"/>
      <c r="AY1067" s="8"/>
      <c r="AZ1067" s="8"/>
      <c r="BA1067" s="8"/>
      <c r="BB1067" s="8"/>
      <c r="BC1067" s="8"/>
      <c r="BD1067" s="8"/>
      <c r="BE1067" s="8"/>
      <c r="BF1067" s="8"/>
      <c r="BG1067" s="8"/>
      <c r="BH1067" s="8"/>
      <c r="BI1067" s="8"/>
      <c r="BJ1067" s="8"/>
      <c r="BK1067" s="8"/>
      <c r="BL1067" s="8"/>
      <c r="BM1067" s="8"/>
      <c r="BN1067" s="8"/>
      <c r="BO1067" s="8"/>
      <c r="BP1067" s="8"/>
      <c r="BQ1067" s="8"/>
      <c r="BR1067" s="8"/>
      <c r="BS1067" s="8"/>
      <c r="BT1067" s="8"/>
      <c r="BU1067" s="8"/>
      <c r="BV1067" s="8"/>
      <c r="BW1067" s="8"/>
      <c r="BX1067" s="8"/>
      <c r="BY1067" s="8"/>
      <c r="BZ1067" s="8"/>
      <c r="CA1067" s="8"/>
      <c r="CB1067" s="8"/>
      <c r="CC1067" s="8"/>
      <c r="CD1067" s="8"/>
      <c r="CE1067" s="8"/>
      <c r="CF1067" s="8"/>
      <c r="CG1067" s="8"/>
      <c r="CH1067" s="8"/>
      <c r="CI1067" s="8"/>
      <c r="CJ1067" s="8"/>
      <c r="CK1067" s="8"/>
      <c r="CL1067" s="8"/>
      <c r="CM1067" s="8"/>
      <c r="CN1067" s="8"/>
      <c r="CO1067" s="8"/>
      <c r="CP1067" s="8"/>
      <c r="CQ1067" s="8"/>
      <c r="CR1067" s="8"/>
      <c r="CS1067" s="8"/>
      <c r="CT1067" s="8"/>
      <c r="CU1067" s="8"/>
      <c r="CV1067" s="8"/>
      <c r="CW1067" s="8"/>
      <c r="CX1067" s="8"/>
      <c r="CY1067" s="8"/>
      <c r="CZ1067" s="8"/>
      <c r="DA1067" s="8"/>
      <c r="DB1067" s="8"/>
      <c r="DC1067" s="8"/>
      <c r="DD1067" s="8"/>
      <c r="DE1067" s="8"/>
      <c r="DF1067" s="8"/>
      <c r="DG1067" s="8"/>
      <c r="DH1067" s="8"/>
      <c r="DI1067" s="8"/>
      <c r="DJ1067" s="8"/>
      <c r="DK1067" s="8"/>
      <c r="DL1067" s="8"/>
      <c r="DM1067" s="8"/>
      <c r="DN1067" s="8"/>
      <c r="DO1067" s="8"/>
      <c r="DP1067" s="8"/>
      <c r="DQ1067" s="8"/>
      <c r="DR1067" s="8"/>
      <c r="DS1067" s="8"/>
      <c r="DT1067" s="8"/>
      <c r="DU1067" s="8"/>
      <c r="DV1067" s="8"/>
      <c r="DW1067" s="8"/>
      <c r="DX1067" s="8"/>
      <c r="DY1067" s="8"/>
      <c r="DZ1067" s="8"/>
      <c r="EA1067" s="8"/>
      <c r="EB1067" s="8"/>
      <c r="EC1067" s="8"/>
      <c r="ED1067" s="8"/>
      <c r="EE1067" s="8"/>
      <c r="EF1067" s="8"/>
      <c r="EG1067" s="8"/>
      <c r="EH1067" s="8"/>
      <c r="EI1067" s="8"/>
      <c r="EJ1067" s="8"/>
      <c r="EK1067" s="8"/>
      <c r="EL1067" s="8"/>
      <c r="EM1067" s="8"/>
      <c r="EN1067" s="8"/>
      <c r="EO1067" s="8"/>
      <c r="EP1067" s="8"/>
      <c r="EQ1067" s="8"/>
      <c r="ER1067" s="8"/>
      <c r="ES1067" s="8"/>
      <c r="ET1067" s="8"/>
      <c r="EU1067" s="8"/>
      <c r="EV1067" s="8"/>
      <c r="EW1067" s="8"/>
      <c r="EX1067" s="8"/>
      <c r="EY1067" s="8"/>
      <c r="EZ1067" s="8"/>
      <c r="FA1067" s="8"/>
      <c r="FB1067" s="8"/>
      <c r="FC1067" s="8"/>
      <c r="FD1067" s="8"/>
      <c r="FE1067" s="8"/>
      <c r="FF1067" s="8"/>
      <c r="FG1067" s="8"/>
      <c r="FH1067" s="8"/>
      <c r="FI1067" s="8"/>
      <c r="FJ1067" s="8"/>
      <c r="FK1067" s="8"/>
      <c r="FL1067" s="8"/>
      <c r="FM1067" s="8"/>
      <c r="FN1067" s="8"/>
      <c r="FO1067" s="8"/>
      <c r="FP1067" s="8"/>
      <c r="FQ1067" s="8"/>
      <c r="FR1067" s="8"/>
      <c r="FS1067" s="8"/>
      <c r="FT1067" s="8"/>
      <c r="FU1067" s="8"/>
      <c r="FV1067" s="8"/>
      <c r="FW1067" s="8"/>
      <c r="FX1067" s="8"/>
      <c r="FY1067" s="8"/>
      <c r="FZ1067" s="8"/>
      <c r="GA1067" s="8"/>
      <c r="GB1067" s="8"/>
      <c r="GC1067" s="8"/>
      <c r="GD1067" s="8"/>
      <c r="GE1067" s="8"/>
      <c r="GF1067" s="8"/>
      <c r="GG1067" s="8"/>
      <c r="GH1067" s="8"/>
      <c r="GI1067" s="8"/>
      <c r="GJ1067" s="8"/>
      <c r="GK1067" s="8"/>
      <c r="GL1067" s="8"/>
      <c r="GM1067" s="8"/>
      <c r="GN1067" s="8"/>
      <c r="GO1067" s="8"/>
      <c r="GP1067" s="8"/>
      <c r="GQ1067" s="8"/>
      <c r="GR1067" s="8"/>
      <c r="GS1067" s="8"/>
      <c r="GT1067" s="8"/>
      <c r="GU1067" s="8"/>
      <c r="GV1067" s="8"/>
      <c r="GW1067" s="8"/>
      <c r="GX1067" s="8"/>
      <c r="GY1067" s="8"/>
      <c r="GZ1067" s="8"/>
      <c r="HA1067" s="8"/>
      <c r="HB1067" s="8"/>
      <c r="HC1067" s="8"/>
      <c r="HD1067" s="8"/>
      <c r="HE1067" s="8"/>
      <c r="HF1067" s="8"/>
      <c r="HG1067" s="8"/>
      <c r="HH1067" s="8"/>
      <c r="HI1067" s="8"/>
      <c r="HJ1067" s="8"/>
      <c r="HK1067" s="8"/>
      <c r="HL1067" s="8"/>
      <c r="HM1067" s="8"/>
      <c r="HN1067" s="8"/>
      <c r="HO1067" s="8"/>
      <c r="HP1067" s="8"/>
      <c r="HQ1067" s="8"/>
      <c r="HR1067" s="8"/>
      <c r="HS1067" s="8"/>
      <c r="HT1067" s="8"/>
      <c r="HU1067" s="8"/>
      <c r="HV1067" s="8"/>
      <c r="HW1067" s="8"/>
      <c r="HX1067" s="8"/>
      <c r="HY1067" s="8"/>
      <c r="HZ1067" s="8"/>
      <c r="IA1067" s="8"/>
      <c r="IB1067" s="8"/>
      <c r="IC1067" s="8"/>
      <c r="ID1067" s="8"/>
      <c r="IE1067" s="8"/>
      <c r="IF1067" s="8"/>
      <c r="IG1067" s="8"/>
    </row>
    <row r="1068" spans="1:241" s="28" customFormat="1" ht="42" customHeight="1">
      <c r="A1068" s="3" t="s">
        <v>2034</v>
      </c>
      <c r="B1068" s="4" t="s">
        <v>478</v>
      </c>
      <c r="C1068" s="4" t="s">
        <v>479</v>
      </c>
      <c r="D1068" s="4" t="s">
        <v>865</v>
      </c>
      <c r="E1068" s="4" t="s">
        <v>1320</v>
      </c>
      <c r="F1068" s="4" t="s">
        <v>866</v>
      </c>
      <c r="G1068" s="4" t="s">
        <v>1320</v>
      </c>
      <c r="H1068" s="4" t="s">
        <v>866</v>
      </c>
      <c r="I1068" s="3" t="s">
        <v>867</v>
      </c>
      <c r="J1068" s="3"/>
      <c r="K1068" s="4" t="s">
        <v>482</v>
      </c>
      <c r="L1068" s="16">
        <v>100</v>
      </c>
      <c r="M1068" s="5">
        <v>231010000</v>
      </c>
      <c r="N1068" s="4" t="s">
        <v>483</v>
      </c>
      <c r="O1068" s="83" t="s">
        <v>501</v>
      </c>
      <c r="P1068" s="4" t="s">
        <v>483</v>
      </c>
      <c r="Q1068" s="4"/>
      <c r="R1068" s="4" t="s">
        <v>1392</v>
      </c>
      <c r="S1068" s="16" t="s">
        <v>1448</v>
      </c>
      <c r="T1068" s="12"/>
      <c r="U1068" s="3" t="s">
        <v>169</v>
      </c>
      <c r="V1068" s="3"/>
      <c r="W1068" s="4"/>
      <c r="X1068" s="26">
        <v>270000</v>
      </c>
      <c r="Y1068" s="26">
        <f t="shared" si="66"/>
        <v>302400</v>
      </c>
      <c r="Z1068" s="4"/>
      <c r="AA1068" s="4" t="s">
        <v>1319</v>
      </c>
      <c r="AB1068" s="4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  <c r="AN1068" s="8"/>
      <c r="AO1068" s="8"/>
      <c r="AP1068" s="8"/>
      <c r="AQ1068" s="8"/>
      <c r="AR1068" s="8"/>
      <c r="AS1068" s="8"/>
      <c r="AT1068" s="8"/>
      <c r="AU1068" s="8"/>
      <c r="AV1068" s="8"/>
      <c r="AW1068" s="8"/>
      <c r="AX1068" s="8"/>
      <c r="AY1068" s="8"/>
      <c r="AZ1068" s="8"/>
      <c r="BA1068" s="8"/>
      <c r="BB1068" s="8"/>
      <c r="BC1068" s="8"/>
      <c r="BD1068" s="8"/>
      <c r="BE1068" s="8"/>
      <c r="BF1068" s="8"/>
      <c r="BG1068" s="8"/>
      <c r="BH1068" s="8"/>
      <c r="BI1068" s="8"/>
      <c r="BJ1068" s="8"/>
      <c r="BK1068" s="8"/>
      <c r="BL1068" s="8"/>
      <c r="BM1068" s="8"/>
      <c r="BN1068" s="8"/>
      <c r="BO1068" s="8"/>
      <c r="BP1068" s="8"/>
      <c r="BQ1068" s="8"/>
      <c r="BR1068" s="8"/>
      <c r="BS1068" s="8"/>
      <c r="BT1068" s="8"/>
      <c r="BU1068" s="8"/>
      <c r="BV1068" s="8"/>
      <c r="BW1068" s="8"/>
      <c r="BX1068" s="8"/>
      <c r="BY1068" s="8"/>
      <c r="BZ1068" s="8"/>
      <c r="CA1068" s="8"/>
      <c r="CB1068" s="8"/>
      <c r="CC1068" s="8"/>
      <c r="CD1068" s="8"/>
      <c r="CE1068" s="8"/>
      <c r="CF1068" s="8"/>
      <c r="CG1068" s="8"/>
      <c r="CH1068" s="8"/>
      <c r="CI1068" s="8"/>
      <c r="CJ1068" s="8"/>
      <c r="CK1068" s="8"/>
      <c r="CL1068" s="8"/>
      <c r="CM1068" s="8"/>
      <c r="CN1068" s="8"/>
      <c r="CO1068" s="8"/>
      <c r="CP1068" s="8"/>
      <c r="CQ1068" s="8"/>
      <c r="CR1068" s="8"/>
      <c r="CS1068" s="8"/>
      <c r="CT1068" s="8"/>
      <c r="CU1068" s="8"/>
      <c r="CV1068" s="8"/>
      <c r="CW1068" s="8"/>
      <c r="CX1068" s="8"/>
      <c r="CY1068" s="8"/>
      <c r="CZ1068" s="8"/>
      <c r="DA1068" s="8"/>
      <c r="DB1068" s="8"/>
      <c r="DC1068" s="8"/>
      <c r="DD1068" s="8"/>
      <c r="DE1068" s="8"/>
      <c r="DF1068" s="8"/>
      <c r="DG1068" s="8"/>
      <c r="DH1068" s="8"/>
      <c r="DI1068" s="8"/>
      <c r="DJ1068" s="8"/>
      <c r="DK1068" s="8"/>
      <c r="DL1068" s="8"/>
      <c r="DM1068" s="8"/>
      <c r="DN1068" s="8"/>
      <c r="DO1068" s="8"/>
      <c r="DP1068" s="8"/>
      <c r="DQ1068" s="8"/>
      <c r="DR1068" s="8"/>
      <c r="DS1068" s="8"/>
      <c r="DT1068" s="8"/>
      <c r="DU1068" s="8"/>
      <c r="DV1068" s="8"/>
      <c r="DW1068" s="8"/>
      <c r="DX1068" s="8"/>
      <c r="DY1068" s="8"/>
      <c r="DZ1068" s="8"/>
      <c r="EA1068" s="8"/>
      <c r="EB1068" s="8"/>
      <c r="EC1068" s="8"/>
      <c r="ED1068" s="8"/>
      <c r="EE1068" s="8"/>
      <c r="EF1068" s="8"/>
      <c r="EG1068" s="8"/>
      <c r="EH1068" s="8"/>
      <c r="EI1068" s="8"/>
      <c r="EJ1068" s="8"/>
      <c r="EK1068" s="8"/>
      <c r="EL1068" s="8"/>
      <c r="EM1068" s="8"/>
      <c r="EN1068" s="8"/>
      <c r="EO1068" s="8"/>
      <c r="EP1068" s="8"/>
      <c r="EQ1068" s="8"/>
      <c r="ER1068" s="8"/>
      <c r="ES1068" s="8"/>
      <c r="ET1068" s="8"/>
      <c r="EU1068" s="8"/>
      <c r="EV1068" s="8"/>
      <c r="EW1068" s="8"/>
      <c r="EX1068" s="8"/>
      <c r="EY1068" s="8"/>
      <c r="EZ1068" s="8"/>
      <c r="FA1068" s="8"/>
      <c r="FB1068" s="8"/>
      <c r="FC1068" s="8"/>
      <c r="FD1068" s="8"/>
      <c r="FE1068" s="8"/>
      <c r="FF1068" s="8"/>
      <c r="FG1068" s="8"/>
      <c r="FH1068" s="8"/>
      <c r="FI1068" s="8"/>
      <c r="FJ1068" s="8"/>
      <c r="FK1068" s="8"/>
      <c r="FL1068" s="8"/>
      <c r="FM1068" s="8"/>
      <c r="FN1068" s="8"/>
      <c r="FO1068" s="8"/>
      <c r="FP1068" s="8"/>
      <c r="FQ1068" s="8"/>
      <c r="FR1068" s="8"/>
      <c r="FS1068" s="8"/>
      <c r="FT1068" s="8"/>
      <c r="FU1068" s="8"/>
      <c r="FV1068" s="8"/>
      <c r="FW1068" s="8"/>
      <c r="FX1068" s="8"/>
      <c r="FY1068" s="8"/>
      <c r="FZ1068" s="8"/>
      <c r="GA1068" s="8"/>
      <c r="GB1068" s="8"/>
      <c r="GC1068" s="8"/>
      <c r="GD1068" s="8"/>
      <c r="GE1068" s="8"/>
      <c r="GF1068" s="8"/>
      <c r="GG1068" s="8"/>
      <c r="GH1068" s="8"/>
      <c r="GI1068" s="8"/>
      <c r="GJ1068" s="8"/>
      <c r="GK1068" s="8"/>
      <c r="GL1068" s="8"/>
      <c r="GM1068" s="8"/>
      <c r="GN1068" s="8"/>
      <c r="GO1068" s="8"/>
      <c r="GP1068" s="8"/>
      <c r="GQ1068" s="8"/>
      <c r="GR1068" s="8"/>
      <c r="GS1068" s="8"/>
      <c r="GT1068" s="8"/>
      <c r="GU1068" s="8"/>
      <c r="GV1068" s="8"/>
      <c r="GW1068" s="8"/>
      <c r="GX1068" s="8"/>
      <c r="GY1068" s="8"/>
      <c r="GZ1068" s="8"/>
      <c r="HA1068" s="8"/>
      <c r="HB1068" s="8"/>
      <c r="HC1068" s="8"/>
      <c r="HD1068" s="8"/>
      <c r="HE1068" s="8"/>
      <c r="HF1068" s="8"/>
      <c r="HG1068" s="8"/>
      <c r="HH1068" s="8"/>
      <c r="HI1068" s="8"/>
      <c r="HJ1068" s="8"/>
      <c r="HK1068" s="8"/>
      <c r="HL1068" s="8"/>
      <c r="HM1068" s="8"/>
      <c r="HN1068" s="8"/>
      <c r="HO1068" s="8"/>
      <c r="HP1068" s="8"/>
      <c r="HQ1068" s="8"/>
      <c r="HR1068" s="8"/>
      <c r="HS1068" s="8"/>
      <c r="HT1068" s="8"/>
      <c r="HU1068" s="8"/>
      <c r="HV1068" s="8"/>
      <c r="HW1068" s="8"/>
      <c r="HX1068" s="8"/>
      <c r="HY1068" s="8"/>
      <c r="HZ1068" s="8"/>
      <c r="IA1068" s="8"/>
      <c r="IB1068" s="8"/>
      <c r="IC1068" s="8"/>
      <c r="ID1068" s="8"/>
      <c r="IE1068" s="8"/>
      <c r="IF1068" s="8"/>
      <c r="IG1068" s="8"/>
    </row>
    <row r="1069" spans="1:29" s="6" customFormat="1" ht="108" customHeight="1">
      <c r="A1069" s="3" t="s">
        <v>2035</v>
      </c>
      <c r="B1069" s="4" t="s">
        <v>478</v>
      </c>
      <c r="C1069" s="4" t="s">
        <v>479</v>
      </c>
      <c r="D1069" s="70" t="s">
        <v>1508</v>
      </c>
      <c r="E1069" s="18" t="s">
        <v>1509</v>
      </c>
      <c r="F1069" s="3" t="s">
        <v>1510</v>
      </c>
      <c r="G1069" s="18" t="s">
        <v>1509</v>
      </c>
      <c r="H1069" s="3" t="s">
        <v>1511</v>
      </c>
      <c r="I1069" s="3" t="s">
        <v>1512</v>
      </c>
      <c r="J1069" s="3"/>
      <c r="K1069" s="3" t="s">
        <v>482</v>
      </c>
      <c r="L1069" s="3">
        <v>100</v>
      </c>
      <c r="M1069" s="12" t="s">
        <v>2463</v>
      </c>
      <c r="N1069" s="4" t="s">
        <v>483</v>
      </c>
      <c r="O1069" s="3" t="s">
        <v>484</v>
      </c>
      <c r="P1069" s="4" t="s">
        <v>483</v>
      </c>
      <c r="Q1069" s="3"/>
      <c r="R1069" s="3" t="s">
        <v>1897</v>
      </c>
      <c r="S1069" s="16" t="s">
        <v>82</v>
      </c>
      <c r="T1069" s="4"/>
      <c r="U1069" s="4"/>
      <c r="V1069" s="4"/>
      <c r="W1069" s="5"/>
      <c r="X1069" s="47">
        <v>1000000</v>
      </c>
      <c r="Y1069" s="26">
        <f t="shared" si="66"/>
        <v>1120000</v>
      </c>
      <c r="Z1069" s="3"/>
      <c r="AA1069" s="5" t="s">
        <v>1298</v>
      </c>
      <c r="AB1069" s="3"/>
      <c r="AC1069" s="133"/>
    </row>
    <row r="1070" spans="1:29" s="6" customFormat="1" ht="108" customHeight="1">
      <c r="A1070" s="3" t="s">
        <v>2036</v>
      </c>
      <c r="B1070" s="4" t="s">
        <v>478</v>
      </c>
      <c r="C1070" s="4" t="s">
        <v>479</v>
      </c>
      <c r="D1070" s="70" t="s">
        <v>1513</v>
      </c>
      <c r="E1070" s="18" t="s">
        <v>1514</v>
      </c>
      <c r="F1070" s="3" t="s">
        <v>1515</v>
      </c>
      <c r="G1070" s="18" t="s">
        <v>1516</v>
      </c>
      <c r="H1070" s="3" t="s">
        <v>1517</v>
      </c>
      <c r="I1070" s="3" t="s">
        <v>1518</v>
      </c>
      <c r="J1070" s="3"/>
      <c r="K1070" s="3" t="s">
        <v>482</v>
      </c>
      <c r="L1070" s="3">
        <v>100</v>
      </c>
      <c r="M1070" s="12" t="s">
        <v>2463</v>
      </c>
      <c r="N1070" s="4" t="s">
        <v>483</v>
      </c>
      <c r="O1070" s="3" t="s">
        <v>484</v>
      </c>
      <c r="P1070" s="4" t="s">
        <v>483</v>
      </c>
      <c r="Q1070" s="3"/>
      <c r="R1070" s="3" t="s">
        <v>1897</v>
      </c>
      <c r="S1070" s="3" t="s">
        <v>1314</v>
      </c>
      <c r="T1070" s="4"/>
      <c r="U1070" s="4"/>
      <c r="V1070" s="4"/>
      <c r="W1070" s="5"/>
      <c r="X1070" s="47">
        <v>80350</v>
      </c>
      <c r="Y1070" s="26">
        <f t="shared" si="66"/>
        <v>89992.00000000001</v>
      </c>
      <c r="Z1070" s="3"/>
      <c r="AA1070" s="5" t="s">
        <v>1298</v>
      </c>
      <c r="AB1070" s="3"/>
      <c r="AC1070" s="133"/>
    </row>
    <row r="1071" spans="1:29" s="6" customFormat="1" ht="108" customHeight="1">
      <c r="A1071" s="3" t="s">
        <v>2037</v>
      </c>
      <c r="B1071" s="4" t="s">
        <v>478</v>
      </c>
      <c r="C1071" s="4" t="s">
        <v>479</v>
      </c>
      <c r="D1071" s="4" t="s">
        <v>1519</v>
      </c>
      <c r="E1071" s="4" t="s">
        <v>1520</v>
      </c>
      <c r="F1071" s="3" t="s">
        <v>1521</v>
      </c>
      <c r="G1071" s="4" t="s">
        <v>1520</v>
      </c>
      <c r="H1071" s="3" t="s">
        <v>1521</v>
      </c>
      <c r="I1071" s="3"/>
      <c r="J1071" s="3"/>
      <c r="K1071" s="3" t="s">
        <v>482</v>
      </c>
      <c r="L1071" s="3">
        <v>100</v>
      </c>
      <c r="M1071" s="12" t="s">
        <v>2463</v>
      </c>
      <c r="N1071" s="4" t="s">
        <v>483</v>
      </c>
      <c r="O1071" s="3" t="s">
        <v>484</v>
      </c>
      <c r="P1071" s="4" t="s">
        <v>483</v>
      </c>
      <c r="Q1071" s="3"/>
      <c r="R1071" s="3" t="s">
        <v>1898</v>
      </c>
      <c r="S1071" s="16" t="s">
        <v>82</v>
      </c>
      <c r="T1071" s="4"/>
      <c r="U1071" s="4"/>
      <c r="V1071" s="4"/>
      <c r="W1071" s="5"/>
      <c r="X1071" s="47">
        <v>446428.57</v>
      </c>
      <c r="Y1071" s="26">
        <f t="shared" si="66"/>
        <v>499999.99840000004</v>
      </c>
      <c r="Z1071" s="3"/>
      <c r="AA1071" s="5" t="s">
        <v>1298</v>
      </c>
      <c r="AB1071" s="3"/>
      <c r="AC1071" s="133"/>
    </row>
    <row r="1072" spans="1:29" s="6" customFormat="1" ht="70.5" customHeight="1">
      <c r="A1072" s="3" t="s">
        <v>2038</v>
      </c>
      <c r="B1072" s="4" t="s">
        <v>478</v>
      </c>
      <c r="C1072" s="4" t="s">
        <v>479</v>
      </c>
      <c r="D1072" s="19" t="s">
        <v>1522</v>
      </c>
      <c r="E1072" s="19" t="s">
        <v>1523</v>
      </c>
      <c r="F1072" s="3" t="s">
        <v>1524</v>
      </c>
      <c r="G1072" s="19" t="s">
        <v>1525</v>
      </c>
      <c r="H1072" s="3" t="s">
        <v>1526</v>
      </c>
      <c r="I1072" s="3" t="s">
        <v>1527</v>
      </c>
      <c r="J1072" s="3"/>
      <c r="K1072" s="3" t="s">
        <v>491</v>
      </c>
      <c r="L1072" s="3">
        <v>100</v>
      </c>
      <c r="M1072" s="12" t="s">
        <v>2463</v>
      </c>
      <c r="N1072" s="4" t="s">
        <v>483</v>
      </c>
      <c r="O1072" s="24" t="s">
        <v>1445</v>
      </c>
      <c r="P1072" s="4" t="s">
        <v>483</v>
      </c>
      <c r="Q1072" s="4"/>
      <c r="R1072" s="16" t="s">
        <v>1901</v>
      </c>
      <c r="S1072" s="16" t="s">
        <v>82</v>
      </c>
      <c r="T1072" s="4"/>
      <c r="U1072" s="4"/>
      <c r="V1072" s="4"/>
      <c r="W1072" s="5"/>
      <c r="X1072" s="47">
        <v>0</v>
      </c>
      <c r="Y1072" s="26">
        <f>X1072*1.12</f>
        <v>0</v>
      </c>
      <c r="Z1072" s="3"/>
      <c r="AA1072" s="5" t="s">
        <v>1298</v>
      </c>
      <c r="AB1072" s="3">
        <v>7.11</v>
      </c>
      <c r="AC1072" s="133"/>
    </row>
    <row r="1073" spans="1:29" s="6" customFormat="1" ht="70.5" customHeight="1">
      <c r="A1073" s="3" t="s">
        <v>3634</v>
      </c>
      <c r="B1073" s="4" t="s">
        <v>478</v>
      </c>
      <c r="C1073" s="4" t="s">
        <v>479</v>
      </c>
      <c r="D1073" s="19" t="s">
        <v>1522</v>
      </c>
      <c r="E1073" s="19" t="s">
        <v>1523</v>
      </c>
      <c r="F1073" s="3" t="s">
        <v>1524</v>
      </c>
      <c r="G1073" s="19" t="s">
        <v>1525</v>
      </c>
      <c r="H1073" s="3" t="s">
        <v>1526</v>
      </c>
      <c r="I1073" s="3" t="s">
        <v>1527</v>
      </c>
      <c r="J1073" s="3"/>
      <c r="K1073" s="3" t="s">
        <v>482</v>
      </c>
      <c r="L1073" s="3">
        <v>100</v>
      </c>
      <c r="M1073" s="12" t="s">
        <v>2463</v>
      </c>
      <c r="N1073" s="4" t="s">
        <v>483</v>
      </c>
      <c r="O1073" s="10" t="s">
        <v>691</v>
      </c>
      <c r="P1073" s="4" t="s">
        <v>483</v>
      </c>
      <c r="Q1073" s="4"/>
      <c r="R1073" s="16" t="s">
        <v>1901</v>
      </c>
      <c r="S1073" s="16" t="s">
        <v>82</v>
      </c>
      <c r="T1073" s="4"/>
      <c r="U1073" s="4"/>
      <c r="V1073" s="4"/>
      <c r="W1073" s="5"/>
      <c r="X1073" s="47">
        <v>3080357</v>
      </c>
      <c r="Y1073" s="26">
        <f>X1073*1.12</f>
        <v>3449999.8400000003</v>
      </c>
      <c r="Z1073" s="3"/>
      <c r="AA1073" s="5" t="s">
        <v>1298</v>
      </c>
      <c r="AB1073" s="3"/>
      <c r="AC1073" s="133"/>
    </row>
    <row r="1074" spans="1:29" ht="66" customHeight="1">
      <c r="A1074" s="3" t="s">
        <v>2039</v>
      </c>
      <c r="B1074" s="4" t="s">
        <v>478</v>
      </c>
      <c r="C1074" s="4" t="s">
        <v>479</v>
      </c>
      <c r="D1074" s="4" t="s">
        <v>865</v>
      </c>
      <c r="E1074" s="4" t="s">
        <v>1320</v>
      </c>
      <c r="F1074" s="4" t="s">
        <v>866</v>
      </c>
      <c r="G1074" s="4" t="s">
        <v>1320</v>
      </c>
      <c r="H1074" s="4" t="s">
        <v>866</v>
      </c>
      <c r="I1074" s="3"/>
      <c r="J1074" s="3"/>
      <c r="K1074" s="4" t="s">
        <v>482</v>
      </c>
      <c r="L1074" s="16">
        <v>100</v>
      </c>
      <c r="M1074" s="12" t="s">
        <v>2463</v>
      </c>
      <c r="N1074" s="4" t="s">
        <v>483</v>
      </c>
      <c r="O1074" s="83" t="s">
        <v>1475</v>
      </c>
      <c r="P1074" s="4" t="s">
        <v>483</v>
      </c>
      <c r="Q1074" s="4"/>
      <c r="R1074" s="4" t="s">
        <v>1392</v>
      </c>
      <c r="S1074" s="16" t="s">
        <v>1900</v>
      </c>
      <c r="T1074" s="6"/>
      <c r="U1074" s="16"/>
      <c r="V1074" s="16"/>
      <c r="W1074" s="5"/>
      <c r="X1074" s="47">
        <v>150000</v>
      </c>
      <c r="Y1074" s="26">
        <f t="shared" si="66"/>
        <v>168000.00000000003</v>
      </c>
      <c r="Z1074" s="3"/>
      <c r="AA1074" s="5" t="s">
        <v>1319</v>
      </c>
      <c r="AB1074" s="119"/>
      <c r="AC1074" s="128"/>
    </row>
    <row r="1075" spans="1:241" s="28" customFormat="1" ht="63.75" customHeight="1">
      <c r="A1075" s="3" t="s">
        <v>2040</v>
      </c>
      <c r="B1075" s="4" t="s">
        <v>478</v>
      </c>
      <c r="C1075" s="4" t="s">
        <v>479</v>
      </c>
      <c r="D1075" s="4" t="s">
        <v>1352</v>
      </c>
      <c r="E1075" s="4" t="s">
        <v>1353</v>
      </c>
      <c r="F1075" s="3" t="s">
        <v>1354</v>
      </c>
      <c r="G1075" s="3" t="s">
        <v>1865</v>
      </c>
      <c r="H1075" s="3" t="s">
        <v>1354</v>
      </c>
      <c r="I1075" s="3"/>
      <c r="J1075" s="3"/>
      <c r="K1075" s="4" t="s">
        <v>482</v>
      </c>
      <c r="L1075" s="4">
        <v>70</v>
      </c>
      <c r="M1075" s="12" t="s">
        <v>2463</v>
      </c>
      <c r="N1075" s="4" t="s">
        <v>483</v>
      </c>
      <c r="O1075" s="13" t="s">
        <v>484</v>
      </c>
      <c r="P1075" s="4" t="s">
        <v>483</v>
      </c>
      <c r="Q1075" s="4"/>
      <c r="R1075" s="16" t="s">
        <v>1130</v>
      </c>
      <c r="S1075" s="16" t="s">
        <v>82</v>
      </c>
      <c r="T1075" s="39"/>
      <c r="U1075" s="3" t="s">
        <v>169</v>
      </c>
      <c r="V1075" s="50"/>
      <c r="W1075" s="5"/>
      <c r="X1075" s="47">
        <v>312500</v>
      </c>
      <c r="Y1075" s="26">
        <f t="shared" si="66"/>
        <v>350000.00000000006</v>
      </c>
      <c r="Z1075" s="3"/>
      <c r="AA1075" s="4" t="s">
        <v>1319</v>
      </c>
      <c r="AB1075" s="4"/>
      <c r="AD1075" s="8"/>
      <c r="AE1075" s="8"/>
      <c r="AF1075" s="8"/>
      <c r="AG1075" s="8"/>
      <c r="AH1075" s="8"/>
      <c r="AI1075" s="8"/>
      <c r="AJ1075" s="8"/>
      <c r="AK1075" s="8"/>
      <c r="AL1075" s="8"/>
      <c r="AM1075" s="8"/>
      <c r="AN1075" s="8"/>
      <c r="AO1075" s="8"/>
      <c r="AP1075" s="8"/>
      <c r="AQ1075" s="8"/>
      <c r="AR1075" s="8"/>
      <c r="AS1075" s="8"/>
      <c r="AT1075" s="8"/>
      <c r="AU1075" s="8"/>
      <c r="AV1075" s="8"/>
      <c r="AW1075" s="8"/>
      <c r="AX1075" s="8"/>
      <c r="AY1075" s="8"/>
      <c r="AZ1075" s="8"/>
      <c r="BA1075" s="8"/>
      <c r="BB1075" s="8"/>
      <c r="BC1075" s="8"/>
      <c r="BD1075" s="8"/>
      <c r="BE1075" s="8"/>
      <c r="BF1075" s="8"/>
      <c r="BG1075" s="8"/>
      <c r="BH1075" s="8"/>
      <c r="BI1075" s="8"/>
      <c r="BJ1075" s="8"/>
      <c r="BK1075" s="8"/>
      <c r="BL1075" s="8"/>
      <c r="BM1075" s="8"/>
      <c r="BN1075" s="8"/>
      <c r="BO1075" s="8"/>
      <c r="BP1075" s="8"/>
      <c r="BQ1075" s="8"/>
      <c r="BR1075" s="8"/>
      <c r="BS1075" s="8"/>
      <c r="BT1075" s="8"/>
      <c r="BU1075" s="8"/>
      <c r="BV1075" s="8"/>
      <c r="BW1075" s="8"/>
      <c r="BX1075" s="8"/>
      <c r="BY1075" s="8"/>
      <c r="BZ1075" s="8"/>
      <c r="CA1075" s="8"/>
      <c r="CB1075" s="8"/>
      <c r="CC1075" s="8"/>
      <c r="CD1075" s="8"/>
      <c r="CE1075" s="8"/>
      <c r="CF1075" s="8"/>
      <c r="CG1075" s="8"/>
      <c r="CH1075" s="8"/>
      <c r="CI1075" s="8"/>
      <c r="CJ1075" s="8"/>
      <c r="CK1075" s="8"/>
      <c r="CL1075" s="8"/>
      <c r="CM1075" s="8"/>
      <c r="CN1075" s="8"/>
      <c r="CO1075" s="8"/>
      <c r="CP1075" s="8"/>
      <c r="CQ1075" s="8"/>
      <c r="CR1075" s="8"/>
      <c r="CS1075" s="8"/>
      <c r="CT1075" s="8"/>
      <c r="CU1075" s="8"/>
      <c r="CV1075" s="8"/>
      <c r="CW1075" s="8"/>
      <c r="CX1075" s="8"/>
      <c r="CY1075" s="8"/>
      <c r="CZ1075" s="8"/>
      <c r="DA1075" s="8"/>
      <c r="DB1075" s="8"/>
      <c r="DC1075" s="8"/>
      <c r="DD1075" s="8"/>
      <c r="DE1075" s="8"/>
      <c r="DF1075" s="8"/>
      <c r="DG1075" s="8"/>
      <c r="DH1075" s="8"/>
      <c r="DI1075" s="8"/>
      <c r="DJ1075" s="8"/>
      <c r="DK1075" s="8"/>
      <c r="DL1075" s="8"/>
      <c r="DM1075" s="8"/>
      <c r="DN1075" s="8"/>
      <c r="DO1075" s="8"/>
      <c r="DP1075" s="8"/>
      <c r="DQ1075" s="8"/>
      <c r="DR1075" s="8"/>
      <c r="DS1075" s="8"/>
      <c r="DT1075" s="8"/>
      <c r="DU1075" s="8"/>
      <c r="DV1075" s="8"/>
      <c r="DW1075" s="8"/>
      <c r="DX1075" s="8"/>
      <c r="DY1075" s="8"/>
      <c r="DZ1075" s="8"/>
      <c r="EA1075" s="8"/>
      <c r="EB1075" s="8"/>
      <c r="EC1075" s="8"/>
      <c r="ED1075" s="8"/>
      <c r="EE1075" s="8"/>
      <c r="EF1075" s="8"/>
      <c r="EG1075" s="8"/>
      <c r="EH1075" s="8"/>
      <c r="EI1075" s="8"/>
      <c r="EJ1075" s="8"/>
      <c r="EK1075" s="8"/>
      <c r="EL1075" s="8"/>
      <c r="EM1075" s="8"/>
      <c r="EN1075" s="8"/>
      <c r="EO1075" s="8"/>
      <c r="EP1075" s="8"/>
      <c r="EQ1075" s="8"/>
      <c r="ER1075" s="8"/>
      <c r="ES1075" s="8"/>
      <c r="ET1075" s="8"/>
      <c r="EU1075" s="8"/>
      <c r="EV1075" s="8"/>
      <c r="EW1075" s="8"/>
      <c r="EX1075" s="8"/>
      <c r="EY1075" s="8"/>
      <c r="EZ1075" s="8"/>
      <c r="FA1075" s="8"/>
      <c r="FB1075" s="8"/>
      <c r="FC1075" s="8"/>
      <c r="FD1075" s="8"/>
      <c r="FE1075" s="8"/>
      <c r="FF1075" s="8"/>
      <c r="FG1075" s="8"/>
      <c r="FH1075" s="8"/>
      <c r="FI1075" s="8"/>
      <c r="FJ1075" s="8"/>
      <c r="FK1075" s="8"/>
      <c r="FL1075" s="8"/>
      <c r="FM1075" s="8"/>
      <c r="FN1075" s="8"/>
      <c r="FO1075" s="8"/>
      <c r="FP1075" s="8"/>
      <c r="FQ1075" s="8"/>
      <c r="FR1075" s="8"/>
      <c r="FS1075" s="8"/>
      <c r="FT1075" s="8"/>
      <c r="FU1075" s="8"/>
      <c r="FV1075" s="8"/>
      <c r="FW1075" s="8"/>
      <c r="FX1075" s="8"/>
      <c r="FY1075" s="8"/>
      <c r="FZ1075" s="8"/>
      <c r="GA1075" s="8"/>
      <c r="GB1075" s="8"/>
      <c r="GC1075" s="8"/>
      <c r="GD1075" s="8"/>
      <c r="GE1075" s="8"/>
      <c r="GF1075" s="8"/>
      <c r="GG1075" s="8"/>
      <c r="GH1075" s="8"/>
      <c r="GI1075" s="8"/>
      <c r="GJ1075" s="8"/>
      <c r="GK1075" s="8"/>
      <c r="GL1075" s="8"/>
      <c r="GM1075" s="8"/>
      <c r="GN1075" s="8"/>
      <c r="GO1075" s="8"/>
      <c r="GP1075" s="8"/>
      <c r="GQ1075" s="8"/>
      <c r="GR1075" s="8"/>
      <c r="GS1075" s="8"/>
      <c r="GT1075" s="8"/>
      <c r="GU1075" s="8"/>
      <c r="GV1075" s="8"/>
      <c r="GW1075" s="8"/>
      <c r="GX1075" s="8"/>
      <c r="GY1075" s="8"/>
      <c r="GZ1075" s="8"/>
      <c r="HA1075" s="8"/>
      <c r="HB1075" s="8"/>
      <c r="HC1075" s="8"/>
      <c r="HD1075" s="8"/>
      <c r="HE1075" s="8"/>
      <c r="HF1075" s="8"/>
      <c r="HG1075" s="8"/>
      <c r="HH1075" s="8"/>
      <c r="HI1075" s="8"/>
      <c r="HJ1075" s="8"/>
      <c r="HK1075" s="8"/>
      <c r="HL1075" s="8"/>
      <c r="HM1075" s="8"/>
      <c r="HN1075" s="8"/>
      <c r="HO1075" s="8"/>
      <c r="HP1075" s="8"/>
      <c r="HQ1075" s="8"/>
      <c r="HR1075" s="8"/>
      <c r="HS1075" s="8"/>
      <c r="HT1075" s="8"/>
      <c r="HU1075" s="8"/>
      <c r="HV1075" s="8"/>
      <c r="HW1075" s="8"/>
      <c r="HX1075" s="8"/>
      <c r="HY1075" s="8"/>
      <c r="HZ1075" s="8"/>
      <c r="IA1075" s="8"/>
      <c r="IB1075" s="8"/>
      <c r="IC1075" s="8"/>
      <c r="ID1075" s="8"/>
      <c r="IE1075" s="8"/>
      <c r="IF1075" s="8"/>
      <c r="IG1075" s="8"/>
    </row>
    <row r="1076" spans="1:241" s="28" customFormat="1" ht="63.75" customHeight="1">
      <c r="A1076" s="3" t="s">
        <v>2041</v>
      </c>
      <c r="B1076" s="4" t="s">
        <v>478</v>
      </c>
      <c r="C1076" s="4" t="s">
        <v>479</v>
      </c>
      <c r="D1076" s="4" t="s">
        <v>851</v>
      </c>
      <c r="E1076" s="4" t="s">
        <v>853</v>
      </c>
      <c r="F1076" s="3" t="s">
        <v>852</v>
      </c>
      <c r="G1076" s="4" t="s">
        <v>855</v>
      </c>
      <c r="H1076" s="3" t="s">
        <v>854</v>
      </c>
      <c r="I1076" s="4" t="s">
        <v>1355</v>
      </c>
      <c r="J1076" s="4"/>
      <c r="K1076" s="4" t="s">
        <v>482</v>
      </c>
      <c r="L1076" s="4">
        <v>70</v>
      </c>
      <c r="M1076" s="12" t="s">
        <v>2463</v>
      </c>
      <c r="N1076" s="4" t="s">
        <v>483</v>
      </c>
      <c r="O1076" s="13" t="s">
        <v>484</v>
      </c>
      <c r="P1076" s="4" t="s">
        <v>483</v>
      </c>
      <c r="Q1076" s="4"/>
      <c r="R1076" s="16" t="s">
        <v>1130</v>
      </c>
      <c r="S1076" s="16" t="s">
        <v>82</v>
      </c>
      <c r="T1076" s="12"/>
      <c r="U1076" s="3" t="s">
        <v>169</v>
      </c>
      <c r="V1076" s="3"/>
      <c r="W1076" s="4"/>
      <c r="X1076" s="26">
        <v>803571</v>
      </c>
      <c r="Y1076" s="26">
        <f t="shared" si="66"/>
        <v>899999.5200000001</v>
      </c>
      <c r="Z1076" s="4"/>
      <c r="AA1076" s="4" t="s">
        <v>1319</v>
      </c>
      <c r="AB1076" s="4"/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  <c r="AN1076" s="8"/>
      <c r="AO1076" s="8"/>
      <c r="AP1076" s="8"/>
      <c r="AQ1076" s="8"/>
      <c r="AR1076" s="8"/>
      <c r="AS1076" s="8"/>
      <c r="AT1076" s="8"/>
      <c r="AU1076" s="8"/>
      <c r="AV1076" s="8"/>
      <c r="AW1076" s="8"/>
      <c r="AX1076" s="8"/>
      <c r="AY1076" s="8"/>
      <c r="AZ1076" s="8"/>
      <c r="BA1076" s="8"/>
      <c r="BB1076" s="8"/>
      <c r="BC1076" s="8"/>
      <c r="BD1076" s="8"/>
      <c r="BE1076" s="8"/>
      <c r="BF1076" s="8"/>
      <c r="BG1076" s="8"/>
      <c r="BH1076" s="8"/>
      <c r="BI1076" s="8"/>
      <c r="BJ1076" s="8"/>
      <c r="BK1076" s="8"/>
      <c r="BL1076" s="8"/>
      <c r="BM1076" s="8"/>
      <c r="BN1076" s="8"/>
      <c r="BO1076" s="8"/>
      <c r="BP1076" s="8"/>
      <c r="BQ1076" s="8"/>
      <c r="BR1076" s="8"/>
      <c r="BS1076" s="8"/>
      <c r="BT1076" s="8"/>
      <c r="BU1076" s="8"/>
      <c r="BV1076" s="8"/>
      <c r="BW1076" s="8"/>
      <c r="BX1076" s="8"/>
      <c r="BY1076" s="8"/>
      <c r="BZ1076" s="8"/>
      <c r="CA1076" s="8"/>
      <c r="CB1076" s="8"/>
      <c r="CC1076" s="8"/>
      <c r="CD1076" s="8"/>
      <c r="CE1076" s="8"/>
      <c r="CF1076" s="8"/>
      <c r="CG1076" s="8"/>
      <c r="CH1076" s="8"/>
      <c r="CI1076" s="8"/>
      <c r="CJ1076" s="8"/>
      <c r="CK1076" s="8"/>
      <c r="CL1076" s="8"/>
      <c r="CM1076" s="8"/>
      <c r="CN1076" s="8"/>
      <c r="CO1076" s="8"/>
      <c r="CP1076" s="8"/>
      <c r="CQ1076" s="8"/>
      <c r="CR1076" s="8"/>
      <c r="CS1076" s="8"/>
      <c r="CT1076" s="8"/>
      <c r="CU1076" s="8"/>
      <c r="CV1076" s="8"/>
      <c r="CW1076" s="8"/>
      <c r="CX1076" s="8"/>
      <c r="CY1076" s="8"/>
      <c r="CZ1076" s="8"/>
      <c r="DA1076" s="8"/>
      <c r="DB1076" s="8"/>
      <c r="DC1076" s="8"/>
      <c r="DD1076" s="8"/>
      <c r="DE1076" s="8"/>
      <c r="DF1076" s="8"/>
      <c r="DG1076" s="8"/>
      <c r="DH1076" s="8"/>
      <c r="DI1076" s="8"/>
      <c r="DJ1076" s="8"/>
      <c r="DK1076" s="8"/>
      <c r="DL1076" s="8"/>
      <c r="DM1076" s="8"/>
      <c r="DN1076" s="8"/>
      <c r="DO1076" s="8"/>
      <c r="DP1076" s="8"/>
      <c r="DQ1076" s="8"/>
      <c r="DR1076" s="8"/>
      <c r="DS1076" s="8"/>
      <c r="DT1076" s="8"/>
      <c r="DU1076" s="8"/>
      <c r="DV1076" s="8"/>
      <c r="DW1076" s="8"/>
      <c r="DX1076" s="8"/>
      <c r="DY1076" s="8"/>
      <c r="DZ1076" s="8"/>
      <c r="EA1076" s="8"/>
      <c r="EB1076" s="8"/>
      <c r="EC1076" s="8"/>
      <c r="ED1076" s="8"/>
      <c r="EE1076" s="8"/>
      <c r="EF1076" s="8"/>
      <c r="EG1076" s="8"/>
      <c r="EH1076" s="8"/>
      <c r="EI1076" s="8"/>
      <c r="EJ1076" s="8"/>
      <c r="EK1076" s="8"/>
      <c r="EL1076" s="8"/>
      <c r="EM1076" s="8"/>
      <c r="EN1076" s="8"/>
      <c r="EO1076" s="8"/>
      <c r="EP1076" s="8"/>
      <c r="EQ1076" s="8"/>
      <c r="ER1076" s="8"/>
      <c r="ES1076" s="8"/>
      <c r="ET1076" s="8"/>
      <c r="EU1076" s="8"/>
      <c r="EV1076" s="8"/>
      <c r="EW1076" s="8"/>
      <c r="EX1076" s="8"/>
      <c r="EY1076" s="8"/>
      <c r="EZ1076" s="8"/>
      <c r="FA1076" s="8"/>
      <c r="FB1076" s="8"/>
      <c r="FC1076" s="8"/>
      <c r="FD1076" s="8"/>
      <c r="FE1076" s="8"/>
      <c r="FF1076" s="8"/>
      <c r="FG1076" s="8"/>
      <c r="FH1076" s="8"/>
      <c r="FI1076" s="8"/>
      <c r="FJ1076" s="8"/>
      <c r="FK1076" s="8"/>
      <c r="FL1076" s="8"/>
      <c r="FM1076" s="8"/>
      <c r="FN1076" s="8"/>
      <c r="FO1076" s="8"/>
      <c r="FP1076" s="8"/>
      <c r="FQ1076" s="8"/>
      <c r="FR1076" s="8"/>
      <c r="FS1076" s="8"/>
      <c r="FT1076" s="8"/>
      <c r="FU1076" s="8"/>
      <c r="FV1076" s="8"/>
      <c r="FW1076" s="8"/>
      <c r="FX1076" s="8"/>
      <c r="FY1076" s="8"/>
      <c r="FZ1076" s="8"/>
      <c r="GA1076" s="8"/>
      <c r="GB1076" s="8"/>
      <c r="GC1076" s="8"/>
      <c r="GD1076" s="8"/>
      <c r="GE1076" s="8"/>
      <c r="GF1076" s="8"/>
      <c r="GG1076" s="8"/>
      <c r="GH1076" s="8"/>
      <c r="GI1076" s="8"/>
      <c r="GJ1076" s="8"/>
      <c r="GK1076" s="8"/>
      <c r="GL1076" s="8"/>
      <c r="GM1076" s="8"/>
      <c r="GN1076" s="8"/>
      <c r="GO1076" s="8"/>
      <c r="GP1076" s="8"/>
      <c r="GQ1076" s="8"/>
      <c r="GR1076" s="8"/>
      <c r="GS1076" s="8"/>
      <c r="GT1076" s="8"/>
      <c r="GU1076" s="8"/>
      <c r="GV1076" s="8"/>
      <c r="GW1076" s="8"/>
      <c r="GX1076" s="8"/>
      <c r="GY1076" s="8"/>
      <c r="GZ1076" s="8"/>
      <c r="HA1076" s="8"/>
      <c r="HB1076" s="8"/>
      <c r="HC1076" s="8"/>
      <c r="HD1076" s="8"/>
      <c r="HE1076" s="8"/>
      <c r="HF1076" s="8"/>
      <c r="HG1076" s="8"/>
      <c r="HH1076" s="8"/>
      <c r="HI1076" s="8"/>
      <c r="HJ1076" s="8"/>
      <c r="HK1076" s="8"/>
      <c r="HL1076" s="8"/>
      <c r="HM1076" s="8"/>
      <c r="HN1076" s="8"/>
      <c r="HO1076" s="8"/>
      <c r="HP1076" s="8"/>
      <c r="HQ1076" s="8"/>
      <c r="HR1076" s="8"/>
      <c r="HS1076" s="8"/>
      <c r="HT1076" s="8"/>
      <c r="HU1076" s="8"/>
      <c r="HV1076" s="8"/>
      <c r="HW1076" s="8"/>
      <c r="HX1076" s="8"/>
      <c r="HY1076" s="8"/>
      <c r="HZ1076" s="8"/>
      <c r="IA1076" s="8"/>
      <c r="IB1076" s="8"/>
      <c r="IC1076" s="8"/>
      <c r="ID1076" s="8"/>
      <c r="IE1076" s="8"/>
      <c r="IF1076" s="8"/>
      <c r="IG1076" s="8"/>
    </row>
    <row r="1077" spans="1:241" s="28" customFormat="1" ht="63.75" customHeight="1">
      <c r="A1077" s="3" t="s">
        <v>2042</v>
      </c>
      <c r="B1077" s="4" t="s">
        <v>478</v>
      </c>
      <c r="C1077" s="4" t="s">
        <v>479</v>
      </c>
      <c r="D1077" s="4" t="s">
        <v>851</v>
      </c>
      <c r="E1077" s="4" t="s">
        <v>853</v>
      </c>
      <c r="F1077" s="3" t="s">
        <v>852</v>
      </c>
      <c r="G1077" s="4" t="s">
        <v>855</v>
      </c>
      <c r="H1077" s="3" t="s">
        <v>854</v>
      </c>
      <c r="I1077" s="3"/>
      <c r="J1077" s="3"/>
      <c r="K1077" s="4" t="s">
        <v>482</v>
      </c>
      <c r="L1077" s="4">
        <v>70</v>
      </c>
      <c r="M1077" s="12" t="s">
        <v>2463</v>
      </c>
      <c r="N1077" s="4" t="s">
        <v>483</v>
      </c>
      <c r="O1077" s="13" t="s">
        <v>484</v>
      </c>
      <c r="P1077" s="4" t="s">
        <v>483</v>
      </c>
      <c r="Q1077" s="4"/>
      <c r="R1077" s="16" t="s">
        <v>1130</v>
      </c>
      <c r="S1077" s="16" t="s">
        <v>82</v>
      </c>
      <c r="T1077" s="12"/>
      <c r="U1077" s="3" t="s">
        <v>169</v>
      </c>
      <c r="V1077" s="3"/>
      <c r="W1077" s="4"/>
      <c r="X1077" s="26">
        <v>200000</v>
      </c>
      <c r="Y1077" s="26">
        <f t="shared" si="66"/>
        <v>224000.00000000003</v>
      </c>
      <c r="Z1077" s="4"/>
      <c r="AA1077" s="4" t="s">
        <v>1319</v>
      </c>
      <c r="AB1077" s="4"/>
      <c r="AD1077" s="8"/>
      <c r="AE1077" s="8"/>
      <c r="AF1077" s="8"/>
      <c r="AG1077" s="8"/>
      <c r="AH1077" s="8"/>
      <c r="AI1077" s="8"/>
      <c r="AJ1077" s="8"/>
      <c r="AK1077" s="8"/>
      <c r="AL1077" s="8"/>
      <c r="AM1077" s="8"/>
      <c r="AN1077" s="8"/>
      <c r="AO1077" s="8"/>
      <c r="AP1077" s="8"/>
      <c r="AQ1077" s="8"/>
      <c r="AR1077" s="8"/>
      <c r="AS1077" s="8"/>
      <c r="AT1077" s="8"/>
      <c r="AU1077" s="8"/>
      <c r="AV1077" s="8"/>
      <c r="AW1077" s="8"/>
      <c r="AX1077" s="8"/>
      <c r="AY1077" s="8"/>
      <c r="AZ1077" s="8"/>
      <c r="BA1077" s="8"/>
      <c r="BB1077" s="8"/>
      <c r="BC1077" s="8"/>
      <c r="BD1077" s="8"/>
      <c r="BE1077" s="8"/>
      <c r="BF1077" s="8"/>
      <c r="BG1077" s="8"/>
      <c r="BH1077" s="8"/>
      <c r="BI1077" s="8"/>
      <c r="BJ1077" s="8"/>
      <c r="BK1077" s="8"/>
      <c r="BL1077" s="8"/>
      <c r="BM1077" s="8"/>
      <c r="BN1077" s="8"/>
      <c r="BO1077" s="8"/>
      <c r="BP1077" s="8"/>
      <c r="BQ1077" s="8"/>
      <c r="BR1077" s="8"/>
      <c r="BS1077" s="8"/>
      <c r="BT1077" s="8"/>
      <c r="BU1077" s="8"/>
      <c r="BV1077" s="8"/>
      <c r="BW1077" s="8"/>
      <c r="BX1077" s="8"/>
      <c r="BY1077" s="8"/>
      <c r="BZ1077" s="8"/>
      <c r="CA1077" s="8"/>
      <c r="CB1077" s="8"/>
      <c r="CC1077" s="8"/>
      <c r="CD1077" s="8"/>
      <c r="CE1077" s="8"/>
      <c r="CF1077" s="8"/>
      <c r="CG1077" s="8"/>
      <c r="CH1077" s="8"/>
      <c r="CI1077" s="8"/>
      <c r="CJ1077" s="8"/>
      <c r="CK1077" s="8"/>
      <c r="CL1077" s="8"/>
      <c r="CM1077" s="8"/>
      <c r="CN1077" s="8"/>
      <c r="CO1077" s="8"/>
      <c r="CP1077" s="8"/>
      <c r="CQ1077" s="8"/>
      <c r="CR1077" s="8"/>
      <c r="CS1077" s="8"/>
      <c r="CT1077" s="8"/>
      <c r="CU1077" s="8"/>
      <c r="CV1077" s="8"/>
      <c r="CW1077" s="8"/>
      <c r="CX1077" s="8"/>
      <c r="CY1077" s="8"/>
      <c r="CZ1077" s="8"/>
      <c r="DA1077" s="8"/>
      <c r="DB1077" s="8"/>
      <c r="DC1077" s="8"/>
      <c r="DD1077" s="8"/>
      <c r="DE1077" s="8"/>
      <c r="DF1077" s="8"/>
      <c r="DG1077" s="8"/>
      <c r="DH1077" s="8"/>
      <c r="DI1077" s="8"/>
      <c r="DJ1077" s="8"/>
      <c r="DK1077" s="8"/>
      <c r="DL1077" s="8"/>
      <c r="DM1077" s="8"/>
      <c r="DN1077" s="8"/>
      <c r="DO1077" s="8"/>
      <c r="DP1077" s="8"/>
      <c r="DQ1077" s="8"/>
      <c r="DR1077" s="8"/>
      <c r="DS1077" s="8"/>
      <c r="DT1077" s="8"/>
      <c r="DU1077" s="8"/>
      <c r="DV1077" s="8"/>
      <c r="DW1077" s="8"/>
      <c r="DX1077" s="8"/>
      <c r="DY1077" s="8"/>
      <c r="DZ1077" s="8"/>
      <c r="EA1077" s="8"/>
      <c r="EB1077" s="8"/>
      <c r="EC1077" s="8"/>
      <c r="ED1077" s="8"/>
      <c r="EE1077" s="8"/>
      <c r="EF1077" s="8"/>
      <c r="EG1077" s="8"/>
      <c r="EH1077" s="8"/>
      <c r="EI1077" s="8"/>
      <c r="EJ1077" s="8"/>
      <c r="EK1077" s="8"/>
      <c r="EL1077" s="8"/>
      <c r="EM1077" s="8"/>
      <c r="EN1077" s="8"/>
      <c r="EO1077" s="8"/>
      <c r="EP1077" s="8"/>
      <c r="EQ1077" s="8"/>
      <c r="ER1077" s="8"/>
      <c r="ES1077" s="8"/>
      <c r="ET1077" s="8"/>
      <c r="EU1077" s="8"/>
      <c r="EV1077" s="8"/>
      <c r="EW1077" s="8"/>
      <c r="EX1077" s="8"/>
      <c r="EY1077" s="8"/>
      <c r="EZ1077" s="8"/>
      <c r="FA1077" s="8"/>
      <c r="FB1077" s="8"/>
      <c r="FC1077" s="8"/>
      <c r="FD1077" s="8"/>
      <c r="FE1077" s="8"/>
      <c r="FF1077" s="8"/>
      <c r="FG1077" s="8"/>
      <c r="FH1077" s="8"/>
      <c r="FI1077" s="8"/>
      <c r="FJ1077" s="8"/>
      <c r="FK1077" s="8"/>
      <c r="FL1077" s="8"/>
      <c r="FM1077" s="8"/>
      <c r="FN1077" s="8"/>
      <c r="FO1077" s="8"/>
      <c r="FP1077" s="8"/>
      <c r="FQ1077" s="8"/>
      <c r="FR1077" s="8"/>
      <c r="FS1077" s="8"/>
      <c r="FT1077" s="8"/>
      <c r="FU1077" s="8"/>
      <c r="FV1077" s="8"/>
      <c r="FW1077" s="8"/>
      <c r="FX1077" s="8"/>
      <c r="FY1077" s="8"/>
      <c r="FZ1077" s="8"/>
      <c r="GA1077" s="8"/>
      <c r="GB1077" s="8"/>
      <c r="GC1077" s="8"/>
      <c r="GD1077" s="8"/>
      <c r="GE1077" s="8"/>
      <c r="GF1077" s="8"/>
      <c r="GG1077" s="8"/>
      <c r="GH1077" s="8"/>
      <c r="GI1077" s="8"/>
      <c r="GJ1077" s="8"/>
      <c r="GK1077" s="8"/>
      <c r="GL1077" s="8"/>
      <c r="GM1077" s="8"/>
      <c r="GN1077" s="8"/>
      <c r="GO1077" s="8"/>
      <c r="GP1077" s="8"/>
      <c r="GQ1077" s="8"/>
      <c r="GR1077" s="8"/>
      <c r="GS1077" s="8"/>
      <c r="GT1077" s="8"/>
      <c r="GU1077" s="8"/>
      <c r="GV1077" s="8"/>
      <c r="GW1077" s="8"/>
      <c r="GX1077" s="8"/>
      <c r="GY1077" s="8"/>
      <c r="GZ1077" s="8"/>
      <c r="HA1077" s="8"/>
      <c r="HB1077" s="8"/>
      <c r="HC1077" s="8"/>
      <c r="HD1077" s="8"/>
      <c r="HE1077" s="8"/>
      <c r="HF1077" s="8"/>
      <c r="HG1077" s="8"/>
      <c r="HH1077" s="8"/>
      <c r="HI1077" s="8"/>
      <c r="HJ1077" s="8"/>
      <c r="HK1077" s="8"/>
      <c r="HL1077" s="8"/>
      <c r="HM1077" s="8"/>
      <c r="HN1077" s="8"/>
      <c r="HO1077" s="8"/>
      <c r="HP1077" s="8"/>
      <c r="HQ1077" s="8"/>
      <c r="HR1077" s="8"/>
      <c r="HS1077" s="8"/>
      <c r="HT1077" s="8"/>
      <c r="HU1077" s="8"/>
      <c r="HV1077" s="8"/>
      <c r="HW1077" s="8"/>
      <c r="HX1077" s="8"/>
      <c r="HY1077" s="8"/>
      <c r="HZ1077" s="8"/>
      <c r="IA1077" s="8"/>
      <c r="IB1077" s="8"/>
      <c r="IC1077" s="8"/>
      <c r="ID1077" s="8"/>
      <c r="IE1077" s="8"/>
      <c r="IF1077" s="8"/>
      <c r="IG1077" s="8"/>
    </row>
    <row r="1078" spans="1:29" ht="68.25" customHeight="1">
      <c r="A1078" s="3" t="s">
        <v>2043</v>
      </c>
      <c r="B1078" s="4" t="s">
        <v>478</v>
      </c>
      <c r="C1078" s="4" t="s">
        <v>479</v>
      </c>
      <c r="D1078" s="4" t="s">
        <v>71</v>
      </c>
      <c r="E1078" s="4" t="s">
        <v>73</v>
      </c>
      <c r="F1078" s="3" t="s">
        <v>72</v>
      </c>
      <c r="G1078" s="4" t="s">
        <v>74</v>
      </c>
      <c r="H1078" s="3" t="s">
        <v>69</v>
      </c>
      <c r="I1078" s="3" t="s">
        <v>1796</v>
      </c>
      <c r="J1078" s="3"/>
      <c r="K1078" s="4" t="s">
        <v>482</v>
      </c>
      <c r="L1078" s="4">
        <v>100</v>
      </c>
      <c r="M1078" s="5">
        <v>231010000</v>
      </c>
      <c r="N1078" s="4" t="s">
        <v>483</v>
      </c>
      <c r="O1078" s="4" t="s">
        <v>499</v>
      </c>
      <c r="P1078" s="4" t="s">
        <v>483</v>
      </c>
      <c r="Q1078" s="4"/>
      <c r="R1078" s="16" t="s">
        <v>1130</v>
      </c>
      <c r="S1078" s="4" t="s">
        <v>486</v>
      </c>
      <c r="T1078" s="25"/>
      <c r="U1078" s="14"/>
      <c r="V1078" s="3"/>
      <c r="W1078" s="4"/>
      <c r="X1078" s="26">
        <v>89286</v>
      </c>
      <c r="Y1078" s="26">
        <f aca="true" t="shared" si="67" ref="Y1078:Y1089">X1078*1.12</f>
        <v>100000.32</v>
      </c>
      <c r="Z1078" s="3"/>
      <c r="AA1078" s="4" t="s">
        <v>1319</v>
      </c>
      <c r="AB1078" s="4"/>
      <c r="AC1078" s="28"/>
    </row>
    <row r="1079" spans="1:29" ht="68.25" customHeight="1">
      <c r="A1079" s="3" t="s">
        <v>2044</v>
      </c>
      <c r="B1079" s="4" t="s">
        <v>478</v>
      </c>
      <c r="C1079" s="4" t="s">
        <v>479</v>
      </c>
      <c r="D1079" s="105" t="s">
        <v>1798</v>
      </c>
      <c r="E1079" s="105" t="s">
        <v>1799</v>
      </c>
      <c r="F1079" s="105" t="s">
        <v>1800</v>
      </c>
      <c r="G1079" s="105" t="s">
        <v>1801</v>
      </c>
      <c r="H1079" s="105" t="s">
        <v>1802</v>
      </c>
      <c r="I1079" s="3" t="s">
        <v>1797</v>
      </c>
      <c r="J1079" s="3"/>
      <c r="K1079" s="4" t="s">
        <v>482</v>
      </c>
      <c r="L1079" s="4">
        <v>100</v>
      </c>
      <c r="M1079" s="5">
        <v>231010000</v>
      </c>
      <c r="N1079" s="4" t="s">
        <v>483</v>
      </c>
      <c r="O1079" s="4" t="s">
        <v>576</v>
      </c>
      <c r="P1079" s="4" t="s">
        <v>483</v>
      </c>
      <c r="Q1079" s="4"/>
      <c r="R1079" s="16" t="s">
        <v>1130</v>
      </c>
      <c r="S1079" s="4" t="s">
        <v>486</v>
      </c>
      <c r="T1079" s="25"/>
      <c r="U1079" s="14"/>
      <c r="V1079" s="3"/>
      <c r="W1079" s="4"/>
      <c r="X1079" s="26">
        <v>276786</v>
      </c>
      <c r="Y1079" s="26">
        <f t="shared" si="67"/>
        <v>310000.32</v>
      </c>
      <c r="Z1079" s="3"/>
      <c r="AA1079" s="4" t="s">
        <v>1319</v>
      </c>
      <c r="AB1079" s="4"/>
      <c r="AC1079" s="28"/>
    </row>
    <row r="1080" spans="1:29" ht="68.25" customHeight="1">
      <c r="A1080" s="3" t="s">
        <v>2045</v>
      </c>
      <c r="B1080" s="4" t="s">
        <v>478</v>
      </c>
      <c r="C1080" s="4" t="s">
        <v>479</v>
      </c>
      <c r="D1080" s="4" t="s">
        <v>2568</v>
      </c>
      <c r="E1080" s="4" t="s">
        <v>2567</v>
      </c>
      <c r="F1080" s="4" t="s">
        <v>2566</v>
      </c>
      <c r="G1080" s="4" t="s">
        <v>2567</v>
      </c>
      <c r="H1080" s="4" t="s">
        <v>2566</v>
      </c>
      <c r="I1080" s="3" t="s">
        <v>1795</v>
      </c>
      <c r="J1080" s="3"/>
      <c r="K1080" s="4" t="s">
        <v>482</v>
      </c>
      <c r="L1080" s="4">
        <v>100</v>
      </c>
      <c r="M1080" s="5">
        <v>231010000</v>
      </c>
      <c r="N1080" s="4" t="s">
        <v>483</v>
      </c>
      <c r="O1080" s="4" t="s">
        <v>1428</v>
      </c>
      <c r="P1080" s="4" t="s">
        <v>483</v>
      </c>
      <c r="Q1080" s="4"/>
      <c r="R1080" s="16" t="s">
        <v>1130</v>
      </c>
      <c r="S1080" s="4" t="s">
        <v>486</v>
      </c>
      <c r="T1080" s="25"/>
      <c r="U1080" s="14"/>
      <c r="V1080" s="3"/>
      <c r="W1080" s="4"/>
      <c r="X1080" s="26">
        <v>45000</v>
      </c>
      <c r="Y1080" s="26">
        <f t="shared" si="67"/>
        <v>50400.00000000001</v>
      </c>
      <c r="Z1080" s="3"/>
      <c r="AA1080" s="4" t="s">
        <v>1319</v>
      </c>
      <c r="AB1080" s="4"/>
      <c r="AC1080" s="28"/>
    </row>
    <row r="1081" spans="1:241" s="28" customFormat="1" ht="66.75" customHeight="1">
      <c r="A1081" s="3" t="s">
        <v>2046</v>
      </c>
      <c r="B1081" s="4" t="s">
        <v>478</v>
      </c>
      <c r="C1081" s="4" t="s">
        <v>479</v>
      </c>
      <c r="D1081" s="4" t="s">
        <v>865</v>
      </c>
      <c r="E1081" s="4" t="s">
        <v>1320</v>
      </c>
      <c r="F1081" s="4" t="s">
        <v>866</v>
      </c>
      <c r="G1081" s="4" t="s">
        <v>1320</v>
      </c>
      <c r="H1081" s="4" t="s">
        <v>866</v>
      </c>
      <c r="I1081" s="3"/>
      <c r="J1081" s="3"/>
      <c r="K1081" s="4" t="s">
        <v>491</v>
      </c>
      <c r="L1081" s="16">
        <v>100</v>
      </c>
      <c r="M1081" s="5">
        <v>231010000</v>
      </c>
      <c r="N1081" s="4" t="s">
        <v>483</v>
      </c>
      <c r="O1081" s="83" t="s">
        <v>501</v>
      </c>
      <c r="P1081" s="4" t="s">
        <v>483</v>
      </c>
      <c r="Q1081" s="4"/>
      <c r="R1081" s="4" t="s">
        <v>1392</v>
      </c>
      <c r="S1081" s="16" t="s">
        <v>1448</v>
      </c>
      <c r="T1081" s="12"/>
      <c r="U1081" s="3" t="s">
        <v>169</v>
      </c>
      <c r="V1081" s="3"/>
      <c r="W1081" s="4"/>
      <c r="X1081" s="26">
        <v>0</v>
      </c>
      <c r="Y1081" s="26">
        <f t="shared" si="67"/>
        <v>0</v>
      </c>
      <c r="Z1081" s="4"/>
      <c r="AA1081" s="4" t="s">
        <v>1319</v>
      </c>
      <c r="AB1081" s="4">
        <v>7</v>
      </c>
      <c r="AD1081" s="8"/>
      <c r="AE1081" s="8"/>
      <c r="AF1081" s="8"/>
      <c r="AG1081" s="8"/>
      <c r="AH1081" s="8"/>
      <c r="AI1081" s="8"/>
      <c r="AJ1081" s="8"/>
      <c r="AK1081" s="8"/>
      <c r="AL1081" s="8"/>
      <c r="AM1081" s="8"/>
      <c r="AN1081" s="8"/>
      <c r="AO1081" s="8"/>
      <c r="AP1081" s="8"/>
      <c r="AQ1081" s="8"/>
      <c r="AR1081" s="8"/>
      <c r="AS1081" s="8"/>
      <c r="AT1081" s="8"/>
      <c r="AU1081" s="8"/>
      <c r="AV1081" s="8"/>
      <c r="AW1081" s="8"/>
      <c r="AX1081" s="8"/>
      <c r="AY1081" s="8"/>
      <c r="AZ1081" s="8"/>
      <c r="BA1081" s="8"/>
      <c r="BB1081" s="8"/>
      <c r="BC1081" s="8"/>
      <c r="BD1081" s="8"/>
      <c r="BE1081" s="8"/>
      <c r="BF1081" s="8"/>
      <c r="BG1081" s="8"/>
      <c r="BH1081" s="8"/>
      <c r="BI1081" s="8"/>
      <c r="BJ1081" s="8"/>
      <c r="BK1081" s="8"/>
      <c r="BL1081" s="8"/>
      <c r="BM1081" s="8"/>
      <c r="BN1081" s="8"/>
      <c r="BO1081" s="8"/>
      <c r="BP1081" s="8"/>
      <c r="BQ1081" s="8"/>
      <c r="BR1081" s="8"/>
      <c r="BS1081" s="8"/>
      <c r="BT1081" s="8"/>
      <c r="BU1081" s="8"/>
      <c r="BV1081" s="8"/>
      <c r="BW1081" s="8"/>
      <c r="BX1081" s="8"/>
      <c r="BY1081" s="8"/>
      <c r="BZ1081" s="8"/>
      <c r="CA1081" s="8"/>
      <c r="CB1081" s="8"/>
      <c r="CC1081" s="8"/>
      <c r="CD1081" s="8"/>
      <c r="CE1081" s="8"/>
      <c r="CF1081" s="8"/>
      <c r="CG1081" s="8"/>
      <c r="CH1081" s="8"/>
      <c r="CI1081" s="8"/>
      <c r="CJ1081" s="8"/>
      <c r="CK1081" s="8"/>
      <c r="CL1081" s="8"/>
      <c r="CM1081" s="8"/>
      <c r="CN1081" s="8"/>
      <c r="CO1081" s="8"/>
      <c r="CP1081" s="8"/>
      <c r="CQ1081" s="8"/>
      <c r="CR1081" s="8"/>
      <c r="CS1081" s="8"/>
      <c r="CT1081" s="8"/>
      <c r="CU1081" s="8"/>
      <c r="CV1081" s="8"/>
      <c r="CW1081" s="8"/>
      <c r="CX1081" s="8"/>
      <c r="CY1081" s="8"/>
      <c r="CZ1081" s="8"/>
      <c r="DA1081" s="8"/>
      <c r="DB1081" s="8"/>
      <c r="DC1081" s="8"/>
      <c r="DD1081" s="8"/>
      <c r="DE1081" s="8"/>
      <c r="DF1081" s="8"/>
      <c r="DG1081" s="8"/>
      <c r="DH1081" s="8"/>
      <c r="DI1081" s="8"/>
      <c r="DJ1081" s="8"/>
      <c r="DK1081" s="8"/>
      <c r="DL1081" s="8"/>
      <c r="DM1081" s="8"/>
      <c r="DN1081" s="8"/>
      <c r="DO1081" s="8"/>
      <c r="DP1081" s="8"/>
      <c r="DQ1081" s="8"/>
      <c r="DR1081" s="8"/>
      <c r="DS1081" s="8"/>
      <c r="DT1081" s="8"/>
      <c r="DU1081" s="8"/>
      <c r="DV1081" s="8"/>
      <c r="DW1081" s="8"/>
      <c r="DX1081" s="8"/>
      <c r="DY1081" s="8"/>
      <c r="DZ1081" s="8"/>
      <c r="EA1081" s="8"/>
      <c r="EB1081" s="8"/>
      <c r="EC1081" s="8"/>
      <c r="ED1081" s="8"/>
      <c r="EE1081" s="8"/>
      <c r="EF1081" s="8"/>
      <c r="EG1081" s="8"/>
      <c r="EH1081" s="8"/>
      <c r="EI1081" s="8"/>
      <c r="EJ1081" s="8"/>
      <c r="EK1081" s="8"/>
      <c r="EL1081" s="8"/>
      <c r="EM1081" s="8"/>
      <c r="EN1081" s="8"/>
      <c r="EO1081" s="8"/>
      <c r="EP1081" s="8"/>
      <c r="EQ1081" s="8"/>
      <c r="ER1081" s="8"/>
      <c r="ES1081" s="8"/>
      <c r="ET1081" s="8"/>
      <c r="EU1081" s="8"/>
      <c r="EV1081" s="8"/>
      <c r="EW1081" s="8"/>
      <c r="EX1081" s="8"/>
      <c r="EY1081" s="8"/>
      <c r="EZ1081" s="8"/>
      <c r="FA1081" s="8"/>
      <c r="FB1081" s="8"/>
      <c r="FC1081" s="8"/>
      <c r="FD1081" s="8"/>
      <c r="FE1081" s="8"/>
      <c r="FF1081" s="8"/>
      <c r="FG1081" s="8"/>
      <c r="FH1081" s="8"/>
      <c r="FI1081" s="8"/>
      <c r="FJ1081" s="8"/>
      <c r="FK1081" s="8"/>
      <c r="FL1081" s="8"/>
      <c r="FM1081" s="8"/>
      <c r="FN1081" s="8"/>
      <c r="FO1081" s="8"/>
      <c r="FP1081" s="8"/>
      <c r="FQ1081" s="8"/>
      <c r="FR1081" s="8"/>
      <c r="FS1081" s="8"/>
      <c r="FT1081" s="8"/>
      <c r="FU1081" s="8"/>
      <c r="FV1081" s="8"/>
      <c r="FW1081" s="8"/>
      <c r="FX1081" s="8"/>
      <c r="FY1081" s="8"/>
      <c r="FZ1081" s="8"/>
      <c r="GA1081" s="8"/>
      <c r="GB1081" s="8"/>
      <c r="GC1081" s="8"/>
      <c r="GD1081" s="8"/>
      <c r="GE1081" s="8"/>
      <c r="GF1081" s="8"/>
      <c r="GG1081" s="8"/>
      <c r="GH1081" s="8"/>
      <c r="GI1081" s="8"/>
      <c r="GJ1081" s="8"/>
      <c r="GK1081" s="8"/>
      <c r="GL1081" s="8"/>
      <c r="GM1081" s="8"/>
      <c r="GN1081" s="8"/>
      <c r="GO1081" s="8"/>
      <c r="GP1081" s="8"/>
      <c r="GQ1081" s="8"/>
      <c r="GR1081" s="8"/>
      <c r="GS1081" s="8"/>
      <c r="GT1081" s="8"/>
      <c r="GU1081" s="8"/>
      <c r="GV1081" s="8"/>
      <c r="GW1081" s="8"/>
      <c r="GX1081" s="8"/>
      <c r="GY1081" s="8"/>
      <c r="GZ1081" s="8"/>
      <c r="HA1081" s="8"/>
      <c r="HB1081" s="8"/>
      <c r="HC1081" s="8"/>
      <c r="HD1081" s="8"/>
      <c r="HE1081" s="8"/>
      <c r="HF1081" s="8"/>
      <c r="HG1081" s="8"/>
      <c r="HH1081" s="8"/>
      <c r="HI1081" s="8"/>
      <c r="HJ1081" s="8"/>
      <c r="HK1081" s="8"/>
      <c r="HL1081" s="8"/>
      <c r="HM1081" s="8"/>
      <c r="HN1081" s="8"/>
      <c r="HO1081" s="8"/>
      <c r="HP1081" s="8"/>
      <c r="HQ1081" s="8"/>
      <c r="HR1081" s="8"/>
      <c r="HS1081" s="8"/>
      <c r="HT1081" s="8"/>
      <c r="HU1081" s="8"/>
      <c r="HV1081" s="8"/>
      <c r="HW1081" s="8"/>
      <c r="HX1081" s="8"/>
      <c r="HY1081" s="8"/>
      <c r="HZ1081" s="8"/>
      <c r="IA1081" s="8"/>
      <c r="IB1081" s="8"/>
      <c r="IC1081" s="8"/>
      <c r="ID1081" s="8"/>
      <c r="IE1081" s="8"/>
      <c r="IF1081" s="8"/>
      <c r="IG1081" s="8"/>
    </row>
    <row r="1082" spans="1:241" s="28" customFormat="1" ht="66.75" customHeight="1">
      <c r="A1082" s="3" t="s">
        <v>2587</v>
      </c>
      <c r="B1082" s="4" t="s">
        <v>478</v>
      </c>
      <c r="C1082" s="4" t="s">
        <v>479</v>
      </c>
      <c r="D1082" s="4" t="s">
        <v>865</v>
      </c>
      <c r="E1082" s="4" t="s">
        <v>1320</v>
      </c>
      <c r="F1082" s="4" t="s">
        <v>866</v>
      </c>
      <c r="G1082" s="4" t="s">
        <v>1320</v>
      </c>
      <c r="H1082" s="4" t="s">
        <v>866</v>
      </c>
      <c r="I1082" s="3"/>
      <c r="J1082" s="3"/>
      <c r="K1082" s="4" t="s">
        <v>482</v>
      </c>
      <c r="L1082" s="16">
        <v>100</v>
      </c>
      <c r="M1082" s="5">
        <v>231010000</v>
      </c>
      <c r="N1082" s="4" t="s">
        <v>483</v>
      </c>
      <c r="O1082" s="83" t="s">
        <v>501</v>
      </c>
      <c r="P1082" s="4" t="s">
        <v>483</v>
      </c>
      <c r="Q1082" s="4"/>
      <c r="R1082" s="4" t="s">
        <v>1392</v>
      </c>
      <c r="S1082" s="16" t="s">
        <v>1448</v>
      </c>
      <c r="T1082" s="12"/>
      <c r="U1082" s="3" t="s">
        <v>169</v>
      </c>
      <c r="V1082" s="3"/>
      <c r="W1082" s="4"/>
      <c r="X1082" s="26">
        <v>150000</v>
      </c>
      <c r="Y1082" s="26">
        <f t="shared" si="67"/>
        <v>168000.00000000003</v>
      </c>
      <c r="Z1082" s="4"/>
      <c r="AA1082" s="4" t="s">
        <v>1319</v>
      </c>
      <c r="AB1082" s="4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  <c r="AS1082" s="8"/>
      <c r="AT1082" s="8"/>
      <c r="AU1082" s="8"/>
      <c r="AV1082" s="8"/>
      <c r="AW1082" s="8"/>
      <c r="AX1082" s="8"/>
      <c r="AY1082" s="8"/>
      <c r="AZ1082" s="8"/>
      <c r="BA1082" s="8"/>
      <c r="BB1082" s="8"/>
      <c r="BC1082" s="8"/>
      <c r="BD1082" s="8"/>
      <c r="BE1082" s="8"/>
      <c r="BF1082" s="8"/>
      <c r="BG1082" s="8"/>
      <c r="BH1082" s="8"/>
      <c r="BI1082" s="8"/>
      <c r="BJ1082" s="8"/>
      <c r="BK1082" s="8"/>
      <c r="BL1082" s="8"/>
      <c r="BM1082" s="8"/>
      <c r="BN1082" s="8"/>
      <c r="BO1082" s="8"/>
      <c r="BP1082" s="8"/>
      <c r="BQ1082" s="8"/>
      <c r="BR1082" s="8"/>
      <c r="BS1082" s="8"/>
      <c r="BT1082" s="8"/>
      <c r="BU1082" s="8"/>
      <c r="BV1082" s="8"/>
      <c r="BW1082" s="8"/>
      <c r="BX1082" s="8"/>
      <c r="BY1082" s="8"/>
      <c r="BZ1082" s="8"/>
      <c r="CA1082" s="8"/>
      <c r="CB1082" s="8"/>
      <c r="CC1082" s="8"/>
      <c r="CD1082" s="8"/>
      <c r="CE1082" s="8"/>
      <c r="CF1082" s="8"/>
      <c r="CG1082" s="8"/>
      <c r="CH1082" s="8"/>
      <c r="CI1082" s="8"/>
      <c r="CJ1082" s="8"/>
      <c r="CK1082" s="8"/>
      <c r="CL1082" s="8"/>
      <c r="CM1082" s="8"/>
      <c r="CN1082" s="8"/>
      <c r="CO1082" s="8"/>
      <c r="CP1082" s="8"/>
      <c r="CQ1082" s="8"/>
      <c r="CR1082" s="8"/>
      <c r="CS1082" s="8"/>
      <c r="CT1082" s="8"/>
      <c r="CU1082" s="8"/>
      <c r="CV1082" s="8"/>
      <c r="CW1082" s="8"/>
      <c r="CX1082" s="8"/>
      <c r="CY1082" s="8"/>
      <c r="CZ1082" s="8"/>
      <c r="DA1082" s="8"/>
      <c r="DB1082" s="8"/>
      <c r="DC1082" s="8"/>
      <c r="DD1082" s="8"/>
      <c r="DE1082" s="8"/>
      <c r="DF1082" s="8"/>
      <c r="DG1082" s="8"/>
      <c r="DH1082" s="8"/>
      <c r="DI1082" s="8"/>
      <c r="DJ1082" s="8"/>
      <c r="DK1082" s="8"/>
      <c r="DL1082" s="8"/>
      <c r="DM1082" s="8"/>
      <c r="DN1082" s="8"/>
      <c r="DO1082" s="8"/>
      <c r="DP1082" s="8"/>
      <c r="DQ1082" s="8"/>
      <c r="DR1082" s="8"/>
      <c r="DS1082" s="8"/>
      <c r="DT1082" s="8"/>
      <c r="DU1082" s="8"/>
      <c r="DV1082" s="8"/>
      <c r="DW1082" s="8"/>
      <c r="DX1082" s="8"/>
      <c r="DY1082" s="8"/>
      <c r="DZ1082" s="8"/>
      <c r="EA1082" s="8"/>
      <c r="EB1082" s="8"/>
      <c r="EC1082" s="8"/>
      <c r="ED1082" s="8"/>
      <c r="EE1082" s="8"/>
      <c r="EF1082" s="8"/>
      <c r="EG1082" s="8"/>
      <c r="EH1082" s="8"/>
      <c r="EI1082" s="8"/>
      <c r="EJ1082" s="8"/>
      <c r="EK1082" s="8"/>
      <c r="EL1082" s="8"/>
      <c r="EM1082" s="8"/>
      <c r="EN1082" s="8"/>
      <c r="EO1082" s="8"/>
      <c r="EP1082" s="8"/>
      <c r="EQ1082" s="8"/>
      <c r="ER1082" s="8"/>
      <c r="ES1082" s="8"/>
      <c r="ET1082" s="8"/>
      <c r="EU1082" s="8"/>
      <c r="EV1082" s="8"/>
      <c r="EW1082" s="8"/>
      <c r="EX1082" s="8"/>
      <c r="EY1082" s="8"/>
      <c r="EZ1082" s="8"/>
      <c r="FA1082" s="8"/>
      <c r="FB1082" s="8"/>
      <c r="FC1082" s="8"/>
      <c r="FD1082" s="8"/>
      <c r="FE1082" s="8"/>
      <c r="FF1082" s="8"/>
      <c r="FG1082" s="8"/>
      <c r="FH1082" s="8"/>
      <c r="FI1082" s="8"/>
      <c r="FJ1082" s="8"/>
      <c r="FK1082" s="8"/>
      <c r="FL1082" s="8"/>
      <c r="FM1082" s="8"/>
      <c r="FN1082" s="8"/>
      <c r="FO1082" s="8"/>
      <c r="FP1082" s="8"/>
      <c r="FQ1082" s="8"/>
      <c r="FR1082" s="8"/>
      <c r="FS1082" s="8"/>
      <c r="FT1082" s="8"/>
      <c r="FU1082" s="8"/>
      <c r="FV1082" s="8"/>
      <c r="FW1082" s="8"/>
      <c r="FX1082" s="8"/>
      <c r="FY1082" s="8"/>
      <c r="FZ1082" s="8"/>
      <c r="GA1082" s="8"/>
      <c r="GB1082" s="8"/>
      <c r="GC1082" s="8"/>
      <c r="GD1082" s="8"/>
      <c r="GE1082" s="8"/>
      <c r="GF1082" s="8"/>
      <c r="GG1082" s="8"/>
      <c r="GH1082" s="8"/>
      <c r="GI1082" s="8"/>
      <c r="GJ1082" s="8"/>
      <c r="GK1082" s="8"/>
      <c r="GL1082" s="8"/>
      <c r="GM1082" s="8"/>
      <c r="GN1082" s="8"/>
      <c r="GO1082" s="8"/>
      <c r="GP1082" s="8"/>
      <c r="GQ1082" s="8"/>
      <c r="GR1082" s="8"/>
      <c r="GS1082" s="8"/>
      <c r="GT1082" s="8"/>
      <c r="GU1082" s="8"/>
      <c r="GV1082" s="8"/>
      <c r="GW1082" s="8"/>
      <c r="GX1082" s="8"/>
      <c r="GY1082" s="8"/>
      <c r="GZ1082" s="8"/>
      <c r="HA1082" s="8"/>
      <c r="HB1082" s="8"/>
      <c r="HC1082" s="8"/>
      <c r="HD1082" s="8"/>
      <c r="HE1082" s="8"/>
      <c r="HF1082" s="8"/>
      <c r="HG1082" s="8"/>
      <c r="HH1082" s="8"/>
      <c r="HI1082" s="8"/>
      <c r="HJ1082" s="8"/>
      <c r="HK1082" s="8"/>
      <c r="HL1082" s="8"/>
      <c r="HM1082" s="8"/>
      <c r="HN1082" s="8"/>
      <c r="HO1082" s="8"/>
      <c r="HP1082" s="8"/>
      <c r="HQ1082" s="8"/>
      <c r="HR1082" s="8"/>
      <c r="HS1082" s="8"/>
      <c r="HT1082" s="8"/>
      <c r="HU1082" s="8"/>
      <c r="HV1082" s="8"/>
      <c r="HW1082" s="8"/>
      <c r="HX1082" s="8"/>
      <c r="HY1082" s="8"/>
      <c r="HZ1082" s="8"/>
      <c r="IA1082" s="8"/>
      <c r="IB1082" s="8"/>
      <c r="IC1082" s="8"/>
      <c r="ID1082" s="8"/>
      <c r="IE1082" s="8"/>
      <c r="IF1082" s="8"/>
      <c r="IG1082" s="8"/>
    </row>
    <row r="1083" spans="1:241" s="28" customFormat="1" ht="63.75" customHeight="1">
      <c r="A1083" s="3" t="s">
        <v>2047</v>
      </c>
      <c r="B1083" s="4" t="s">
        <v>478</v>
      </c>
      <c r="C1083" s="4" t="s">
        <v>479</v>
      </c>
      <c r="D1083" s="4" t="s">
        <v>869</v>
      </c>
      <c r="E1083" s="4" t="s">
        <v>870</v>
      </c>
      <c r="F1083" s="4" t="s">
        <v>1866</v>
      </c>
      <c r="G1083" s="4" t="s">
        <v>871</v>
      </c>
      <c r="H1083" s="4" t="s">
        <v>1867</v>
      </c>
      <c r="I1083" s="4" t="s">
        <v>1368</v>
      </c>
      <c r="J1083" s="4"/>
      <c r="K1083" s="3" t="s">
        <v>482</v>
      </c>
      <c r="L1083" s="3">
        <v>100</v>
      </c>
      <c r="M1083" s="12" t="s">
        <v>2463</v>
      </c>
      <c r="N1083" s="4" t="s">
        <v>483</v>
      </c>
      <c r="O1083" s="3" t="s">
        <v>400</v>
      </c>
      <c r="P1083" s="4" t="s">
        <v>483</v>
      </c>
      <c r="Q1083" s="3"/>
      <c r="R1083" s="3" t="s">
        <v>1130</v>
      </c>
      <c r="S1083" s="16" t="s">
        <v>82</v>
      </c>
      <c r="T1083" s="14"/>
      <c r="U1083" s="3"/>
      <c r="V1083" s="4"/>
      <c r="W1083" s="37"/>
      <c r="X1083" s="73">
        <v>900000</v>
      </c>
      <c r="Y1083" s="73">
        <f t="shared" si="67"/>
        <v>1008000.0000000001</v>
      </c>
      <c r="Z1083" s="4"/>
      <c r="AA1083" s="4" t="s">
        <v>1319</v>
      </c>
      <c r="AB1083" s="4"/>
      <c r="AD1083" s="8"/>
      <c r="AE1083" s="8"/>
      <c r="AF1083" s="8"/>
      <c r="AG1083" s="8"/>
      <c r="AH1083" s="8"/>
      <c r="AI1083" s="8"/>
      <c r="AJ1083" s="8"/>
      <c r="AK1083" s="8"/>
      <c r="AL1083" s="8"/>
      <c r="AM1083" s="8"/>
      <c r="AN1083" s="8"/>
      <c r="AO1083" s="8"/>
      <c r="AP1083" s="8"/>
      <c r="AQ1083" s="8"/>
      <c r="AR1083" s="8"/>
      <c r="AS1083" s="8"/>
      <c r="AT1083" s="8"/>
      <c r="AU1083" s="8"/>
      <c r="AV1083" s="8"/>
      <c r="AW1083" s="8"/>
      <c r="AX1083" s="8"/>
      <c r="AY1083" s="8"/>
      <c r="AZ1083" s="8"/>
      <c r="BA1083" s="8"/>
      <c r="BB1083" s="8"/>
      <c r="BC1083" s="8"/>
      <c r="BD1083" s="8"/>
      <c r="BE1083" s="8"/>
      <c r="BF1083" s="8"/>
      <c r="BG1083" s="8"/>
      <c r="BH1083" s="8"/>
      <c r="BI1083" s="8"/>
      <c r="BJ1083" s="8"/>
      <c r="BK1083" s="8"/>
      <c r="BL1083" s="8"/>
      <c r="BM1083" s="8"/>
      <c r="BN1083" s="8"/>
      <c r="BO1083" s="8"/>
      <c r="BP1083" s="8"/>
      <c r="BQ1083" s="8"/>
      <c r="BR1083" s="8"/>
      <c r="BS1083" s="8"/>
      <c r="BT1083" s="8"/>
      <c r="BU1083" s="8"/>
      <c r="BV1083" s="8"/>
      <c r="BW1083" s="8"/>
      <c r="BX1083" s="8"/>
      <c r="BY1083" s="8"/>
      <c r="BZ1083" s="8"/>
      <c r="CA1083" s="8"/>
      <c r="CB1083" s="8"/>
      <c r="CC1083" s="8"/>
      <c r="CD1083" s="8"/>
      <c r="CE1083" s="8"/>
      <c r="CF1083" s="8"/>
      <c r="CG1083" s="8"/>
      <c r="CH1083" s="8"/>
      <c r="CI1083" s="8"/>
      <c r="CJ1083" s="8"/>
      <c r="CK1083" s="8"/>
      <c r="CL1083" s="8"/>
      <c r="CM1083" s="8"/>
      <c r="CN1083" s="8"/>
      <c r="CO1083" s="8"/>
      <c r="CP1083" s="8"/>
      <c r="CQ1083" s="8"/>
      <c r="CR1083" s="8"/>
      <c r="CS1083" s="8"/>
      <c r="CT1083" s="8"/>
      <c r="CU1083" s="8"/>
      <c r="CV1083" s="8"/>
      <c r="CW1083" s="8"/>
      <c r="CX1083" s="8"/>
      <c r="CY1083" s="8"/>
      <c r="CZ1083" s="8"/>
      <c r="DA1083" s="8"/>
      <c r="DB1083" s="8"/>
      <c r="DC1083" s="8"/>
      <c r="DD1083" s="8"/>
      <c r="DE1083" s="8"/>
      <c r="DF1083" s="8"/>
      <c r="DG1083" s="8"/>
      <c r="DH1083" s="8"/>
      <c r="DI1083" s="8"/>
      <c r="DJ1083" s="8"/>
      <c r="DK1083" s="8"/>
      <c r="DL1083" s="8"/>
      <c r="DM1083" s="8"/>
      <c r="DN1083" s="8"/>
      <c r="DO1083" s="8"/>
      <c r="DP1083" s="8"/>
      <c r="DQ1083" s="8"/>
      <c r="DR1083" s="8"/>
      <c r="DS1083" s="8"/>
      <c r="DT1083" s="8"/>
      <c r="DU1083" s="8"/>
      <c r="DV1083" s="8"/>
      <c r="DW1083" s="8"/>
      <c r="DX1083" s="8"/>
      <c r="DY1083" s="8"/>
      <c r="DZ1083" s="8"/>
      <c r="EA1083" s="8"/>
      <c r="EB1083" s="8"/>
      <c r="EC1083" s="8"/>
      <c r="ED1083" s="8"/>
      <c r="EE1083" s="8"/>
      <c r="EF1083" s="8"/>
      <c r="EG1083" s="8"/>
      <c r="EH1083" s="8"/>
      <c r="EI1083" s="8"/>
      <c r="EJ1083" s="8"/>
      <c r="EK1083" s="8"/>
      <c r="EL1083" s="8"/>
      <c r="EM1083" s="8"/>
      <c r="EN1083" s="8"/>
      <c r="EO1083" s="8"/>
      <c r="EP1083" s="8"/>
      <c r="EQ1083" s="8"/>
      <c r="ER1083" s="8"/>
      <c r="ES1083" s="8"/>
      <c r="ET1083" s="8"/>
      <c r="EU1083" s="8"/>
      <c r="EV1083" s="8"/>
      <c r="EW1083" s="8"/>
      <c r="EX1083" s="8"/>
      <c r="EY1083" s="8"/>
      <c r="EZ1083" s="8"/>
      <c r="FA1083" s="8"/>
      <c r="FB1083" s="8"/>
      <c r="FC1083" s="8"/>
      <c r="FD1083" s="8"/>
      <c r="FE1083" s="8"/>
      <c r="FF1083" s="8"/>
      <c r="FG1083" s="8"/>
      <c r="FH1083" s="8"/>
      <c r="FI1083" s="8"/>
      <c r="FJ1083" s="8"/>
      <c r="FK1083" s="8"/>
      <c r="FL1083" s="8"/>
      <c r="FM1083" s="8"/>
      <c r="FN1083" s="8"/>
      <c r="FO1083" s="8"/>
      <c r="FP1083" s="8"/>
      <c r="FQ1083" s="8"/>
      <c r="FR1083" s="8"/>
      <c r="FS1083" s="8"/>
      <c r="FT1083" s="8"/>
      <c r="FU1083" s="8"/>
      <c r="FV1083" s="8"/>
      <c r="FW1083" s="8"/>
      <c r="FX1083" s="8"/>
      <c r="FY1083" s="8"/>
      <c r="FZ1083" s="8"/>
      <c r="GA1083" s="8"/>
      <c r="GB1083" s="8"/>
      <c r="GC1083" s="8"/>
      <c r="GD1083" s="8"/>
      <c r="GE1083" s="8"/>
      <c r="GF1083" s="8"/>
      <c r="GG1083" s="8"/>
      <c r="GH1083" s="8"/>
      <c r="GI1083" s="8"/>
      <c r="GJ1083" s="8"/>
      <c r="GK1083" s="8"/>
      <c r="GL1083" s="8"/>
      <c r="GM1083" s="8"/>
      <c r="GN1083" s="8"/>
      <c r="GO1083" s="8"/>
      <c r="GP1083" s="8"/>
      <c r="GQ1083" s="8"/>
      <c r="GR1083" s="8"/>
      <c r="GS1083" s="8"/>
      <c r="GT1083" s="8"/>
      <c r="GU1083" s="8"/>
      <c r="GV1083" s="8"/>
      <c r="GW1083" s="8"/>
      <c r="GX1083" s="8"/>
      <c r="GY1083" s="8"/>
      <c r="GZ1083" s="8"/>
      <c r="HA1083" s="8"/>
      <c r="HB1083" s="8"/>
      <c r="HC1083" s="8"/>
      <c r="HD1083" s="8"/>
      <c r="HE1083" s="8"/>
      <c r="HF1083" s="8"/>
      <c r="HG1083" s="8"/>
      <c r="HH1083" s="8"/>
      <c r="HI1083" s="8"/>
      <c r="HJ1083" s="8"/>
      <c r="HK1083" s="8"/>
      <c r="HL1083" s="8"/>
      <c r="HM1083" s="8"/>
      <c r="HN1083" s="8"/>
      <c r="HO1083" s="8"/>
      <c r="HP1083" s="8"/>
      <c r="HQ1083" s="8"/>
      <c r="HR1083" s="8"/>
      <c r="HS1083" s="8"/>
      <c r="HT1083" s="8"/>
      <c r="HU1083" s="8"/>
      <c r="HV1083" s="8"/>
      <c r="HW1083" s="8"/>
      <c r="HX1083" s="8"/>
      <c r="HY1083" s="8"/>
      <c r="HZ1083" s="8"/>
      <c r="IA1083" s="8"/>
      <c r="IB1083" s="8"/>
      <c r="IC1083" s="8"/>
      <c r="ID1083" s="8"/>
      <c r="IE1083" s="8"/>
      <c r="IF1083" s="8"/>
      <c r="IG1083" s="8"/>
    </row>
    <row r="1084" spans="1:29" ht="78" customHeight="1">
      <c r="A1084" s="3" t="s">
        <v>2048</v>
      </c>
      <c r="B1084" s="4" t="s">
        <v>478</v>
      </c>
      <c r="C1084" s="4" t="s">
        <v>479</v>
      </c>
      <c r="D1084" s="4" t="s">
        <v>889</v>
      </c>
      <c r="E1084" s="4" t="s">
        <v>891</v>
      </c>
      <c r="F1084" s="3" t="s">
        <v>890</v>
      </c>
      <c r="G1084" s="4" t="s">
        <v>893</v>
      </c>
      <c r="H1084" s="3" t="s">
        <v>892</v>
      </c>
      <c r="I1084" s="3" t="s">
        <v>894</v>
      </c>
      <c r="J1084" s="3"/>
      <c r="K1084" s="4" t="s">
        <v>491</v>
      </c>
      <c r="L1084" s="4">
        <v>100</v>
      </c>
      <c r="M1084" s="12" t="s">
        <v>2463</v>
      </c>
      <c r="N1084" s="4" t="s">
        <v>483</v>
      </c>
      <c r="O1084" s="13" t="s">
        <v>1445</v>
      </c>
      <c r="P1084" s="4" t="s">
        <v>483</v>
      </c>
      <c r="Q1084" s="4"/>
      <c r="R1084" s="3" t="s">
        <v>1130</v>
      </c>
      <c r="S1084" s="16" t="s">
        <v>82</v>
      </c>
      <c r="T1084" s="25"/>
      <c r="U1084" s="14"/>
      <c r="V1084" s="3"/>
      <c r="W1084" s="4"/>
      <c r="X1084" s="26">
        <v>0</v>
      </c>
      <c r="Y1084" s="26">
        <v>0</v>
      </c>
      <c r="Z1084" s="3"/>
      <c r="AA1084" s="4" t="s">
        <v>1319</v>
      </c>
      <c r="AB1084" s="4">
        <v>7</v>
      </c>
      <c r="AC1084" s="28"/>
    </row>
    <row r="1085" spans="1:29" ht="78" customHeight="1">
      <c r="A1085" s="3" t="s">
        <v>2572</v>
      </c>
      <c r="B1085" s="4" t="s">
        <v>478</v>
      </c>
      <c r="C1085" s="4" t="s">
        <v>479</v>
      </c>
      <c r="D1085" s="4" t="s">
        <v>889</v>
      </c>
      <c r="E1085" s="4" t="s">
        <v>891</v>
      </c>
      <c r="F1085" s="3" t="s">
        <v>890</v>
      </c>
      <c r="G1085" s="4" t="s">
        <v>893</v>
      </c>
      <c r="H1085" s="3" t="s">
        <v>892</v>
      </c>
      <c r="I1085" s="3" t="s">
        <v>894</v>
      </c>
      <c r="J1085" s="3"/>
      <c r="K1085" s="4" t="s">
        <v>482</v>
      </c>
      <c r="L1085" s="4">
        <v>100</v>
      </c>
      <c r="M1085" s="12" t="s">
        <v>2463</v>
      </c>
      <c r="N1085" s="4" t="s">
        <v>483</v>
      </c>
      <c r="O1085" s="13" t="s">
        <v>1445</v>
      </c>
      <c r="P1085" s="4" t="s">
        <v>483</v>
      </c>
      <c r="Q1085" s="4"/>
      <c r="R1085" s="3" t="s">
        <v>1130</v>
      </c>
      <c r="S1085" s="16" t="s">
        <v>82</v>
      </c>
      <c r="T1085" s="25"/>
      <c r="U1085" s="14"/>
      <c r="V1085" s="3"/>
      <c r="W1085" s="24"/>
      <c r="X1085" s="26">
        <v>0</v>
      </c>
      <c r="Y1085" s="26">
        <v>0</v>
      </c>
      <c r="Z1085" s="3"/>
      <c r="AA1085" s="4" t="s">
        <v>1319</v>
      </c>
      <c r="AB1085" s="4">
        <v>11</v>
      </c>
      <c r="AC1085" s="28"/>
    </row>
    <row r="1086" spans="1:29" ht="78" customHeight="1">
      <c r="A1086" s="3" t="s">
        <v>2597</v>
      </c>
      <c r="B1086" s="4" t="s">
        <v>478</v>
      </c>
      <c r="C1086" s="4" t="s">
        <v>479</v>
      </c>
      <c r="D1086" s="4" t="s">
        <v>889</v>
      </c>
      <c r="E1086" s="4" t="s">
        <v>891</v>
      </c>
      <c r="F1086" s="3" t="s">
        <v>890</v>
      </c>
      <c r="G1086" s="4" t="s">
        <v>893</v>
      </c>
      <c r="H1086" s="3" t="s">
        <v>892</v>
      </c>
      <c r="I1086" s="3" t="s">
        <v>894</v>
      </c>
      <c r="J1086" s="3"/>
      <c r="K1086" s="4" t="s">
        <v>482</v>
      </c>
      <c r="L1086" s="4">
        <v>100</v>
      </c>
      <c r="M1086" s="12" t="s">
        <v>2463</v>
      </c>
      <c r="N1086" s="4" t="s">
        <v>483</v>
      </c>
      <c r="O1086" s="13" t="s">
        <v>501</v>
      </c>
      <c r="P1086" s="4" t="s">
        <v>483</v>
      </c>
      <c r="Q1086" s="4"/>
      <c r="R1086" s="3" t="s">
        <v>1130</v>
      </c>
      <c r="S1086" s="16" t="s">
        <v>82</v>
      </c>
      <c r="T1086" s="25"/>
      <c r="U1086" s="14"/>
      <c r="V1086" s="3"/>
      <c r="W1086" s="24"/>
      <c r="X1086" s="26">
        <f>160013*1.2</f>
        <v>192015.6</v>
      </c>
      <c r="Y1086" s="26">
        <f>X1086*1.12</f>
        <v>215057.47200000004</v>
      </c>
      <c r="Z1086" s="3"/>
      <c r="AA1086" s="4" t="s">
        <v>1319</v>
      </c>
      <c r="AB1086" s="4"/>
      <c r="AC1086" s="28"/>
    </row>
    <row r="1087" spans="1:29" ht="63" customHeight="1">
      <c r="A1087" s="3" t="s">
        <v>2049</v>
      </c>
      <c r="B1087" s="4" t="s">
        <v>478</v>
      </c>
      <c r="C1087" s="4" t="s">
        <v>479</v>
      </c>
      <c r="D1087" s="4" t="s">
        <v>847</v>
      </c>
      <c r="E1087" s="4" t="s">
        <v>849</v>
      </c>
      <c r="F1087" s="3" t="s">
        <v>848</v>
      </c>
      <c r="G1087" s="4" t="s">
        <v>849</v>
      </c>
      <c r="H1087" s="3" t="s">
        <v>848</v>
      </c>
      <c r="I1087" s="3" t="s">
        <v>850</v>
      </c>
      <c r="J1087" s="3"/>
      <c r="K1087" s="4" t="s">
        <v>491</v>
      </c>
      <c r="L1087" s="4">
        <v>100</v>
      </c>
      <c r="M1087" s="12" t="s">
        <v>2463</v>
      </c>
      <c r="N1087" s="4" t="s">
        <v>483</v>
      </c>
      <c r="O1087" s="13" t="s">
        <v>1607</v>
      </c>
      <c r="P1087" s="4" t="s">
        <v>483</v>
      </c>
      <c r="Q1087" s="4"/>
      <c r="R1087" s="3" t="s">
        <v>1130</v>
      </c>
      <c r="S1087" s="16" t="s">
        <v>82</v>
      </c>
      <c r="T1087" s="25"/>
      <c r="U1087" s="14"/>
      <c r="V1087" s="3"/>
      <c r="W1087" s="4"/>
      <c r="X1087" s="26">
        <v>0</v>
      </c>
      <c r="Y1087" s="26">
        <v>0</v>
      </c>
      <c r="Z1087" s="3"/>
      <c r="AA1087" s="4" t="s">
        <v>1319</v>
      </c>
      <c r="AB1087" s="4">
        <v>7</v>
      </c>
      <c r="AC1087" s="28"/>
    </row>
    <row r="1088" spans="1:29" ht="63" customHeight="1">
      <c r="A1088" s="3" t="s">
        <v>2571</v>
      </c>
      <c r="B1088" s="4" t="s">
        <v>478</v>
      </c>
      <c r="C1088" s="4" t="s">
        <v>479</v>
      </c>
      <c r="D1088" s="4" t="s">
        <v>847</v>
      </c>
      <c r="E1088" s="4" t="s">
        <v>849</v>
      </c>
      <c r="F1088" s="3" t="s">
        <v>848</v>
      </c>
      <c r="G1088" s="4" t="s">
        <v>849</v>
      </c>
      <c r="H1088" s="3" t="s">
        <v>848</v>
      </c>
      <c r="I1088" s="3" t="s">
        <v>850</v>
      </c>
      <c r="J1088" s="3"/>
      <c r="K1088" s="4" t="s">
        <v>482</v>
      </c>
      <c r="L1088" s="4">
        <v>100</v>
      </c>
      <c r="M1088" s="12" t="s">
        <v>2463</v>
      </c>
      <c r="N1088" s="4" t="s">
        <v>483</v>
      </c>
      <c r="O1088" s="13" t="s">
        <v>1607</v>
      </c>
      <c r="P1088" s="4" t="s">
        <v>483</v>
      </c>
      <c r="Q1088" s="4"/>
      <c r="R1088" s="3" t="s">
        <v>1130</v>
      </c>
      <c r="S1088" s="16" t="s">
        <v>82</v>
      </c>
      <c r="T1088" s="25"/>
      <c r="U1088" s="14"/>
      <c r="V1088" s="3"/>
      <c r="W1088" s="4"/>
      <c r="X1088" s="26">
        <f>185756*1.2</f>
        <v>222907.19999999998</v>
      </c>
      <c r="Y1088" s="26">
        <f>X1088*1.12</f>
        <v>249656.064</v>
      </c>
      <c r="Z1088" s="3"/>
      <c r="AA1088" s="4" t="s">
        <v>1319</v>
      </c>
      <c r="AB1088" s="4"/>
      <c r="AC1088" s="28"/>
    </row>
    <row r="1089" spans="1:29" ht="66" customHeight="1">
      <c r="A1089" s="3" t="s">
        <v>2050</v>
      </c>
      <c r="B1089" s="4" t="s">
        <v>478</v>
      </c>
      <c r="C1089" s="4" t="s">
        <v>479</v>
      </c>
      <c r="D1089" s="4" t="s">
        <v>1380</v>
      </c>
      <c r="E1089" s="4" t="s">
        <v>1381</v>
      </c>
      <c r="F1089" s="3" t="s">
        <v>1382</v>
      </c>
      <c r="G1089" s="4" t="s">
        <v>1383</v>
      </c>
      <c r="H1089" s="3" t="s">
        <v>1384</v>
      </c>
      <c r="I1089" s="3" t="s">
        <v>1385</v>
      </c>
      <c r="J1089" s="3"/>
      <c r="K1089" s="4" t="s">
        <v>482</v>
      </c>
      <c r="L1089" s="4">
        <v>100</v>
      </c>
      <c r="M1089" s="12" t="s">
        <v>2463</v>
      </c>
      <c r="N1089" s="4" t="s">
        <v>483</v>
      </c>
      <c r="O1089" s="13" t="s">
        <v>1418</v>
      </c>
      <c r="P1089" s="4" t="s">
        <v>483</v>
      </c>
      <c r="Q1089" s="4"/>
      <c r="R1089" s="3" t="s">
        <v>1130</v>
      </c>
      <c r="S1089" s="4" t="s">
        <v>486</v>
      </c>
      <c r="T1089" s="25"/>
      <c r="U1089" s="14"/>
      <c r="V1089" s="3"/>
      <c r="W1089" s="4"/>
      <c r="X1089" s="26">
        <f>28000*1.2</f>
        <v>33600</v>
      </c>
      <c r="Y1089" s="26">
        <f t="shared" si="67"/>
        <v>37632</v>
      </c>
      <c r="Z1089" s="3"/>
      <c r="AA1089" s="4" t="s">
        <v>1319</v>
      </c>
      <c r="AB1089" s="4"/>
      <c r="AC1089" s="28"/>
    </row>
    <row r="1090" spans="1:29" ht="66" customHeight="1">
      <c r="A1090" s="3" t="s">
        <v>2051</v>
      </c>
      <c r="B1090" s="4" t="s">
        <v>478</v>
      </c>
      <c r="C1090" s="4" t="s">
        <v>479</v>
      </c>
      <c r="D1090" s="4" t="s">
        <v>878</v>
      </c>
      <c r="E1090" s="4" t="s">
        <v>880</v>
      </c>
      <c r="F1090" s="3" t="s">
        <v>879</v>
      </c>
      <c r="G1090" s="4" t="s">
        <v>882</v>
      </c>
      <c r="H1090" s="3" t="s">
        <v>881</v>
      </c>
      <c r="I1090" s="3"/>
      <c r="J1090" s="3"/>
      <c r="K1090" s="4" t="s">
        <v>491</v>
      </c>
      <c r="L1090" s="4">
        <v>100</v>
      </c>
      <c r="M1090" s="12" t="s">
        <v>2463</v>
      </c>
      <c r="N1090" s="4" t="s">
        <v>483</v>
      </c>
      <c r="O1090" s="13" t="s">
        <v>1445</v>
      </c>
      <c r="P1090" s="4" t="s">
        <v>483</v>
      </c>
      <c r="Q1090" s="4"/>
      <c r="R1090" s="3" t="s">
        <v>1130</v>
      </c>
      <c r="S1090" s="4" t="s">
        <v>486</v>
      </c>
      <c r="T1090" s="25"/>
      <c r="U1090" s="14"/>
      <c r="V1090" s="3"/>
      <c r="W1090" s="4"/>
      <c r="X1090" s="26">
        <v>0</v>
      </c>
      <c r="Y1090" s="26">
        <v>0</v>
      </c>
      <c r="Z1090" s="3"/>
      <c r="AA1090" s="4" t="s">
        <v>1319</v>
      </c>
      <c r="AB1090" s="4">
        <v>7</v>
      </c>
      <c r="AC1090" s="28"/>
    </row>
    <row r="1091" spans="1:29" ht="66" customHeight="1">
      <c r="A1091" s="3" t="s">
        <v>2573</v>
      </c>
      <c r="B1091" s="4" t="s">
        <v>478</v>
      </c>
      <c r="C1091" s="4" t="s">
        <v>479</v>
      </c>
      <c r="D1091" s="4" t="s">
        <v>878</v>
      </c>
      <c r="E1091" s="4" t="s">
        <v>880</v>
      </c>
      <c r="F1091" s="3" t="s">
        <v>879</v>
      </c>
      <c r="G1091" s="4" t="s">
        <v>882</v>
      </c>
      <c r="H1091" s="3" t="s">
        <v>881</v>
      </c>
      <c r="I1091" s="3"/>
      <c r="J1091" s="3"/>
      <c r="K1091" s="4" t="s">
        <v>482</v>
      </c>
      <c r="L1091" s="4">
        <v>100</v>
      </c>
      <c r="M1091" s="12" t="s">
        <v>2463</v>
      </c>
      <c r="N1091" s="4" t="s">
        <v>483</v>
      </c>
      <c r="O1091" s="13" t="s">
        <v>1445</v>
      </c>
      <c r="P1091" s="4" t="s">
        <v>483</v>
      </c>
      <c r="Q1091" s="4"/>
      <c r="R1091" s="3" t="s">
        <v>1130</v>
      </c>
      <c r="S1091" s="4" t="s">
        <v>486</v>
      </c>
      <c r="T1091" s="25"/>
      <c r="U1091" s="14"/>
      <c r="V1091" s="3"/>
      <c r="W1091" s="4"/>
      <c r="X1091" s="26">
        <f>1016264*1.2</f>
        <v>1219516.8</v>
      </c>
      <c r="Y1091" s="26">
        <f>X1091*1.12</f>
        <v>1365858.816</v>
      </c>
      <c r="Z1091" s="3"/>
      <c r="AA1091" s="4" t="s">
        <v>1319</v>
      </c>
      <c r="AB1091" s="4"/>
      <c r="AC1091" s="28"/>
    </row>
    <row r="1092" spans="1:29" ht="69" customHeight="1">
      <c r="A1092" s="3" t="s">
        <v>2052</v>
      </c>
      <c r="B1092" s="4" t="s">
        <v>478</v>
      </c>
      <c r="C1092" s="4" t="s">
        <v>479</v>
      </c>
      <c r="D1092" s="4" t="s">
        <v>883</v>
      </c>
      <c r="E1092" s="4" t="s">
        <v>885</v>
      </c>
      <c r="F1092" s="3" t="s">
        <v>884</v>
      </c>
      <c r="G1092" s="4" t="s">
        <v>887</v>
      </c>
      <c r="H1092" s="3" t="s">
        <v>886</v>
      </c>
      <c r="I1092" s="3" t="s">
        <v>888</v>
      </c>
      <c r="J1092" s="3"/>
      <c r="K1092" s="4" t="s">
        <v>491</v>
      </c>
      <c r="L1092" s="4">
        <v>100</v>
      </c>
      <c r="M1092" s="12" t="s">
        <v>2463</v>
      </c>
      <c r="N1092" s="4" t="s">
        <v>483</v>
      </c>
      <c r="O1092" s="13" t="s">
        <v>1428</v>
      </c>
      <c r="P1092" s="4" t="s">
        <v>483</v>
      </c>
      <c r="Q1092" s="4"/>
      <c r="R1092" s="3" t="s">
        <v>1130</v>
      </c>
      <c r="S1092" s="16" t="s">
        <v>82</v>
      </c>
      <c r="T1092" s="25"/>
      <c r="U1092" s="14"/>
      <c r="V1092" s="3"/>
      <c r="W1092" s="4"/>
      <c r="X1092" s="26">
        <v>0</v>
      </c>
      <c r="Y1092" s="26">
        <v>0</v>
      </c>
      <c r="Z1092" s="3"/>
      <c r="AA1092" s="4" t="s">
        <v>1319</v>
      </c>
      <c r="AB1092" s="4">
        <v>7</v>
      </c>
      <c r="AC1092" s="28"/>
    </row>
    <row r="1093" spans="1:29" ht="69" customHeight="1">
      <c r="A1093" s="3" t="s">
        <v>2574</v>
      </c>
      <c r="B1093" s="4" t="s">
        <v>478</v>
      </c>
      <c r="C1093" s="4" t="s">
        <v>479</v>
      </c>
      <c r="D1093" s="4" t="s">
        <v>883</v>
      </c>
      <c r="E1093" s="4" t="s">
        <v>885</v>
      </c>
      <c r="F1093" s="3" t="s">
        <v>884</v>
      </c>
      <c r="G1093" s="4" t="s">
        <v>887</v>
      </c>
      <c r="H1093" s="3" t="s">
        <v>886</v>
      </c>
      <c r="I1093" s="3" t="s">
        <v>888</v>
      </c>
      <c r="J1093" s="3"/>
      <c r="K1093" s="4" t="s">
        <v>482</v>
      </c>
      <c r="L1093" s="4">
        <v>100</v>
      </c>
      <c r="M1093" s="12" t="s">
        <v>2463</v>
      </c>
      <c r="N1093" s="4" t="s">
        <v>483</v>
      </c>
      <c r="O1093" s="13" t="s">
        <v>1428</v>
      </c>
      <c r="P1093" s="4" t="s">
        <v>483</v>
      </c>
      <c r="Q1093" s="4"/>
      <c r="R1093" s="3" t="s">
        <v>1130</v>
      </c>
      <c r="S1093" s="16" t="s">
        <v>82</v>
      </c>
      <c r="T1093" s="25"/>
      <c r="U1093" s="14"/>
      <c r="V1093" s="3"/>
      <c r="W1093" s="4"/>
      <c r="X1093" s="26">
        <f>3494404*1.2</f>
        <v>4193284.8</v>
      </c>
      <c r="Y1093" s="26">
        <f>X1093*1.12</f>
        <v>4696478.976</v>
      </c>
      <c r="Z1093" s="3"/>
      <c r="AA1093" s="4" t="s">
        <v>1319</v>
      </c>
      <c r="AB1093" s="4"/>
      <c r="AC1093" s="28"/>
    </row>
    <row r="1094" spans="1:29" ht="69" customHeight="1">
      <c r="A1094" s="3" t="s">
        <v>2053</v>
      </c>
      <c r="B1094" s="4" t="s">
        <v>478</v>
      </c>
      <c r="C1094" s="4" t="s">
        <v>479</v>
      </c>
      <c r="D1094" s="70" t="s">
        <v>1386</v>
      </c>
      <c r="E1094" s="18" t="s">
        <v>1387</v>
      </c>
      <c r="F1094" s="3" t="s">
        <v>1388</v>
      </c>
      <c r="G1094" s="18" t="s">
        <v>1389</v>
      </c>
      <c r="H1094" s="3" t="s">
        <v>1390</v>
      </c>
      <c r="I1094" s="3"/>
      <c r="J1094" s="3"/>
      <c r="K1094" s="4" t="s">
        <v>482</v>
      </c>
      <c r="L1094" s="4">
        <v>100</v>
      </c>
      <c r="M1094" s="12" t="s">
        <v>2463</v>
      </c>
      <c r="N1094" s="4" t="s">
        <v>483</v>
      </c>
      <c r="O1094" s="13" t="s">
        <v>484</v>
      </c>
      <c r="P1094" s="4" t="s">
        <v>483</v>
      </c>
      <c r="Q1094" s="4"/>
      <c r="R1094" s="3" t="s">
        <v>1130</v>
      </c>
      <c r="S1094" s="16" t="s">
        <v>82</v>
      </c>
      <c r="T1094" s="39"/>
      <c r="U1094" s="3" t="s">
        <v>169</v>
      </c>
      <c r="V1094" s="50"/>
      <c r="W1094" s="5"/>
      <c r="X1094" s="47">
        <v>428571</v>
      </c>
      <c r="Y1094" s="26">
        <v>480000</v>
      </c>
      <c r="Z1094" s="3"/>
      <c r="AA1094" s="4" t="s">
        <v>1319</v>
      </c>
      <c r="AB1094" s="4"/>
      <c r="AC1094" s="28"/>
    </row>
    <row r="1095" spans="1:29" ht="69" customHeight="1">
      <c r="A1095" s="3" t="s">
        <v>2054</v>
      </c>
      <c r="B1095" s="4" t="s">
        <v>478</v>
      </c>
      <c r="C1095" s="4" t="s">
        <v>479</v>
      </c>
      <c r="D1095" s="70" t="s">
        <v>872</v>
      </c>
      <c r="E1095" s="18" t="s">
        <v>874</v>
      </c>
      <c r="F1095" s="3" t="s">
        <v>873</v>
      </c>
      <c r="G1095" s="18" t="s">
        <v>876</v>
      </c>
      <c r="H1095" s="18" t="s">
        <v>875</v>
      </c>
      <c r="I1095" s="3" t="s">
        <v>877</v>
      </c>
      <c r="J1095" s="3"/>
      <c r="K1095" s="4" t="s">
        <v>482</v>
      </c>
      <c r="L1095" s="4">
        <v>90</v>
      </c>
      <c r="M1095" s="12" t="s">
        <v>2463</v>
      </c>
      <c r="N1095" s="4" t="s">
        <v>483</v>
      </c>
      <c r="O1095" s="13" t="s">
        <v>484</v>
      </c>
      <c r="P1095" s="4" t="s">
        <v>483</v>
      </c>
      <c r="Q1095" s="4"/>
      <c r="R1095" s="3" t="s">
        <v>1130</v>
      </c>
      <c r="S1095" s="16" t="s">
        <v>82</v>
      </c>
      <c r="T1095" s="12"/>
      <c r="U1095" s="3" t="s">
        <v>169</v>
      </c>
      <c r="V1095" s="3"/>
      <c r="W1095" s="24"/>
      <c r="X1095" s="26">
        <v>0</v>
      </c>
      <c r="Y1095" s="26">
        <v>0</v>
      </c>
      <c r="Z1095" s="3"/>
      <c r="AA1095" s="4" t="s">
        <v>1319</v>
      </c>
      <c r="AB1095" s="4">
        <v>6</v>
      </c>
      <c r="AC1095" s="28"/>
    </row>
    <row r="1096" spans="1:29" ht="69" customHeight="1">
      <c r="A1096" s="3" t="s">
        <v>2591</v>
      </c>
      <c r="B1096" s="4" t="s">
        <v>478</v>
      </c>
      <c r="C1096" s="4" t="s">
        <v>479</v>
      </c>
      <c r="D1096" s="70" t="s">
        <v>872</v>
      </c>
      <c r="E1096" s="18" t="s">
        <v>874</v>
      </c>
      <c r="F1096" s="3" t="s">
        <v>873</v>
      </c>
      <c r="G1096" s="18" t="s">
        <v>876</v>
      </c>
      <c r="H1096" s="18" t="s">
        <v>875</v>
      </c>
      <c r="I1096" s="3" t="s">
        <v>2590</v>
      </c>
      <c r="J1096" s="3"/>
      <c r="K1096" s="4" t="s">
        <v>482</v>
      </c>
      <c r="L1096" s="4">
        <v>90</v>
      </c>
      <c r="M1096" s="12" t="s">
        <v>2463</v>
      </c>
      <c r="N1096" s="4" t="s">
        <v>483</v>
      </c>
      <c r="O1096" s="13" t="s">
        <v>484</v>
      </c>
      <c r="P1096" s="4" t="s">
        <v>483</v>
      </c>
      <c r="Q1096" s="4"/>
      <c r="R1096" s="3" t="s">
        <v>1130</v>
      </c>
      <c r="S1096" s="16" t="s">
        <v>82</v>
      </c>
      <c r="T1096" s="12"/>
      <c r="U1096" s="3" t="s">
        <v>169</v>
      </c>
      <c r="V1096" s="3"/>
      <c r="W1096" s="24"/>
      <c r="X1096" s="26">
        <v>3000000</v>
      </c>
      <c r="Y1096" s="26">
        <f>X1096*1.12</f>
        <v>3360000.0000000005</v>
      </c>
      <c r="Z1096" s="3"/>
      <c r="AA1096" s="4" t="s">
        <v>1319</v>
      </c>
      <c r="AB1096" s="4"/>
      <c r="AC1096" s="28"/>
    </row>
    <row r="1097" spans="1:29" ht="69" customHeight="1">
      <c r="A1097" s="3" t="s">
        <v>2055</v>
      </c>
      <c r="B1097" s="4" t="s">
        <v>478</v>
      </c>
      <c r="C1097" s="4" t="s">
        <v>479</v>
      </c>
      <c r="D1097" s="70" t="s">
        <v>1419</v>
      </c>
      <c r="E1097" s="18" t="s">
        <v>1420</v>
      </c>
      <c r="F1097" s="3" t="s">
        <v>1421</v>
      </c>
      <c r="G1097" s="18" t="s">
        <v>1422</v>
      </c>
      <c r="H1097" s="3" t="s">
        <v>1423</v>
      </c>
      <c r="I1097" s="3" t="s">
        <v>1424</v>
      </c>
      <c r="J1097" s="3"/>
      <c r="K1097" s="4" t="s">
        <v>482</v>
      </c>
      <c r="L1097" s="4">
        <v>90</v>
      </c>
      <c r="M1097" s="12" t="s">
        <v>2463</v>
      </c>
      <c r="N1097" s="4" t="s">
        <v>483</v>
      </c>
      <c r="O1097" s="13" t="s">
        <v>484</v>
      </c>
      <c r="P1097" s="4" t="s">
        <v>483</v>
      </c>
      <c r="Q1097" s="4"/>
      <c r="R1097" s="3" t="s">
        <v>1130</v>
      </c>
      <c r="S1097" s="16" t="s">
        <v>82</v>
      </c>
      <c r="T1097" s="25"/>
      <c r="U1097" s="14"/>
      <c r="V1097" s="3"/>
      <c r="W1097" s="4"/>
      <c r="X1097" s="26">
        <v>0</v>
      </c>
      <c r="Y1097" s="26">
        <v>0</v>
      </c>
      <c r="Z1097" s="3"/>
      <c r="AA1097" s="4" t="s">
        <v>1319</v>
      </c>
      <c r="AB1097" s="4">
        <v>20.21</v>
      </c>
      <c r="AC1097" s="28"/>
    </row>
    <row r="1098" spans="1:29" ht="69" customHeight="1">
      <c r="A1098" s="3" t="s">
        <v>2576</v>
      </c>
      <c r="B1098" s="4" t="s">
        <v>478</v>
      </c>
      <c r="C1098" s="4" t="s">
        <v>479</v>
      </c>
      <c r="D1098" s="70" t="s">
        <v>1419</v>
      </c>
      <c r="E1098" s="18" t="s">
        <v>1420</v>
      </c>
      <c r="F1098" s="3" t="s">
        <v>1421</v>
      </c>
      <c r="G1098" s="18" t="s">
        <v>1422</v>
      </c>
      <c r="H1098" s="3" t="s">
        <v>1423</v>
      </c>
      <c r="I1098" s="3" t="s">
        <v>1424</v>
      </c>
      <c r="J1098" s="3"/>
      <c r="K1098" s="4" t="s">
        <v>482</v>
      </c>
      <c r="L1098" s="4">
        <v>90</v>
      </c>
      <c r="M1098" s="12" t="s">
        <v>2463</v>
      </c>
      <c r="N1098" s="4" t="s">
        <v>483</v>
      </c>
      <c r="O1098" s="13" t="s">
        <v>484</v>
      </c>
      <c r="P1098" s="4" t="s">
        <v>483</v>
      </c>
      <c r="Q1098" s="4"/>
      <c r="R1098" s="3" t="s">
        <v>1130</v>
      </c>
      <c r="S1098" s="16" t="s">
        <v>82</v>
      </c>
      <c r="T1098" s="25"/>
      <c r="U1098" s="14"/>
      <c r="V1098" s="3"/>
      <c r="W1098" s="4"/>
      <c r="X1098" s="26">
        <v>214286</v>
      </c>
      <c r="Y1098" s="26">
        <f>X1098*1.12</f>
        <v>240000.32000000004</v>
      </c>
      <c r="Z1098" s="3"/>
      <c r="AA1098" s="4" t="s">
        <v>1319</v>
      </c>
      <c r="AB1098" s="4"/>
      <c r="AC1098" s="28"/>
    </row>
    <row r="1099" spans="1:29" ht="55.5" customHeight="1">
      <c r="A1099" s="3" t="s">
        <v>2470</v>
      </c>
      <c r="B1099" s="4" t="s">
        <v>478</v>
      </c>
      <c r="C1099" s="4" t="s">
        <v>479</v>
      </c>
      <c r="D1099" s="4" t="s">
        <v>977</v>
      </c>
      <c r="E1099" s="4" t="s">
        <v>978</v>
      </c>
      <c r="F1099" s="3" t="s">
        <v>150</v>
      </c>
      <c r="G1099" s="4" t="s">
        <v>978</v>
      </c>
      <c r="H1099" s="3" t="s">
        <v>150</v>
      </c>
      <c r="I1099" s="3" t="s">
        <v>979</v>
      </c>
      <c r="J1099" s="3"/>
      <c r="K1099" s="4" t="s">
        <v>482</v>
      </c>
      <c r="L1099" s="4">
        <v>100</v>
      </c>
      <c r="M1099" s="12" t="s">
        <v>2463</v>
      </c>
      <c r="N1099" s="4" t="s">
        <v>483</v>
      </c>
      <c r="O1099" s="4" t="s">
        <v>484</v>
      </c>
      <c r="P1099" s="4" t="s">
        <v>483</v>
      </c>
      <c r="Q1099" s="4"/>
      <c r="R1099" s="3" t="s">
        <v>1130</v>
      </c>
      <c r="S1099" s="16" t="s">
        <v>82</v>
      </c>
      <c r="T1099" s="25"/>
      <c r="U1099" s="14"/>
      <c r="V1099" s="3"/>
      <c r="W1099" s="4"/>
      <c r="X1099" s="24">
        <v>16071428.57</v>
      </c>
      <c r="Y1099" s="24">
        <v>17999999.998400003</v>
      </c>
      <c r="Z1099" s="4"/>
      <c r="AA1099" s="4" t="s">
        <v>1319</v>
      </c>
      <c r="AB1099" s="4"/>
      <c r="AC1099" s="28"/>
    </row>
    <row r="1100" spans="1:29" s="44" customFormat="1" ht="147.75" customHeight="1">
      <c r="A1100" s="3" t="s">
        <v>2598</v>
      </c>
      <c r="B1100" s="4" t="s">
        <v>1246</v>
      </c>
      <c r="C1100" s="4" t="s">
        <v>479</v>
      </c>
      <c r="D1100" s="4" t="s">
        <v>2595</v>
      </c>
      <c r="E1100" s="4" t="s">
        <v>2594</v>
      </c>
      <c r="F1100" s="4" t="s">
        <v>2596</v>
      </c>
      <c r="G1100" s="4" t="s">
        <v>2594</v>
      </c>
      <c r="H1100" s="4" t="s">
        <v>2596</v>
      </c>
      <c r="I1100" s="118"/>
      <c r="J1100" s="118"/>
      <c r="K1100" s="118" t="s">
        <v>491</v>
      </c>
      <c r="L1100" s="3">
        <v>100</v>
      </c>
      <c r="M1100" s="3">
        <v>231010000</v>
      </c>
      <c r="N1100" s="4" t="s">
        <v>483</v>
      </c>
      <c r="O1100" s="10" t="s">
        <v>1475</v>
      </c>
      <c r="P1100" s="4" t="s">
        <v>483</v>
      </c>
      <c r="Q1100" s="4"/>
      <c r="R1100" s="4" t="s">
        <v>1130</v>
      </c>
      <c r="S1100" s="16" t="s">
        <v>82</v>
      </c>
      <c r="T1100" s="12"/>
      <c r="U1100" s="4"/>
      <c r="V1100" s="3"/>
      <c r="W1100" s="53"/>
      <c r="X1100" s="47">
        <v>0</v>
      </c>
      <c r="Y1100" s="47">
        <f aca="true" t="shared" si="68" ref="Y1100:Y1109">X1100*1.12</f>
        <v>0</v>
      </c>
      <c r="Z1100" s="4"/>
      <c r="AA1100" s="4" t="s">
        <v>1319</v>
      </c>
      <c r="AB1100" s="4" t="s">
        <v>2760</v>
      </c>
      <c r="AC1100" s="28"/>
    </row>
    <row r="1101" spans="1:29" s="44" customFormat="1" ht="147.75" customHeight="1">
      <c r="A1101" s="3" t="s">
        <v>2757</v>
      </c>
      <c r="B1101" s="4" t="s">
        <v>1246</v>
      </c>
      <c r="C1101" s="4" t="s">
        <v>479</v>
      </c>
      <c r="D1101" s="4" t="s">
        <v>2595</v>
      </c>
      <c r="E1101" s="4" t="s">
        <v>2594</v>
      </c>
      <c r="F1101" s="4" t="s">
        <v>2596</v>
      </c>
      <c r="G1101" s="4" t="s">
        <v>2594</v>
      </c>
      <c r="H1101" s="4" t="s">
        <v>2596</v>
      </c>
      <c r="I1101" s="118"/>
      <c r="J1101" s="118"/>
      <c r="K1101" s="118" t="s">
        <v>482</v>
      </c>
      <c r="L1101" s="3">
        <v>100</v>
      </c>
      <c r="M1101" s="3">
        <v>231010000</v>
      </c>
      <c r="N1101" s="4" t="s">
        <v>483</v>
      </c>
      <c r="O1101" s="10" t="s">
        <v>1475</v>
      </c>
      <c r="P1101" s="4" t="s">
        <v>483</v>
      </c>
      <c r="Q1101" s="4"/>
      <c r="R1101" s="4" t="s">
        <v>2759</v>
      </c>
      <c r="S1101" s="16" t="s">
        <v>82</v>
      </c>
      <c r="T1101" s="12"/>
      <c r="U1101" s="4"/>
      <c r="V1101" s="3"/>
      <c r="W1101" s="53"/>
      <c r="X1101" s="47">
        <v>267857</v>
      </c>
      <c r="Y1101" s="47">
        <f t="shared" si="68"/>
        <v>299999.84</v>
      </c>
      <c r="Z1101" s="4"/>
      <c r="AA1101" s="4" t="s">
        <v>1319</v>
      </c>
      <c r="AB1101" s="4"/>
      <c r="AC1101" s="28"/>
    </row>
    <row r="1102" spans="1:29" s="44" customFormat="1" ht="121.5" customHeight="1">
      <c r="A1102" s="3" t="s">
        <v>2599</v>
      </c>
      <c r="B1102" s="4" t="s">
        <v>478</v>
      </c>
      <c r="C1102" s="4" t="s">
        <v>479</v>
      </c>
      <c r="D1102" s="4" t="s">
        <v>901</v>
      </c>
      <c r="E1102" s="4" t="s">
        <v>903</v>
      </c>
      <c r="F1102" s="4" t="s">
        <v>902</v>
      </c>
      <c r="G1102" s="4" t="s">
        <v>904</v>
      </c>
      <c r="H1102" s="4" t="s">
        <v>902</v>
      </c>
      <c r="I1102" s="118" t="s">
        <v>2601</v>
      </c>
      <c r="J1102" s="118"/>
      <c r="K1102" s="4" t="s">
        <v>482</v>
      </c>
      <c r="L1102" s="3">
        <v>100</v>
      </c>
      <c r="M1102" s="3">
        <v>231010000</v>
      </c>
      <c r="N1102" s="4" t="s">
        <v>483</v>
      </c>
      <c r="O1102" s="10" t="s">
        <v>501</v>
      </c>
      <c r="P1102" s="4" t="s">
        <v>483</v>
      </c>
      <c r="Q1102" s="4"/>
      <c r="R1102" s="16" t="s">
        <v>1889</v>
      </c>
      <c r="S1102" s="4" t="s">
        <v>1314</v>
      </c>
      <c r="T1102" s="12"/>
      <c r="U1102" s="4"/>
      <c r="V1102" s="3"/>
      <c r="W1102" s="53"/>
      <c r="X1102" s="47">
        <v>400000</v>
      </c>
      <c r="Y1102" s="47">
        <f t="shared" si="68"/>
        <v>448000.00000000006</v>
      </c>
      <c r="Z1102" s="4"/>
      <c r="AA1102" s="4" t="s">
        <v>1319</v>
      </c>
      <c r="AB1102" s="4"/>
      <c r="AC1102" s="28"/>
    </row>
    <row r="1103" spans="1:29" s="54" customFormat="1" ht="149.25" customHeight="1">
      <c r="A1103" s="3" t="s">
        <v>2876</v>
      </c>
      <c r="B1103" s="4" t="s">
        <v>478</v>
      </c>
      <c r="C1103" s="4" t="s">
        <v>479</v>
      </c>
      <c r="D1103" s="70" t="s">
        <v>2871</v>
      </c>
      <c r="E1103" s="18" t="s">
        <v>2872</v>
      </c>
      <c r="F1103" s="3" t="s">
        <v>2873</v>
      </c>
      <c r="G1103" s="18" t="s">
        <v>2874</v>
      </c>
      <c r="H1103" s="3" t="s">
        <v>2875</v>
      </c>
      <c r="I1103" s="3" t="s">
        <v>2877</v>
      </c>
      <c r="J1103" s="3"/>
      <c r="K1103" s="4" t="s">
        <v>482</v>
      </c>
      <c r="L1103" s="3">
        <v>100</v>
      </c>
      <c r="M1103" s="12" t="s">
        <v>2463</v>
      </c>
      <c r="N1103" s="4" t="s">
        <v>483</v>
      </c>
      <c r="O1103" s="3" t="s">
        <v>640</v>
      </c>
      <c r="P1103" s="4" t="s">
        <v>483</v>
      </c>
      <c r="Q1103" s="3"/>
      <c r="R1103" s="4" t="s">
        <v>2854</v>
      </c>
      <c r="S1103" s="16" t="s">
        <v>82</v>
      </c>
      <c r="T1103" s="49"/>
      <c r="U1103" s="48"/>
      <c r="V1103" s="3"/>
      <c r="W1103" s="5"/>
      <c r="X1103" s="174">
        <v>15255</v>
      </c>
      <c r="Y1103" s="52">
        <f t="shared" si="68"/>
        <v>17085.600000000002</v>
      </c>
      <c r="Z1103" s="42"/>
      <c r="AA1103" s="4" t="s">
        <v>1319</v>
      </c>
      <c r="AB1103" s="3"/>
      <c r="AC1103" s="122"/>
    </row>
    <row r="1104" spans="1:29" s="54" customFormat="1" ht="149.25" customHeight="1">
      <c r="A1104" s="3" t="s">
        <v>2900</v>
      </c>
      <c r="B1104" s="4" t="s">
        <v>478</v>
      </c>
      <c r="C1104" s="4" t="s">
        <v>479</v>
      </c>
      <c r="D1104" s="70" t="s">
        <v>71</v>
      </c>
      <c r="E1104" s="18" t="s">
        <v>73</v>
      </c>
      <c r="F1104" s="3" t="s">
        <v>1623</v>
      </c>
      <c r="G1104" s="18" t="s">
        <v>74</v>
      </c>
      <c r="H1104" s="3" t="s">
        <v>1622</v>
      </c>
      <c r="I1104" s="3" t="s">
        <v>2901</v>
      </c>
      <c r="J1104" s="3"/>
      <c r="K1104" s="4" t="s">
        <v>482</v>
      </c>
      <c r="L1104" s="3">
        <v>100</v>
      </c>
      <c r="M1104" s="12" t="s">
        <v>2902</v>
      </c>
      <c r="N1104" s="4" t="s">
        <v>483</v>
      </c>
      <c r="O1104" s="3" t="s">
        <v>640</v>
      </c>
      <c r="P1104" s="4" t="s">
        <v>483</v>
      </c>
      <c r="Q1104" s="3"/>
      <c r="R1104" s="105" t="s">
        <v>1392</v>
      </c>
      <c r="S1104" s="16" t="s">
        <v>82</v>
      </c>
      <c r="T1104" s="49"/>
      <c r="U1104" s="49"/>
      <c r="V1104" s="3"/>
      <c r="W1104" s="5"/>
      <c r="X1104" s="176">
        <v>47000</v>
      </c>
      <c r="Y1104" s="116">
        <f t="shared" si="68"/>
        <v>52640.00000000001</v>
      </c>
      <c r="Z1104" s="42"/>
      <c r="AA1104" s="4" t="s">
        <v>1319</v>
      </c>
      <c r="AB1104" s="3"/>
      <c r="AC1104" s="28"/>
    </row>
    <row r="1105" spans="1:241" s="28" customFormat="1" ht="63.75" customHeight="1">
      <c r="A1105" s="3" t="s">
        <v>2962</v>
      </c>
      <c r="B1105" s="4" t="s">
        <v>478</v>
      </c>
      <c r="C1105" s="4" t="s">
        <v>479</v>
      </c>
      <c r="D1105" s="4" t="s">
        <v>1352</v>
      </c>
      <c r="E1105" s="4" t="s">
        <v>1353</v>
      </c>
      <c r="F1105" s="4" t="s">
        <v>1865</v>
      </c>
      <c r="G1105" s="3" t="s">
        <v>1865</v>
      </c>
      <c r="H1105" s="3" t="s">
        <v>1865</v>
      </c>
      <c r="I1105" s="3"/>
      <c r="J1105" s="3"/>
      <c r="K1105" s="4" t="s">
        <v>482</v>
      </c>
      <c r="L1105" s="4">
        <v>70</v>
      </c>
      <c r="M1105" s="12" t="s">
        <v>2463</v>
      </c>
      <c r="N1105" s="4" t="s">
        <v>483</v>
      </c>
      <c r="O1105" s="13" t="s">
        <v>1445</v>
      </c>
      <c r="P1105" s="4" t="s">
        <v>483</v>
      </c>
      <c r="Q1105" s="4"/>
      <c r="R1105" s="16" t="s">
        <v>1130</v>
      </c>
      <c r="S1105" s="16" t="s">
        <v>82</v>
      </c>
      <c r="T1105" s="39"/>
      <c r="U1105" s="3" t="s">
        <v>169</v>
      </c>
      <c r="V1105" s="50"/>
      <c r="W1105" s="5"/>
      <c r="X1105" s="47">
        <v>0</v>
      </c>
      <c r="Y1105" s="26">
        <f>X1105*1.12</f>
        <v>0</v>
      </c>
      <c r="Z1105" s="3"/>
      <c r="AA1105" s="4" t="s">
        <v>1319</v>
      </c>
      <c r="AB1105" s="4">
        <v>11</v>
      </c>
      <c r="AD1105" s="8"/>
      <c r="AE1105" s="8"/>
      <c r="AF1105" s="8"/>
      <c r="AG1105" s="8"/>
      <c r="AH1105" s="8"/>
      <c r="AI1105" s="8"/>
      <c r="AJ1105" s="8"/>
      <c r="AK1105" s="8"/>
      <c r="AL1105" s="8"/>
      <c r="AM1105" s="8"/>
      <c r="AN1105" s="8"/>
      <c r="AO1105" s="8"/>
      <c r="AP1105" s="8"/>
      <c r="AQ1105" s="8"/>
      <c r="AR1105" s="8"/>
      <c r="AS1105" s="8"/>
      <c r="AT1105" s="8"/>
      <c r="AU1105" s="8"/>
      <c r="AV1105" s="8"/>
      <c r="AW1105" s="8"/>
      <c r="AX1105" s="8"/>
      <c r="AY1105" s="8"/>
      <c r="AZ1105" s="8"/>
      <c r="BA1105" s="8"/>
      <c r="BB1105" s="8"/>
      <c r="BC1105" s="8"/>
      <c r="BD1105" s="8"/>
      <c r="BE1105" s="8"/>
      <c r="BF1105" s="8"/>
      <c r="BG1105" s="8"/>
      <c r="BH1105" s="8"/>
      <c r="BI1105" s="8"/>
      <c r="BJ1105" s="8"/>
      <c r="BK1105" s="8"/>
      <c r="BL1105" s="8"/>
      <c r="BM1105" s="8"/>
      <c r="BN1105" s="8"/>
      <c r="BO1105" s="8"/>
      <c r="BP1105" s="8"/>
      <c r="BQ1105" s="8"/>
      <c r="BR1105" s="8"/>
      <c r="BS1105" s="8"/>
      <c r="BT1105" s="8"/>
      <c r="BU1105" s="8"/>
      <c r="BV1105" s="8"/>
      <c r="BW1105" s="8"/>
      <c r="BX1105" s="8"/>
      <c r="BY1105" s="8"/>
      <c r="BZ1105" s="8"/>
      <c r="CA1105" s="8"/>
      <c r="CB1105" s="8"/>
      <c r="CC1105" s="8"/>
      <c r="CD1105" s="8"/>
      <c r="CE1105" s="8"/>
      <c r="CF1105" s="8"/>
      <c r="CG1105" s="8"/>
      <c r="CH1105" s="8"/>
      <c r="CI1105" s="8"/>
      <c r="CJ1105" s="8"/>
      <c r="CK1105" s="8"/>
      <c r="CL1105" s="8"/>
      <c r="CM1105" s="8"/>
      <c r="CN1105" s="8"/>
      <c r="CO1105" s="8"/>
      <c r="CP1105" s="8"/>
      <c r="CQ1105" s="8"/>
      <c r="CR1105" s="8"/>
      <c r="CS1105" s="8"/>
      <c r="CT1105" s="8"/>
      <c r="CU1105" s="8"/>
      <c r="CV1105" s="8"/>
      <c r="CW1105" s="8"/>
      <c r="CX1105" s="8"/>
      <c r="CY1105" s="8"/>
      <c r="CZ1105" s="8"/>
      <c r="DA1105" s="8"/>
      <c r="DB1105" s="8"/>
      <c r="DC1105" s="8"/>
      <c r="DD1105" s="8"/>
      <c r="DE1105" s="8"/>
      <c r="DF1105" s="8"/>
      <c r="DG1105" s="8"/>
      <c r="DH1105" s="8"/>
      <c r="DI1105" s="8"/>
      <c r="DJ1105" s="8"/>
      <c r="DK1105" s="8"/>
      <c r="DL1105" s="8"/>
      <c r="DM1105" s="8"/>
      <c r="DN1105" s="8"/>
      <c r="DO1105" s="8"/>
      <c r="DP1105" s="8"/>
      <c r="DQ1105" s="8"/>
      <c r="DR1105" s="8"/>
      <c r="DS1105" s="8"/>
      <c r="DT1105" s="8"/>
      <c r="DU1105" s="8"/>
      <c r="DV1105" s="8"/>
      <c r="DW1105" s="8"/>
      <c r="DX1105" s="8"/>
      <c r="DY1105" s="8"/>
      <c r="DZ1105" s="8"/>
      <c r="EA1105" s="8"/>
      <c r="EB1105" s="8"/>
      <c r="EC1105" s="8"/>
      <c r="ED1105" s="8"/>
      <c r="EE1105" s="8"/>
      <c r="EF1105" s="8"/>
      <c r="EG1105" s="8"/>
      <c r="EH1105" s="8"/>
      <c r="EI1105" s="8"/>
      <c r="EJ1105" s="8"/>
      <c r="EK1105" s="8"/>
      <c r="EL1105" s="8"/>
      <c r="EM1105" s="8"/>
      <c r="EN1105" s="8"/>
      <c r="EO1105" s="8"/>
      <c r="EP1105" s="8"/>
      <c r="EQ1105" s="8"/>
      <c r="ER1105" s="8"/>
      <c r="ES1105" s="8"/>
      <c r="ET1105" s="8"/>
      <c r="EU1105" s="8"/>
      <c r="EV1105" s="8"/>
      <c r="EW1105" s="8"/>
      <c r="EX1105" s="8"/>
      <c r="EY1105" s="8"/>
      <c r="EZ1105" s="8"/>
      <c r="FA1105" s="8"/>
      <c r="FB1105" s="8"/>
      <c r="FC1105" s="8"/>
      <c r="FD1105" s="8"/>
      <c r="FE1105" s="8"/>
      <c r="FF1105" s="8"/>
      <c r="FG1105" s="8"/>
      <c r="FH1105" s="8"/>
      <c r="FI1105" s="8"/>
      <c r="FJ1105" s="8"/>
      <c r="FK1105" s="8"/>
      <c r="FL1105" s="8"/>
      <c r="FM1105" s="8"/>
      <c r="FN1105" s="8"/>
      <c r="FO1105" s="8"/>
      <c r="FP1105" s="8"/>
      <c r="FQ1105" s="8"/>
      <c r="FR1105" s="8"/>
      <c r="FS1105" s="8"/>
      <c r="FT1105" s="8"/>
      <c r="FU1105" s="8"/>
      <c r="FV1105" s="8"/>
      <c r="FW1105" s="8"/>
      <c r="FX1105" s="8"/>
      <c r="FY1105" s="8"/>
      <c r="FZ1105" s="8"/>
      <c r="GA1105" s="8"/>
      <c r="GB1105" s="8"/>
      <c r="GC1105" s="8"/>
      <c r="GD1105" s="8"/>
      <c r="GE1105" s="8"/>
      <c r="GF1105" s="8"/>
      <c r="GG1105" s="8"/>
      <c r="GH1105" s="8"/>
      <c r="GI1105" s="8"/>
      <c r="GJ1105" s="8"/>
      <c r="GK1105" s="8"/>
      <c r="GL1105" s="8"/>
      <c r="GM1105" s="8"/>
      <c r="GN1105" s="8"/>
      <c r="GO1105" s="8"/>
      <c r="GP1105" s="8"/>
      <c r="GQ1105" s="8"/>
      <c r="GR1105" s="8"/>
      <c r="GS1105" s="8"/>
      <c r="GT1105" s="8"/>
      <c r="GU1105" s="8"/>
      <c r="GV1105" s="8"/>
      <c r="GW1105" s="8"/>
      <c r="GX1105" s="8"/>
      <c r="GY1105" s="8"/>
      <c r="GZ1105" s="8"/>
      <c r="HA1105" s="8"/>
      <c r="HB1105" s="8"/>
      <c r="HC1105" s="8"/>
      <c r="HD1105" s="8"/>
      <c r="HE1105" s="8"/>
      <c r="HF1105" s="8"/>
      <c r="HG1105" s="8"/>
      <c r="HH1105" s="8"/>
      <c r="HI1105" s="8"/>
      <c r="HJ1105" s="8"/>
      <c r="HK1105" s="8"/>
      <c r="HL1105" s="8"/>
      <c r="HM1105" s="8"/>
      <c r="HN1105" s="8"/>
      <c r="HO1105" s="8"/>
      <c r="HP1105" s="8"/>
      <c r="HQ1105" s="8"/>
      <c r="HR1105" s="8"/>
      <c r="HS1105" s="8"/>
      <c r="HT1105" s="8"/>
      <c r="HU1105" s="8"/>
      <c r="HV1105" s="8"/>
      <c r="HW1105" s="8"/>
      <c r="HX1105" s="8"/>
      <c r="HY1105" s="8"/>
      <c r="HZ1105" s="8"/>
      <c r="IA1105" s="8"/>
      <c r="IB1105" s="8"/>
      <c r="IC1105" s="8"/>
      <c r="ID1105" s="8"/>
      <c r="IE1105" s="8"/>
      <c r="IF1105" s="8"/>
      <c r="IG1105" s="8"/>
    </row>
    <row r="1106" spans="1:241" s="28" customFormat="1" ht="63.75" customHeight="1">
      <c r="A1106" s="3" t="s">
        <v>3857</v>
      </c>
      <c r="B1106" s="4" t="s">
        <v>478</v>
      </c>
      <c r="C1106" s="4" t="s">
        <v>479</v>
      </c>
      <c r="D1106" s="4" t="s">
        <v>1352</v>
      </c>
      <c r="E1106" s="4" t="s">
        <v>1353</v>
      </c>
      <c r="F1106" s="4" t="s">
        <v>1865</v>
      </c>
      <c r="G1106" s="3" t="s">
        <v>1865</v>
      </c>
      <c r="H1106" s="3" t="s">
        <v>1865</v>
      </c>
      <c r="I1106" s="3"/>
      <c r="J1106" s="3"/>
      <c r="K1106" s="4" t="s">
        <v>482</v>
      </c>
      <c r="L1106" s="4">
        <v>70</v>
      </c>
      <c r="M1106" s="12" t="s">
        <v>2463</v>
      </c>
      <c r="N1106" s="4" t="s">
        <v>483</v>
      </c>
      <c r="O1106" s="13" t="s">
        <v>577</v>
      </c>
      <c r="P1106" s="4" t="s">
        <v>483</v>
      </c>
      <c r="Q1106" s="4"/>
      <c r="R1106" s="16" t="s">
        <v>1130</v>
      </c>
      <c r="S1106" s="16" t="s">
        <v>82</v>
      </c>
      <c r="T1106" s="39"/>
      <c r="U1106" s="3" t="s">
        <v>169</v>
      </c>
      <c r="V1106" s="50"/>
      <c r="W1106" s="5"/>
      <c r="X1106" s="47">
        <v>50000</v>
      </c>
      <c r="Y1106" s="26">
        <f>X1106*1.12</f>
        <v>56000.00000000001</v>
      </c>
      <c r="Z1106" s="3"/>
      <c r="AA1106" s="4" t="s">
        <v>1319</v>
      </c>
      <c r="AB1106" s="4"/>
      <c r="AD1106" s="8"/>
      <c r="AE1106" s="8"/>
      <c r="AF1106" s="8"/>
      <c r="AG1106" s="8"/>
      <c r="AH1106" s="8"/>
      <c r="AI1106" s="8"/>
      <c r="AJ1106" s="8"/>
      <c r="AK1106" s="8"/>
      <c r="AL1106" s="8"/>
      <c r="AM1106" s="8"/>
      <c r="AN1106" s="8"/>
      <c r="AO1106" s="8"/>
      <c r="AP1106" s="8"/>
      <c r="AQ1106" s="8"/>
      <c r="AR1106" s="8"/>
      <c r="AS1106" s="8"/>
      <c r="AT1106" s="8"/>
      <c r="AU1106" s="8"/>
      <c r="AV1106" s="8"/>
      <c r="AW1106" s="8"/>
      <c r="AX1106" s="8"/>
      <c r="AY1106" s="8"/>
      <c r="AZ1106" s="8"/>
      <c r="BA1106" s="8"/>
      <c r="BB1106" s="8"/>
      <c r="BC1106" s="8"/>
      <c r="BD1106" s="8"/>
      <c r="BE1106" s="8"/>
      <c r="BF1106" s="8"/>
      <c r="BG1106" s="8"/>
      <c r="BH1106" s="8"/>
      <c r="BI1106" s="8"/>
      <c r="BJ1106" s="8"/>
      <c r="BK1106" s="8"/>
      <c r="BL1106" s="8"/>
      <c r="BM1106" s="8"/>
      <c r="BN1106" s="8"/>
      <c r="BO1106" s="8"/>
      <c r="BP1106" s="8"/>
      <c r="BQ1106" s="8"/>
      <c r="BR1106" s="8"/>
      <c r="BS1106" s="8"/>
      <c r="BT1106" s="8"/>
      <c r="BU1106" s="8"/>
      <c r="BV1106" s="8"/>
      <c r="BW1106" s="8"/>
      <c r="BX1106" s="8"/>
      <c r="BY1106" s="8"/>
      <c r="BZ1106" s="8"/>
      <c r="CA1106" s="8"/>
      <c r="CB1106" s="8"/>
      <c r="CC1106" s="8"/>
      <c r="CD1106" s="8"/>
      <c r="CE1106" s="8"/>
      <c r="CF1106" s="8"/>
      <c r="CG1106" s="8"/>
      <c r="CH1106" s="8"/>
      <c r="CI1106" s="8"/>
      <c r="CJ1106" s="8"/>
      <c r="CK1106" s="8"/>
      <c r="CL1106" s="8"/>
      <c r="CM1106" s="8"/>
      <c r="CN1106" s="8"/>
      <c r="CO1106" s="8"/>
      <c r="CP1106" s="8"/>
      <c r="CQ1106" s="8"/>
      <c r="CR1106" s="8"/>
      <c r="CS1106" s="8"/>
      <c r="CT1106" s="8"/>
      <c r="CU1106" s="8"/>
      <c r="CV1106" s="8"/>
      <c r="CW1106" s="8"/>
      <c r="CX1106" s="8"/>
      <c r="CY1106" s="8"/>
      <c r="CZ1106" s="8"/>
      <c r="DA1106" s="8"/>
      <c r="DB1106" s="8"/>
      <c r="DC1106" s="8"/>
      <c r="DD1106" s="8"/>
      <c r="DE1106" s="8"/>
      <c r="DF1106" s="8"/>
      <c r="DG1106" s="8"/>
      <c r="DH1106" s="8"/>
      <c r="DI1106" s="8"/>
      <c r="DJ1106" s="8"/>
      <c r="DK1106" s="8"/>
      <c r="DL1106" s="8"/>
      <c r="DM1106" s="8"/>
      <c r="DN1106" s="8"/>
      <c r="DO1106" s="8"/>
      <c r="DP1106" s="8"/>
      <c r="DQ1106" s="8"/>
      <c r="DR1106" s="8"/>
      <c r="DS1106" s="8"/>
      <c r="DT1106" s="8"/>
      <c r="DU1106" s="8"/>
      <c r="DV1106" s="8"/>
      <c r="DW1106" s="8"/>
      <c r="DX1106" s="8"/>
      <c r="DY1106" s="8"/>
      <c r="DZ1106" s="8"/>
      <c r="EA1106" s="8"/>
      <c r="EB1106" s="8"/>
      <c r="EC1106" s="8"/>
      <c r="ED1106" s="8"/>
      <c r="EE1106" s="8"/>
      <c r="EF1106" s="8"/>
      <c r="EG1106" s="8"/>
      <c r="EH1106" s="8"/>
      <c r="EI1106" s="8"/>
      <c r="EJ1106" s="8"/>
      <c r="EK1106" s="8"/>
      <c r="EL1106" s="8"/>
      <c r="EM1106" s="8"/>
      <c r="EN1106" s="8"/>
      <c r="EO1106" s="8"/>
      <c r="EP1106" s="8"/>
      <c r="EQ1106" s="8"/>
      <c r="ER1106" s="8"/>
      <c r="ES1106" s="8"/>
      <c r="ET1106" s="8"/>
      <c r="EU1106" s="8"/>
      <c r="EV1106" s="8"/>
      <c r="EW1106" s="8"/>
      <c r="EX1106" s="8"/>
      <c r="EY1106" s="8"/>
      <c r="EZ1106" s="8"/>
      <c r="FA1106" s="8"/>
      <c r="FB1106" s="8"/>
      <c r="FC1106" s="8"/>
      <c r="FD1106" s="8"/>
      <c r="FE1106" s="8"/>
      <c r="FF1106" s="8"/>
      <c r="FG1106" s="8"/>
      <c r="FH1106" s="8"/>
      <c r="FI1106" s="8"/>
      <c r="FJ1106" s="8"/>
      <c r="FK1106" s="8"/>
      <c r="FL1106" s="8"/>
      <c r="FM1106" s="8"/>
      <c r="FN1106" s="8"/>
      <c r="FO1106" s="8"/>
      <c r="FP1106" s="8"/>
      <c r="FQ1106" s="8"/>
      <c r="FR1106" s="8"/>
      <c r="FS1106" s="8"/>
      <c r="FT1106" s="8"/>
      <c r="FU1106" s="8"/>
      <c r="FV1106" s="8"/>
      <c r="FW1106" s="8"/>
      <c r="FX1106" s="8"/>
      <c r="FY1106" s="8"/>
      <c r="FZ1106" s="8"/>
      <c r="GA1106" s="8"/>
      <c r="GB1106" s="8"/>
      <c r="GC1106" s="8"/>
      <c r="GD1106" s="8"/>
      <c r="GE1106" s="8"/>
      <c r="GF1106" s="8"/>
      <c r="GG1106" s="8"/>
      <c r="GH1106" s="8"/>
      <c r="GI1106" s="8"/>
      <c r="GJ1106" s="8"/>
      <c r="GK1106" s="8"/>
      <c r="GL1106" s="8"/>
      <c r="GM1106" s="8"/>
      <c r="GN1106" s="8"/>
      <c r="GO1106" s="8"/>
      <c r="GP1106" s="8"/>
      <c r="GQ1106" s="8"/>
      <c r="GR1106" s="8"/>
      <c r="GS1106" s="8"/>
      <c r="GT1106" s="8"/>
      <c r="GU1106" s="8"/>
      <c r="GV1106" s="8"/>
      <c r="GW1106" s="8"/>
      <c r="GX1106" s="8"/>
      <c r="GY1106" s="8"/>
      <c r="GZ1106" s="8"/>
      <c r="HA1106" s="8"/>
      <c r="HB1106" s="8"/>
      <c r="HC1106" s="8"/>
      <c r="HD1106" s="8"/>
      <c r="HE1106" s="8"/>
      <c r="HF1106" s="8"/>
      <c r="HG1106" s="8"/>
      <c r="HH1106" s="8"/>
      <c r="HI1106" s="8"/>
      <c r="HJ1106" s="8"/>
      <c r="HK1106" s="8"/>
      <c r="HL1106" s="8"/>
      <c r="HM1106" s="8"/>
      <c r="HN1106" s="8"/>
      <c r="HO1106" s="8"/>
      <c r="HP1106" s="8"/>
      <c r="HQ1106" s="8"/>
      <c r="HR1106" s="8"/>
      <c r="HS1106" s="8"/>
      <c r="HT1106" s="8"/>
      <c r="HU1106" s="8"/>
      <c r="HV1106" s="8"/>
      <c r="HW1106" s="8"/>
      <c r="HX1106" s="8"/>
      <c r="HY1106" s="8"/>
      <c r="HZ1106" s="8"/>
      <c r="IA1106" s="8"/>
      <c r="IB1106" s="8"/>
      <c r="IC1106" s="8"/>
      <c r="ID1106" s="8"/>
      <c r="IE1106" s="8"/>
      <c r="IF1106" s="8"/>
      <c r="IG1106" s="8"/>
    </row>
    <row r="1107" spans="1:252" ht="96" customHeight="1">
      <c r="A1107" s="3" t="s">
        <v>3000</v>
      </c>
      <c r="B1107" s="4" t="s">
        <v>478</v>
      </c>
      <c r="C1107" s="4" t="s">
        <v>479</v>
      </c>
      <c r="D1107" s="4" t="s">
        <v>2996</v>
      </c>
      <c r="E1107" s="4" t="s">
        <v>2997</v>
      </c>
      <c r="F1107" s="4" t="s">
        <v>2997</v>
      </c>
      <c r="G1107" s="4"/>
      <c r="H1107" s="4"/>
      <c r="I1107" s="3" t="s">
        <v>3008</v>
      </c>
      <c r="J1107" s="3"/>
      <c r="K1107" s="4" t="s">
        <v>482</v>
      </c>
      <c r="L1107" s="4">
        <v>80</v>
      </c>
      <c r="M1107" s="4">
        <v>231010000</v>
      </c>
      <c r="N1107" s="33" t="s">
        <v>483</v>
      </c>
      <c r="O1107" s="3" t="s">
        <v>1445</v>
      </c>
      <c r="P1107" s="4" t="s">
        <v>483</v>
      </c>
      <c r="Q1107" s="4" t="s">
        <v>485</v>
      </c>
      <c r="R1107" s="16" t="s">
        <v>3010</v>
      </c>
      <c r="S1107" s="16" t="s">
        <v>82</v>
      </c>
      <c r="T1107" s="4"/>
      <c r="U1107" s="4"/>
      <c r="V1107" s="4"/>
      <c r="W1107" s="24"/>
      <c r="X1107" s="171">
        <v>100000</v>
      </c>
      <c r="Y1107" s="171">
        <f t="shared" si="68"/>
        <v>112000.00000000001</v>
      </c>
      <c r="Z1107" s="172"/>
      <c r="AA1107" s="168" t="s">
        <v>1319</v>
      </c>
      <c r="AB1107" s="4"/>
      <c r="AD1107" s="55"/>
      <c r="AE1107" s="55"/>
      <c r="AF1107" s="55"/>
      <c r="AG1107" s="55"/>
      <c r="AH1107" s="55"/>
      <c r="AI1107" s="55"/>
      <c r="AJ1107" s="55"/>
      <c r="AK1107" s="55"/>
      <c r="AL1107" s="55"/>
      <c r="AM1107" s="55"/>
      <c r="AN1107" s="55"/>
      <c r="AO1107" s="55"/>
      <c r="AP1107" s="55"/>
      <c r="AQ1107" s="55"/>
      <c r="AR1107" s="55"/>
      <c r="AS1107" s="55"/>
      <c r="AT1107" s="55"/>
      <c r="AU1107" s="55"/>
      <c r="AV1107" s="55"/>
      <c r="AW1107" s="55"/>
      <c r="AX1107" s="55"/>
      <c r="AY1107" s="55"/>
      <c r="AZ1107" s="55"/>
      <c r="BA1107" s="55"/>
      <c r="BB1107" s="55"/>
      <c r="BC1107" s="55"/>
      <c r="BD1107" s="55"/>
      <c r="BE1107" s="55"/>
      <c r="BF1107" s="55"/>
      <c r="BG1107" s="55"/>
      <c r="BH1107" s="55"/>
      <c r="BI1107" s="55"/>
      <c r="BJ1107" s="55"/>
      <c r="BK1107" s="55"/>
      <c r="BL1107" s="55"/>
      <c r="BM1107" s="55"/>
      <c r="BN1107" s="55"/>
      <c r="BO1107" s="55"/>
      <c r="BP1107" s="55"/>
      <c r="BQ1107" s="55"/>
      <c r="BR1107" s="55"/>
      <c r="BS1107" s="55"/>
      <c r="BT1107" s="55"/>
      <c r="BU1107" s="55"/>
      <c r="BV1107" s="55"/>
      <c r="BW1107" s="55"/>
      <c r="BX1107" s="55"/>
      <c r="BY1107" s="55"/>
      <c r="BZ1107" s="55"/>
      <c r="CA1107" s="55"/>
      <c r="CB1107" s="55"/>
      <c r="CC1107" s="55"/>
      <c r="CD1107" s="55"/>
      <c r="CE1107" s="55"/>
      <c r="CF1107" s="55"/>
      <c r="CG1107" s="55"/>
      <c r="CH1107" s="55"/>
      <c r="CI1107" s="55"/>
      <c r="CJ1107" s="55"/>
      <c r="CK1107" s="55"/>
      <c r="CL1107" s="55"/>
      <c r="CM1107" s="55"/>
      <c r="CN1107" s="55"/>
      <c r="CO1107" s="55"/>
      <c r="CP1107" s="55"/>
      <c r="CQ1107" s="55"/>
      <c r="CR1107" s="55"/>
      <c r="CS1107" s="55"/>
      <c r="CT1107" s="55"/>
      <c r="CU1107" s="55"/>
      <c r="CV1107" s="55"/>
      <c r="CW1107" s="55"/>
      <c r="CX1107" s="55"/>
      <c r="CY1107" s="55"/>
      <c r="CZ1107" s="55"/>
      <c r="DA1107" s="55"/>
      <c r="DB1107" s="55"/>
      <c r="DC1107" s="55"/>
      <c r="DD1107" s="55"/>
      <c r="DE1107" s="55"/>
      <c r="DF1107" s="55"/>
      <c r="DG1107" s="55"/>
      <c r="DH1107" s="55"/>
      <c r="DI1107" s="55"/>
      <c r="DJ1107" s="55"/>
      <c r="DK1107" s="55"/>
      <c r="DL1107" s="55"/>
      <c r="DM1107" s="55"/>
      <c r="DN1107" s="55"/>
      <c r="DO1107" s="55"/>
      <c r="DP1107" s="55"/>
      <c r="DQ1107" s="55"/>
      <c r="DR1107" s="55"/>
      <c r="DS1107" s="55"/>
      <c r="DT1107" s="55"/>
      <c r="DU1107" s="55"/>
      <c r="DV1107" s="55"/>
      <c r="DW1107" s="55"/>
      <c r="DX1107" s="55"/>
      <c r="DY1107" s="55"/>
      <c r="DZ1107" s="55"/>
      <c r="EA1107" s="55"/>
      <c r="EB1107" s="55"/>
      <c r="EC1107" s="55"/>
      <c r="ED1107" s="55"/>
      <c r="EE1107" s="55"/>
      <c r="EF1107" s="55"/>
      <c r="EG1107" s="55"/>
      <c r="EH1107" s="55"/>
      <c r="EI1107" s="55"/>
      <c r="EJ1107" s="55"/>
      <c r="EK1107" s="55"/>
      <c r="EL1107" s="55"/>
      <c r="EM1107" s="55"/>
      <c r="EN1107" s="55"/>
      <c r="EO1107" s="55"/>
      <c r="EP1107" s="55"/>
      <c r="EQ1107" s="55"/>
      <c r="ER1107" s="55"/>
      <c r="ES1107" s="55"/>
      <c r="ET1107" s="55"/>
      <c r="EU1107" s="55"/>
      <c r="EV1107" s="55"/>
      <c r="EW1107" s="55"/>
      <c r="EX1107" s="55"/>
      <c r="EY1107" s="55"/>
      <c r="EZ1107" s="55"/>
      <c r="FA1107" s="55"/>
      <c r="FB1107" s="55"/>
      <c r="FC1107" s="55"/>
      <c r="FD1107" s="55"/>
      <c r="FE1107" s="55"/>
      <c r="FF1107" s="55"/>
      <c r="FG1107" s="55"/>
      <c r="FH1107" s="55"/>
      <c r="FI1107" s="55"/>
      <c r="FJ1107" s="55"/>
      <c r="FK1107" s="55"/>
      <c r="FL1107" s="55"/>
      <c r="FM1107" s="55"/>
      <c r="FN1107" s="55"/>
      <c r="FO1107" s="55"/>
      <c r="FP1107" s="55"/>
      <c r="FQ1107" s="55"/>
      <c r="FR1107" s="55"/>
      <c r="FS1107" s="55"/>
      <c r="FT1107" s="55"/>
      <c r="FU1107" s="55"/>
      <c r="FV1107" s="55"/>
      <c r="FW1107" s="55"/>
      <c r="FX1107" s="55"/>
      <c r="FY1107" s="55"/>
      <c r="FZ1107" s="55"/>
      <c r="GA1107" s="55"/>
      <c r="GB1107" s="55"/>
      <c r="GC1107" s="55"/>
      <c r="GD1107" s="55"/>
      <c r="GE1107" s="55"/>
      <c r="GF1107" s="55"/>
      <c r="GG1107" s="55"/>
      <c r="GH1107" s="55"/>
      <c r="GI1107" s="55"/>
      <c r="GJ1107" s="55"/>
      <c r="GK1107" s="55"/>
      <c r="GL1107" s="55"/>
      <c r="GM1107" s="55"/>
      <c r="GN1107" s="55"/>
      <c r="GO1107" s="55"/>
      <c r="GP1107" s="55"/>
      <c r="GQ1107" s="55"/>
      <c r="GR1107" s="55"/>
      <c r="GS1107" s="55"/>
      <c r="GT1107" s="55"/>
      <c r="GU1107" s="55"/>
      <c r="GV1107" s="55"/>
      <c r="GW1107" s="55"/>
      <c r="GX1107" s="55"/>
      <c r="GY1107" s="55"/>
      <c r="GZ1107" s="55"/>
      <c r="HA1107" s="55"/>
      <c r="HB1107" s="55"/>
      <c r="HC1107" s="55"/>
      <c r="HD1107" s="55"/>
      <c r="HE1107" s="55"/>
      <c r="HF1107" s="55"/>
      <c r="HG1107" s="55"/>
      <c r="HH1107" s="55"/>
      <c r="HI1107" s="55"/>
      <c r="HJ1107" s="55"/>
      <c r="HK1107" s="55"/>
      <c r="HL1107" s="55"/>
      <c r="HM1107" s="55"/>
      <c r="HN1107" s="55"/>
      <c r="HO1107" s="55"/>
      <c r="HP1107" s="55"/>
      <c r="HQ1107" s="55"/>
      <c r="HR1107" s="55"/>
      <c r="HS1107" s="55"/>
      <c r="HT1107" s="55"/>
      <c r="HU1107" s="55"/>
      <c r="HV1107" s="55"/>
      <c r="HW1107" s="55"/>
      <c r="HX1107" s="55"/>
      <c r="HY1107" s="55"/>
      <c r="HZ1107" s="55"/>
      <c r="IA1107" s="55"/>
      <c r="IB1107" s="55"/>
      <c r="IC1107" s="55"/>
      <c r="ID1107" s="55"/>
      <c r="IE1107" s="55"/>
      <c r="IF1107" s="55"/>
      <c r="IG1107" s="55"/>
      <c r="IH1107" s="55"/>
      <c r="II1107" s="55"/>
      <c r="IJ1107" s="55"/>
      <c r="IK1107" s="55"/>
      <c r="IL1107" s="55"/>
      <c r="IM1107" s="55"/>
      <c r="IN1107" s="55"/>
      <c r="IO1107" s="55"/>
      <c r="IP1107" s="55"/>
      <c r="IQ1107" s="55"/>
      <c r="IR1107" s="55"/>
    </row>
    <row r="1108" spans="1:29" s="6" customFormat="1" ht="96" customHeight="1">
      <c r="A1108" s="3" t="s">
        <v>3126</v>
      </c>
      <c r="B1108" s="4" t="s">
        <v>478</v>
      </c>
      <c r="C1108" s="4" t="s">
        <v>479</v>
      </c>
      <c r="D1108" s="15" t="s">
        <v>2568</v>
      </c>
      <c r="E1108" s="15" t="s">
        <v>2567</v>
      </c>
      <c r="F1108" s="4" t="s">
        <v>2566</v>
      </c>
      <c r="G1108" s="15" t="s">
        <v>2567</v>
      </c>
      <c r="H1108" s="3" t="s">
        <v>3127</v>
      </c>
      <c r="I1108" s="4" t="s">
        <v>3128</v>
      </c>
      <c r="J1108" s="4"/>
      <c r="K1108" s="4" t="s">
        <v>482</v>
      </c>
      <c r="L1108" s="4">
        <v>0</v>
      </c>
      <c r="M1108" s="12" t="s">
        <v>2463</v>
      </c>
      <c r="N1108" s="4" t="s">
        <v>483</v>
      </c>
      <c r="O1108" s="10" t="s">
        <v>1476</v>
      </c>
      <c r="P1108" s="4" t="s">
        <v>483</v>
      </c>
      <c r="Q1108" s="4"/>
      <c r="R1108" s="16" t="s">
        <v>1130</v>
      </c>
      <c r="S1108" s="4" t="s">
        <v>486</v>
      </c>
      <c r="T1108" s="25"/>
      <c r="U1108" s="14"/>
      <c r="V1108" s="3"/>
      <c r="W1108" s="4"/>
      <c r="X1108" s="14">
        <v>50000</v>
      </c>
      <c r="Y1108" s="14">
        <f t="shared" si="68"/>
        <v>56000.00000000001</v>
      </c>
      <c r="Z1108" s="4"/>
      <c r="AA1108" s="4" t="s">
        <v>1319</v>
      </c>
      <c r="AB1108" s="4"/>
      <c r="AC1108" s="133"/>
    </row>
    <row r="1109" spans="1:29" s="6" customFormat="1" ht="96" customHeight="1">
      <c r="A1109" s="3" t="s">
        <v>3129</v>
      </c>
      <c r="B1109" s="4" t="s">
        <v>478</v>
      </c>
      <c r="C1109" s="4" t="s">
        <v>479</v>
      </c>
      <c r="D1109" s="15" t="s">
        <v>2568</v>
      </c>
      <c r="E1109" s="15" t="s">
        <v>2567</v>
      </c>
      <c r="F1109" s="4" t="s">
        <v>2566</v>
      </c>
      <c r="G1109" s="15" t="s">
        <v>2567</v>
      </c>
      <c r="H1109" s="3" t="s">
        <v>3127</v>
      </c>
      <c r="I1109" s="4" t="s">
        <v>3130</v>
      </c>
      <c r="J1109" s="4"/>
      <c r="K1109" s="4" t="s">
        <v>482</v>
      </c>
      <c r="L1109" s="4">
        <v>0</v>
      </c>
      <c r="M1109" s="12" t="s">
        <v>2463</v>
      </c>
      <c r="N1109" s="4" t="s">
        <v>483</v>
      </c>
      <c r="O1109" s="10" t="s">
        <v>1476</v>
      </c>
      <c r="P1109" s="4" t="s">
        <v>483</v>
      </c>
      <c r="Q1109" s="4"/>
      <c r="R1109" s="16" t="s">
        <v>1130</v>
      </c>
      <c r="S1109" s="4" t="s">
        <v>486</v>
      </c>
      <c r="T1109" s="25"/>
      <c r="U1109" s="14"/>
      <c r="V1109" s="3"/>
      <c r="W1109" s="4"/>
      <c r="X1109" s="14">
        <v>40000</v>
      </c>
      <c r="Y1109" s="14">
        <f t="shared" si="68"/>
        <v>44800.00000000001</v>
      </c>
      <c r="Z1109" s="4"/>
      <c r="AA1109" s="4" t="s">
        <v>1319</v>
      </c>
      <c r="AB1109" s="4"/>
      <c r="AC1109" s="133"/>
    </row>
    <row r="1110" spans="1:29" ht="96" customHeight="1">
      <c r="A1110" s="3" t="s">
        <v>3345</v>
      </c>
      <c r="B1110" s="4" t="s">
        <v>478</v>
      </c>
      <c r="C1110" s="4" t="s">
        <v>479</v>
      </c>
      <c r="D1110" s="103" t="s">
        <v>3346</v>
      </c>
      <c r="E1110" s="10" t="s">
        <v>3347</v>
      </c>
      <c r="F1110" s="10" t="s">
        <v>3348</v>
      </c>
      <c r="G1110" s="10" t="s">
        <v>3349</v>
      </c>
      <c r="H1110" s="10" t="s">
        <v>3350</v>
      </c>
      <c r="I1110" s="3"/>
      <c r="J1110" s="3"/>
      <c r="K1110" s="4" t="s">
        <v>482</v>
      </c>
      <c r="L1110" s="3">
        <v>100</v>
      </c>
      <c r="M1110" s="12" t="s">
        <v>2463</v>
      </c>
      <c r="N1110" s="4" t="s">
        <v>483</v>
      </c>
      <c r="O1110" s="3" t="s">
        <v>1628</v>
      </c>
      <c r="P1110" s="4" t="s">
        <v>483</v>
      </c>
      <c r="Q1110" s="4"/>
      <c r="R1110" s="105" t="s">
        <v>3344</v>
      </c>
      <c r="S1110" s="4" t="s">
        <v>496</v>
      </c>
      <c r="T1110" s="86"/>
      <c r="U1110" s="86"/>
      <c r="V1110" s="87"/>
      <c r="W1110" s="173"/>
      <c r="X1110" s="52">
        <v>0</v>
      </c>
      <c r="Y1110" s="52">
        <f>X1110*1.12</f>
        <v>0</v>
      </c>
      <c r="Z1110" s="4"/>
      <c r="AA1110" s="4" t="s">
        <v>1319</v>
      </c>
      <c r="AB1110" s="4" t="s">
        <v>3490</v>
      </c>
      <c r="AC1110" s="8"/>
    </row>
    <row r="1111" spans="1:29" ht="96" customHeight="1">
      <c r="A1111" s="3" t="s">
        <v>3523</v>
      </c>
      <c r="B1111" s="4" t="s">
        <v>478</v>
      </c>
      <c r="C1111" s="4" t="s">
        <v>479</v>
      </c>
      <c r="D1111" s="103" t="s">
        <v>3346</v>
      </c>
      <c r="E1111" s="10" t="s">
        <v>3347</v>
      </c>
      <c r="F1111" s="10" t="s">
        <v>3348</v>
      </c>
      <c r="G1111" s="10" t="s">
        <v>3349</v>
      </c>
      <c r="H1111" s="10" t="s">
        <v>3350</v>
      </c>
      <c r="I1111" s="3"/>
      <c r="J1111" s="3"/>
      <c r="K1111" s="4" t="s">
        <v>482</v>
      </c>
      <c r="L1111" s="3">
        <v>100</v>
      </c>
      <c r="M1111" s="12" t="s">
        <v>2463</v>
      </c>
      <c r="N1111" s="4" t="s">
        <v>483</v>
      </c>
      <c r="O1111" s="3" t="s">
        <v>576</v>
      </c>
      <c r="P1111" s="4" t="s">
        <v>483</v>
      </c>
      <c r="Q1111" s="4"/>
      <c r="R1111" s="105" t="s">
        <v>3344</v>
      </c>
      <c r="S1111" s="4" t="s">
        <v>496</v>
      </c>
      <c r="T1111" s="86"/>
      <c r="U1111" s="86"/>
      <c r="V1111" s="87"/>
      <c r="W1111" s="173"/>
      <c r="X1111" s="52">
        <v>236000</v>
      </c>
      <c r="Y1111" s="52">
        <f>X1111*1.12</f>
        <v>264320</v>
      </c>
      <c r="Z1111" s="4"/>
      <c r="AA1111" s="4" t="s">
        <v>1319</v>
      </c>
      <c r="AB1111" s="4"/>
      <c r="AC1111" s="8"/>
    </row>
    <row r="1112" spans="1:29" ht="96" customHeight="1">
      <c r="A1112" s="3" t="s">
        <v>3435</v>
      </c>
      <c r="B1112" s="4" t="s">
        <v>478</v>
      </c>
      <c r="C1112" s="4" t="s">
        <v>479</v>
      </c>
      <c r="D1112" s="103" t="s">
        <v>3436</v>
      </c>
      <c r="E1112" s="10" t="s">
        <v>3437</v>
      </c>
      <c r="F1112" s="10" t="s">
        <v>3438</v>
      </c>
      <c r="G1112" s="10" t="s">
        <v>3439</v>
      </c>
      <c r="H1112" s="10" t="s">
        <v>3440</v>
      </c>
      <c r="I1112" s="3" t="s">
        <v>3442</v>
      </c>
      <c r="J1112" s="3"/>
      <c r="K1112" s="4" t="s">
        <v>482</v>
      </c>
      <c r="L1112" s="3">
        <v>100</v>
      </c>
      <c r="M1112" s="12" t="s">
        <v>2463</v>
      </c>
      <c r="N1112" s="4" t="s">
        <v>483</v>
      </c>
      <c r="O1112" s="3" t="s">
        <v>1628</v>
      </c>
      <c r="P1112" s="4" t="s">
        <v>483</v>
      </c>
      <c r="Q1112" s="4"/>
      <c r="R1112" s="105" t="s">
        <v>3441</v>
      </c>
      <c r="S1112" s="4" t="s">
        <v>496</v>
      </c>
      <c r="T1112" s="86"/>
      <c r="U1112" s="86"/>
      <c r="V1112" s="87"/>
      <c r="W1112" s="173"/>
      <c r="X1112" s="52">
        <v>402000</v>
      </c>
      <c r="Y1112" s="52">
        <f>X1112*1.12</f>
        <v>450240.00000000006</v>
      </c>
      <c r="Z1112" s="4"/>
      <c r="AA1112" s="4" t="s">
        <v>1319</v>
      </c>
      <c r="AB1112" s="4"/>
      <c r="AC1112" s="129"/>
    </row>
    <row r="1113" spans="1:29" ht="90.75" customHeight="1">
      <c r="A1113" s="3" t="s">
        <v>3472</v>
      </c>
      <c r="B1113" s="3" t="s">
        <v>478</v>
      </c>
      <c r="C1113" s="3" t="s">
        <v>479</v>
      </c>
      <c r="D1113" s="118" t="s">
        <v>3466</v>
      </c>
      <c r="E1113" s="118" t="s">
        <v>3467</v>
      </c>
      <c r="F1113" s="118" t="s">
        <v>3468</v>
      </c>
      <c r="G1113" s="118" t="s">
        <v>3469</v>
      </c>
      <c r="H1113" s="118" t="s">
        <v>3470</v>
      </c>
      <c r="I1113" s="3"/>
      <c r="J1113" s="4"/>
      <c r="K1113" s="4" t="s">
        <v>482</v>
      </c>
      <c r="L1113" s="4">
        <v>100</v>
      </c>
      <c r="M1113" s="12" t="s">
        <v>2463</v>
      </c>
      <c r="N1113" s="4" t="s">
        <v>483</v>
      </c>
      <c r="O1113" s="4" t="s">
        <v>492</v>
      </c>
      <c r="P1113" s="4" t="s">
        <v>483</v>
      </c>
      <c r="Q1113" s="4"/>
      <c r="R1113" s="16" t="s">
        <v>3471</v>
      </c>
      <c r="S1113" s="16" t="s">
        <v>82</v>
      </c>
      <c r="T1113" s="16"/>
      <c r="U1113" s="4"/>
      <c r="V1113" s="3"/>
      <c r="W1113" s="41"/>
      <c r="X1113" s="47">
        <v>0</v>
      </c>
      <c r="Y1113" s="26">
        <v>0</v>
      </c>
      <c r="Z1113" s="4"/>
      <c r="AA1113" s="4" t="s">
        <v>1319</v>
      </c>
      <c r="AB1113" s="4" t="s">
        <v>2839</v>
      </c>
      <c r="AC1113" s="130"/>
    </row>
    <row r="1114" spans="1:29" ht="90.75" customHeight="1">
      <c r="A1114" s="3" t="s">
        <v>3491</v>
      </c>
      <c r="B1114" s="3" t="s">
        <v>478</v>
      </c>
      <c r="C1114" s="3" t="s">
        <v>479</v>
      </c>
      <c r="D1114" s="118" t="s">
        <v>3492</v>
      </c>
      <c r="E1114" s="118" t="s">
        <v>3493</v>
      </c>
      <c r="F1114" s="118" t="s">
        <v>3494</v>
      </c>
      <c r="G1114" s="118" t="s">
        <v>3495</v>
      </c>
      <c r="H1114" s="118" t="s">
        <v>3496</v>
      </c>
      <c r="I1114" s="3"/>
      <c r="J1114" s="4"/>
      <c r="K1114" s="4" t="s">
        <v>482</v>
      </c>
      <c r="L1114" s="4">
        <v>100</v>
      </c>
      <c r="M1114" s="12" t="s">
        <v>2463</v>
      </c>
      <c r="N1114" s="4" t="s">
        <v>483</v>
      </c>
      <c r="O1114" s="4" t="s">
        <v>492</v>
      </c>
      <c r="P1114" s="4" t="s">
        <v>483</v>
      </c>
      <c r="Q1114" s="4"/>
      <c r="R1114" s="16" t="s">
        <v>3471</v>
      </c>
      <c r="S1114" s="4" t="s">
        <v>486</v>
      </c>
      <c r="T1114" s="16"/>
      <c r="U1114" s="4"/>
      <c r="V1114" s="3"/>
      <c r="W1114" s="41"/>
      <c r="X1114" s="47">
        <v>3806.88</v>
      </c>
      <c r="Y1114" s="26">
        <f aca="true" t="shared" si="69" ref="Y1114:Y1120">X1114*1.12</f>
        <v>4263.7056</v>
      </c>
      <c r="Z1114" s="4"/>
      <c r="AA1114" s="4" t="s">
        <v>1319</v>
      </c>
      <c r="AB1114" s="4"/>
      <c r="AC1114" s="130"/>
    </row>
    <row r="1115" spans="1:29" s="6" customFormat="1" ht="120.75" customHeight="1">
      <c r="A1115" s="3" t="s">
        <v>3551</v>
      </c>
      <c r="B1115" s="4" t="s">
        <v>478</v>
      </c>
      <c r="C1115" s="4" t="s">
        <v>479</v>
      </c>
      <c r="D1115" s="4" t="s">
        <v>3545</v>
      </c>
      <c r="E1115" s="18" t="s">
        <v>3546</v>
      </c>
      <c r="F1115" s="4" t="s">
        <v>3550</v>
      </c>
      <c r="G1115" s="18" t="s">
        <v>3547</v>
      </c>
      <c r="H1115" s="3" t="s">
        <v>3549</v>
      </c>
      <c r="I1115" s="3" t="s">
        <v>3548</v>
      </c>
      <c r="J1115" s="3"/>
      <c r="K1115" s="4" t="s">
        <v>482</v>
      </c>
      <c r="L1115" s="4">
        <v>90</v>
      </c>
      <c r="M1115" s="12" t="s">
        <v>2463</v>
      </c>
      <c r="N1115" s="4" t="s">
        <v>483</v>
      </c>
      <c r="O1115" s="10" t="s">
        <v>1356</v>
      </c>
      <c r="P1115" s="4" t="s">
        <v>483</v>
      </c>
      <c r="Q1115" s="4"/>
      <c r="R1115" s="16" t="s">
        <v>1130</v>
      </c>
      <c r="S1115" s="16" t="s">
        <v>82</v>
      </c>
      <c r="T1115" s="12"/>
      <c r="U1115" s="3" t="s">
        <v>169</v>
      </c>
      <c r="V1115" s="3"/>
      <c r="W1115" s="4"/>
      <c r="X1115" s="26">
        <v>34200</v>
      </c>
      <c r="Y1115" s="26">
        <f t="shared" si="69"/>
        <v>38304.00000000001</v>
      </c>
      <c r="Z1115" s="4"/>
      <c r="AA1115" s="40" t="s">
        <v>1319</v>
      </c>
      <c r="AB1115" s="4"/>
      <c r="AC1115" s="133"/>
    </row>
    <row r="1116" spans="1:29" ht="69" customHeight="1">
      <c r="A1116" s="3" t="s">
        <v>3568</v>
      </c>
      <c r="B1116" s="4" t="s">
        <v>478</v>
      </c>
      <c r="C1116" s="4" t="s">
        <v>479</v>
      </c>
      <c r="D1116" s="70" t="s">
        <v>872</v>
      </c>
      <c r="E1116" s="18" t="s">
        <v>874</v>
      </c>
      <c r="F1116" s="3" t="s">
        <v>873</v>
      </c>
      <c r="G1116" s="18" t="s">
        <v>876</v>
      </c>
      <c r="H1116" s="18" t="s">
        <v>875</v>
      </c>
      <c r="I1116" s="3" t="s">
        <v>3569</v>
      </c>
      <c r="J1116" s="3"/>
      <c r="K1116" s="4" t="s">
        <v>482</v>
      </c>
      <c r="L1116" s="4">
        <v>90</v>
      </c>
      <c r="M1116" s="12" t="s">
        <v>2463</v>
      </c>
      <c r="N1116" s="4" t="s">
        <v>483</v>
      </c>
      <c r="O1116" s="10" t="s">
        <v>1356</v>
      </c>
      <c r="P1116" s="4" t="s">
        <v>483</v>
      </c>
      <c r="Q1116" s="4"/>
      <c r="R1116" s="3" t="s">
        <v>1130</v>
      </c>
      <c r="S1116" s="16" t="s">
        <v>82</v>
      </c>
      <c r="T1116" s="12"/>
      <c r="U1116" s="3" t="s">
        <v>169</v>
      </c>
      <c r="V1116" s="3"/>
      <c r="W1116" s="24"/>
      <c r="X1116" s="26">
        <v>5000</v>
      </c>
      <c r="Y1116" s="26">
        <f t="shared" si="69"/>
        <v>5600.000000000001</v>
      </c>
      <c r="Z1116" s="3"/>
      <c r="AA1116" s="4" t="s">
        <v>1319</v>
      </c>
      <c r="AB1116" s="4"/>
      <c r="AC1116" s="28"/>
    </row>
    <row r="1117" spans="1:29" s="44" customFormat="1" ht="58.5" customHeight="1">
      <c r="A1117" s="3" t="s">
        <v>3583</v>
      </c>
      <c r="B1117" s="4" t="s">
        <v>478</v>
      </c>
      <c r="C1117" s="4" t="s">
        <v>479</v>
      </c>
      <c r="D1117" s="4" t="s">
        <v>71</v>
      </c>
      <c r="E1117" s="4" t="s">
        <v>73</v>
      </c>
      <c r="F1117" s="3" t="s">
        <v>72</v>
      </c>
      <c r="G1117" s="4" t="s">
        <v>74</v>
      </c>
      <c r="H1117" s="3" t="s">
        <v>69</v>
      </c>
      <c r="I1117" s="4" t="s">
        <v>3581</v>
      </c>
      <c r="J1117" s="4"/>
      <c r="K1117" s="4" t="s">
        <v>482</v>
      </c>
      <c r="L1117" s="4">
        <v>100</v>
      </c>
      <c r="M1117" s="12" t="s">
        <v>2463</v>
      </c>
      <c r="N1117" s="4" t="s">
        <v>483</v>
      </c>
      <c r="O1117" s="4" t="s">
        <v>576</v>
      </c>
      <c r="P1117" s="4" t="s">
        <v>2895</v>
      </c>
      <c r="Q1117" s="4"/>
      <c r="R1117" s="4" t="s">
        <v>1392</v>
      </c>
      <c r="S1117" s="4" t="s">
        <v>1314</v>
      </c>
      <c r="T1117" s="49"/>
      <c r="U1117" s="48"/>
      <c r="V1117" s="3"/>
      <c r="W1117" s="53"/>
      <c r="X1117" s="47">
        <v>331000</v>
      </c>
      <c r="Y1117" s="26">
        <f t="shared" si="69"/>
        <v>370720.00000000006</v>
      </c>
      <c r="Z1117" s="4"/>
      <c r="AA1117" s="40" t="s">
        <v>1319</v>
      </c>
      <c r="AB1117" s="4"/>
      <c r="AC1117" s="28"/>
    </row>
    <row r="1118" spans="1:29" s="6" customFormat="1" ht="48" customHeight="1">
      <c r="A1118" s="3" t="s">
        <v>3695</v>
      </c>
      <c r="B1118" s="4" t="s">
        <v>478</v>
      </c>
      <c r="C1118" s="4" t="s">
        <v>479</v>
      </c>
      <c r="D1118" s="4" t="s">
        <v>3701</v>
      </c>
      <c r="E1118" s="4" t="s">
        <v>80</v>
      </c>
      <c r="F1118" s="4" t="s">
        <v>3702</v>
      </c>
      <c r="G1118" s="4" t="s">
        <v>80</v>
      </c>
      <c r="H1118" s="4" t="s">
        <v>3702</v>
      </c>
      <c r="I1118" s="3" t="s">
        <v>3718</v>
      </c>
      <c r="J1118" s="3"/>
      <c r="K1118" s="4" t="s">
        <v>482</v>
      </c>
      <c r="L1118" s="16">
        <v>100</v>
      </c>
      <c r="M1118" s="3">
        <v>231010000</v>
      </c>
      <c r="N1118" s="4" t="s">
        <v>483</v>
      </c>
      <c r="O1118" s="13" t="s">
        <v>691</v>
      </c>
      <c r="P1118" s="4" t="s">
        <v>483</v>
      </c>
      <c r="Q1118" s="4"/>
      <c r="R1118" s="105" t="s">
        <v>1392</v>
      </c>
      <c r="S1118" s="4" t="s">
        <v>486</v>
      </c>
      <c r="T1118" s="12"/>
      <c r="U1118" s="3"/>
      <c r="V1118" s="3"/>
      <c r="W1118" s="24"/>
      <c r="X1118" s="14">
        <v>9298</v>
      </c>
      <c r="Y1118" s="26">
        <f t="shared" si="69"/>
        <v>10413.76</v>
      </c>
      <c r="Z1118" s="4"/>
      <c r="AA1118" s="4" t="s">
        <v>1319</v>
      </c>
      <c r="AB1118" s="4"/>
      <c r="AC1118" s="133"/>
    </row>
    <row r="1119" spans="1:29" s="44" customFormat="1" ht="70.5" customHeight="1">
      <c r="A1119" s="3" t="s">
        <v>3785</v>
      </c>
      <c r="B1119" s="4" t="s">
        <v>478</v>
      </c>
      <c r="C1119" s="4" t="s">
        <v>479</v>
      </c>
      <c r="D1119" s="4" t="s">
        <v>843</v>
      </c>
      <c r="E1119" s="4" t="s">
        <v>845</v>
      </c>
      <c r="F1119" s="4" t="s">
        <v>844</v>
      </c>
      <c r="G1119" s="4" t="s">
        <v>845</v>
      </c>
      <c r="H1119" s="4" t="s">
        <v>2109</v>
      </c>
      <c r="I1119" s="3" t="s">
        <v>846</v>
      </c>
      <c r="J1119" s="4"/>
      <c r="K1119" s="4" t="s">
        <v>482</v>
      </c>
      <c r="L1119" s="16">
        <v>100</v>
      </c>
      <c r="M1119" s="3">
        <v>231010000</v>
      </c>
      <c r="N1119" s="4" t="s">
        <v>483</v>
      </c>
      <c r="O1119" s="13" t="s">
        <v>691</v>
      </c>
      <c r="P1119" s="4" t="s">
        <v>483</v>
      </c>
      <c r="Q1119" s="4"/>
      <c r="R1119" s="105" t="s">
        <v>1392</v>
      </c>
      <c r="S1119" s="4" t="s">
        <v>486</v>
      </c>
      <c r="T1119" s="13"/>
      <c r="U1119" s="14"/>
      <c r="V1119" s="3"/>
      <c r="W1119" s="24"/>
      <c r="X1119" s="26">
        <v>247000</v>
      </c>
      <c r="Y1119" s="26">
        <f t="shared" si="69"/>
        <v>276640</v>
      </c>
      <c r="Z1119" s="4"/>
      <c r="AA1119" s="4" t="s">
        <v>1319</v>
      </c>
      <c r="AB1119" s="4"/>
      <c r="AC1119" s="28"/>
    </row>
    <row r="1120" spans="1:29" ht="102">
      <c r="A1120" s="3" t="s">
        <v>3822</v>
      </c>
      <c r="B1120" s="4" t="s">
        <v>478</v>
      </c>
      <c r="C1120" s="4" t="s">
        <v>479</v>
      </c>
      <c r="D1120" s="4" t="s">
        <v>3815</v>
      </c>
      <c r="E1120" s="4" t="s">
        <v>3816</v>
      </c>
      <c r="F1120" s="4" t="s">
        <v>3817</v>
      </c>
      <c r="G1120" s="4" t="s">
        <v>3818</v>
      </c>
      <c r="H1120" s="4" t="s">
        <v>3819</v>
      </c>
      <c r="I1120" s="4" t="s">
        <v>3820</v>
      </c>
      <c r="J1120" s="184"/>
      <c r="K1120" s="4" t="s">
        <v>482</v>
      </c>
      <c r="L1120" s="4">
        <v>100</v>
      </c>
      <c r="M1120" s="12" t="s">
        <v>2463</v>
      </c>
      <c r="N1120" s="4" t="s">
        <v>483</v>
      </c>
      <c r="O1120" s="3" t="s">
        <v>577</v>
      </c>
      <c r="P1120" s="4" t="s">
        <v>483</v>
      </c>
      <c r="Q1120" s="4"/>
      <c r="R1120" s="16" t="s">
        <v>3854</v>
      </c>
      <c r="S1120" s="16" t="s">
        <v>496</v>
      </c>
      <c r="T1120" s="184"/>
      <c r="U1120" s="184"/>
      <c r="V1120" s="4"/>
      <c r="W1120" s="47"/>
      <c r="X1120" s="47">
        <v>256607.14</v>
      </c>
      <c r="Y1120" s="14">
        <f t="shared" si="69"/>
        <v>287399.9968</v>
      </c>
      <c r="Z1120" s="184"/>
      <c r="AA1120" s="5" t="s">
        <v>1319</v>
      </c>
      <c r="AB1120" s="184"/>
      <c r="AC1120" s="8"/>
    </row>
    <row r="1121" spans="1:29" ht="102">
      <c r="A1121" s="3" t="s">
        <v>3862</v>
      </c>
      <c r="B1121" s="4" t="s">
        <v>478</v>
      </c>
      <c r="C1121" s="4" t="s">
        <v>479</v>
      </c>
      <c r="D1121" s="84" t="s">
        <v>3873</v>
      </c>
      <c r="E1121" s="10" t="s">
        <v>3863</v>
      </c>
      <c r="F1121" s="10" t="s">
        <v>3864</v>
      </c>
      <c r="G1121" s="10" t="s">
        <v>3874</v>
      </c>
      <c r="H1121" s="10" t="s">
        <v>3875</v>
      </c>
      <c r="I1121" s="3"/>
      <c r="J1121" s="184"/>
      <c r="K1121" s="4" t="s">
        <v>482</v>
      </c>
      <c r="L1121" s="4">
        <v>100</v>
      </c>
      <c r="M1121" s="12" t="s">
        <v>2463</v>
      </c>
      <c r="N1121" s="4" t="s">
        <v>483</v>
      </c>
      <c r="O1121" s="3" t="s">
        <v>577</v>
      </c>
      <c r="P1121" s="4" t="s">
        <v>483</v>
      </c>
      <c r="Q1121" s="4"/>
      <c r="R1121" s="105" t="s">
        <v>3865</v>
      </c>
      <c r="S1121" s="4" t="s">
        <v>486</v>
      </c>
      <c r="T1121" s="184"/>
      <c r="U1121" s="184"/>
      <c r="V1121" s="4"/>
      <c r="W1121" s="47"/>
      <c r="X1121" s="47">
        <v>300000</v>
      </c>
      <c r="Y1121" s="14">
        <f aca="true" t="shared" si="70" ref="Y1121:Y1126">X1121*1.12</f>
        <v>336000.00000000006</v>
      </c>
      <c r="Z1121" s="184"/>
      <c r="AA1121" s="5" t="s">
        <v>1319</v>
      </c>
      <c r="AB1121" s="184"/>
      <c r="AC1121" s="8"/>
    </row>
    <row r="1122" spans="1:29" ht="68.25" customHeight="1">
      <c r="A1122" s="3" t="s">
        <v>3878</v>
      </c>
      <c r="B1122" s="4" t="s">
        <v>478</v>
      </c>
      <c r="C1122" s="4" t="s">
        <v>479</v>
      </c>
      <c r="D1122" s="4" t="s">
        <v>71</v>
      </c>
      <c r="E1122" s="4" t="s">
        <v>73</v>
      </c>
      <c r="F1122" s="3" t="s">
        <v>72</v>
      </c>
      <c r="G1122" s="4" t="s">
        <v>74</v>
      </c>
      <c r="H1122" s="3" t="s">
        <v>69</v>
      </c>
      <c r="I1122" s="3" t="s">
        <v>3879</v>
      </c>
      <c r="J1122" s="3"/>
      <c r="K1122" s="4" t="s">
        <v>482</v>
      </c>
      <c r="L1122" s="4">
        <v>100</v>
      </c>
      <c r="M1122" s="5">
        <v>231010000</v>
      </c>
      <c r="N1122" s="4" t="s">
        <v>483</v>
      </c>
      <c r="O1122" s="3" t="s">
        <v>1507</v>
      </c>
      <c r="P1122" s="4" t="s">
        <v>483</v>
      </c>
      <c r="Q1122" s="4"/>
      <c r="R1122" s="16" t="s">
        <v>1130</v>
      </c>
      <c r="S1122" s="4" t="s">
        <v>486</v>
      </c>
      <c r="T1122" s="25"/>
      <c r="U1122" s="14"/>
      <c r="V1122" s="3"/>
      <c r="W1122" s="4"/>
      <c r="X1122" s="26">
        <v>170000</v>
      </c>
      <c r="Y1122" s="26">
        <f t="shared" si="70"/>
        <v>190400.00000000003</v>
      </c>
      <c r="Z1122" s="3"/>
      <c r="AA1122" s="4" t="s">
        <v>1319</v>
      </c>
      <c r="AB1122" s="4"/>
      <c r="AC1122" s="28"/>
    </row>
    <row r="1123" spans="1:29" s="29" customFormat="1" ht="145.5" customHeight="1">
      <c r="A1123" s="3" t="s">
        <v>3894</v>
      </c>
      <c r="B1123" s="4" t="s">
        <v>478</v>
      </c>
      <c r="C1123" s="4" t="s">
        <v>479</v>
      </c>
      <c r="D1123" s="4" t="s">
        <v>71</v>
      </c>
      <c r="E1123" s="4" t="s">
        <v>73</v>
      </c>
      <c r="F1123" s="3" t="s">
        <v>72</v>
      </c>
      <c r="G1123" s="4" t="s">
        <v>74</v>
      </c>
      <c r="H1123" s="4" t="s">
        <v>1622</v>
      </c>
      <c r="I1123" s="3" t="s">
        <v>3893</v>
      </c>
      <c r="J1123" s="3"/>
      <c r="K1123" s="3" t="s">
        <v>482</v>
      </c>
      <c r="L1123" s="3">
        <v>100</v>
      </c>
      <c r="M1123" s="4">
        <v>231010000</v>
      </c>
      <c r="N1123" s="4" t="s">
        <v>483</v>
      </c>
      <c r="O1123" s="13" t="s">
        <v>1507</v>
      </c>
      <c r="P1123" s="4" t="s">
        <v>483</v>
      </c>
      <c r="Q1123" s="3"/>
      <c r="R1123" s="3" t="s">
        <v>1308</v>
      </c>
      <c r="S1123" s="4" t="s">
        <v>486</v>
      </c>
      <c r="T1123" s="39"/>
      <c r="U1123" s="5"/>
      <c r="V1123" s="5"/>
      <c r="W1123" s="53"/>
      <c r="X1123" s="52">
        <v>139500</v>
      </c>
      <c r="Y1123" s="114">
        <f t="shared" si="70"/>
        <v>156240.00000000003</v>
      </c>
      <c r="Z1123" s="42"/>
      <c r="AA1123" s="4" t="s">
        <v>1319</v>
      </c>
      <c r="AB1123" s="5"/>
      <c r="AC1123" s="28"/>
    </row>
    <row r="1124" spans="1:29" s="43" customFormat="1" ht="146.25" customHeight="1">
      <c r="A1124" s="3" t="s">
        <v>4140</v>
      </c>
      <c r="B1124" s="4" t="s">
        <v>478</v>
      </c>
      <c r="C1124" s="4" t="s">
        <v>479</v>
      </c>
      <c r="D1124" s="4" t="s">
        <v>4132</v>
      </c>
      <c r="E1124" s="4" t="s">
        <v>4133</v>
      </c>
      <c r="F1124" s="4" t="s">
        <v>4134</v>
      </c>
      <c r="G1124" s="4" t="s">
        <v>4133</v>
      </c>
      <c r="H1124" s="4" t="s">
        <v>4134</v>
      </c>
      <c r="I1124" s="4" t="s">
        <v>4138</v>
      </c>
      <c r="J1124" s="4"/>
      <c r="K1124" s="4" t="s">
        <v>482</v>
      </c>
      <c r="L1124" s="4">
        <v>100</v>
      </c>
      <c r="M1124" s="12" t="s">
        <v>2463</v>
      </c>
      <c r="N1124" s="4" t="s">
        <v>483</v>
      </c>
      <c r="O1124" s="10" t="s">
        <v>400</v>
      </c>
      <c r="P1124" s="4" t="s">
        <v>65</v>
      </c>
      <c r="Q1124" s="4"/>
      <c r="R1124" s="16" t="s">
        <v>1392</v>
      </c>
      <c r="S1124" s="4" t="s">
        <v>486</v>
      </c>
      <c r="T1124" s="4"/>
      <c r="U1124" s="4"/>
      <c r="V1124" s="4"/>
      <c r="W1124" s="4"/>
      <c r="X1124" s="24">
        <v>20000</v>
      </c>
      <c r="Y1124" s="26">
        <f t="shared" si="70"/>
        <v>22400.000000000004</v>
      </c>
      <c r="Z1124" s="4"/>
      <c r="AA1124" s="4" t="s">
        <v>1319</v>
      </c>
      <c r="AB1124" s="4"/>
      <c r="AC1124" s="28"/>
    </row>
    <row r="1125" spans="1:29" s="43" customFormat="1" ht="91.5" customHeight="1">
      <c r="A1125" s="3" t="s">
        <v>4141</v>
      </c>
      <c r="B1125" s="4" t="s">
        <v>478</v>
      </c>
      <c r="C1125" s="4" t="s">
        <v>479</v>
      </c>
      <c r="D1125" s="4" t="s">
        <v>4135</v>
      </c>
      <c r="E1125" s="4" t="s">
        <v>4136</v>
      </c>
      <c r="F1125" s="4" t="s">
        <v>4137</v>
      </c>
      <c r="G1125" s="4" t="s">
        <v>4136</v>
      </c>
      <c r="H1125" s="4" t="s">
        <v>4137</v>
      </c>
      <c r="I1125" s="4" t="s">
        <v>4139</v>
      </c>
      <c r="J1125" s="4"/>
      <c r="K1125" s="4" t="s">
        <v>482</v>
      </c>
      <c r="L1125" s="4">
        <v>100</v>
      </c>
      <c r="M1125" s="12" t="s">
        <v>2463</v>
      </c>
      <c r="N1125" s="4" t="s">
        <v>483</v>
      </c>
      <c r="O1125" s="10" t="s">
        <v>400</v>
      </c>
      <c r="P1125" s="4" t="s">
        <v>65</v>
      </c>
      <c r="Q1125" s="4"/>
      <c r="R1125" s="16" t="s">
        <v>1392</v>
      </c>
      <c r="S1125" s="4" t="s">
        <v>486</v>
      </c>
      <c r="T1125" s="4"/>
      <c r="U1125" s="4"/>
      <c r="V1125" s="4"/>
      <c r="W1125" s="4"/>
      <c r="X1125" s="24">
        <v>19000</v>
      </c>
      <c r="Y1125" s="26">
        <f t="shared" si="70"/>
        <v>21280.000000000004</v>
      </c>
      <c r="Z1125" s="4"/>
      <c r="AA1125" s="4" t="s">
        <v>1319</v>
      </c>
      <c r="AB1125" s="4"/>
      <c r="AC1125" s="28"/>
    </row>
    <row r="1126" spans="1:29" s="29" customFormat="1" ht="127.5">
      <c r="A1126" s="3" t="s">
        <v>4157</v>
      </c>
      <c r="B1126" s="4" t="s">
        <v>478</v>
      </c>
      <c r="C1126" s="4" t="s">
        <v>479</v>
      </c>
      <c r="D1126" s="4" t="s">
        <v>71</v>
      </c>
      <c r="E1126" s="4" t="s">
        <v>73</v>
      </c>
      <c r="F1126" s="3" t="s">
        <v>72</v>
      </c>
      <c r="G1126" s="4" t="s">
        <v>74</v>
      </c>
      <c r="H1126" s="3" t="s">
        <v>1579</v>
      </c>
      <c r="I1126" s="4" t="s">
        <v>4158</v>
      </c>
      <c r="J1126" s="4"/>
      <c r="K1126" s="4" t="s">
        <v>482</v>
      </c>
      <c r="L1126" s="4">
        <v>100</v>
      </c>
      <c r="M1126" s="4">
        <v>231010000</v>
      </c>
      <c r="N1126" s="4" t="s">
        <v>483</v>
      </c>
      <c r="O1126" s="10" t="s">
        <v>400</v>
      </c>
      <c r="P1126" s="4" t="s">
        <v>4159</v>
      </c>
      <c r="Q1126" s="4"/>
      <c r="R1126" s="16" t="s">
        <v>1130</v>
      </c>
      <c r="S1126" s="4" t="s">
        <v>486</v>
      </c>
      <c r="T1126" s="5"/>
      <c r="U1126" s="5"/>
      <c r="V1126" s="5"/>
      <c r="W1126" s="53"/>
      <c r="X1126" s="52">
        <v>90000</v>
      </c>
      <c r="Y1126" s="114">
        <f t="shared" si="70"/>
        <v>100800.00000000001</v>
      </c>
      <c r="Z1126" s="42"/>
      <c r="AA1126" s="4" t="s">
        <v>1319</v>
      </c>
      <c r="AB1126" s="5"/>
      <c r="AC1126" s="28"/>
    </row>
    <row r="1127" spans="1:29" ht="22.5" customHeight="1">
      <c r="A1127" s="190" t="s">
        <v>1101</v>
      </c>
      <c r="B1127" s="191"/>
      <c r="C1127" s="191"/>
      <c r="D1127" s="191"/>
      <c r="E1127" s="191"/>
      <c r="F1127" s="192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159">
        <f>SUM(X940:X1126)</f>
        <v>92456007.4142857</v>
      </c>
      <c r="Y1127" s="159">
        <f>SUM(Y940:Y1126)</f>
        <v>103550728.46399999</v>
      </c>
      <c r="Z1127" s="4"/>
      <c r="AA1127" s="4"/>
      <c r="AB1127" s="4"/>
      <c r="AC1127" s="28"/>
    </row>
    <row r="1128" spans="1:28" ht="25.5" customHeight="1">
      <c r="A1128" s="190" t="s">
        <v>1103</v>
      </c>
      <c r="B1128" s="191"/>
      <c r="C1128" s="191"/>
      <c r="D1128" s="191"/>
      <c r="E1128" s="191"/>
      <c r="F1128" s="192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159">
        <f>X1127+X939+X917</f>
        <v>1190487507.4714286</v>
      </c>
      <c r="Y1128" s="159">
        <f>X1128*1.12</f>
        <v>1333346008.3680003</v>
      </c>
      <c r="Z1128" s="159"/>
      <c r="AA1128" s="4"/>
      <c r="AB1128" s="4"/>
    </row>
    <row r="1129" ht="12.75">
      <c r="AC1129" s="28"/>
    </row>
    <row r="1130" ht="12.75">
      <c r="AC1130" s="28"/>
    </row>
    <row r="1131" spans="1:29" ht="14.25" customHeight="1">
      <c r="A1131" s="68" t="s">
        <v>2530</v>
      </c>
      <c r="B1131" s="189" t="s">
        <v>2531</v>
      </c>
      <c r="C1131" s="189"/>
      <c r="D1131" s="189"/>
      <c r="E1131" s="189"/>
      <c r="AC1131" s="28"/>
    </row>
    <row r="1132" spans="2:29" ht="13.5" customHeight="1">
      <c r="B1132" s="189" t="s">
        <v>2532</v>
      </c>
      <c r="C1132" s="189"/>
      <c r="D1132" s="189"/>
      <c r="E1132" s="189"/>
      <c r="AC1132" s="28"/>
    </row>
    <row r="1133" spans="25:29" ht="12.75">
      <c r="Y1133" s="45"/>
      <c r="AC1133" s="28"/>
    </row>
    <row r="1134" spans="1:29" ht="15" customHeight="1">
      <c r="A1134" s="125" t="s">
        <v>2533</v>
      </c>
      <c r="B1134" s="189" t="s">
        <v>2534</v>
      </c>
      <c r="C1134" s="189"/>
      <c r="D1134" s="189"/>
      <c r="T1134" s="45"/>
      <c r="AC1134" s="28"/>
    </row>
    <row r="1135" ht="12.75">
      <c r="AC1135" s="28"/>
    </row>
    <row r="1136" ht="12.75">
      <c r="AC1136" s="8"/>
    </row>
    <row r="1137" ht="12.75">
      <c r="AC1137" s="8"/>
    </row>
    <row r="1138" ht="12.75">
      <c r="AC1138" s="8"/>
    </row>
    <row r="1139" ht="12.75">
      <c r="AC1139" s="8"/>
    </row>
    <row r="1140" ht="12.75">
      <c r="AC1140" s="8"/>
    </row>
    <row r="1141" ht="12.75">
      <c r="AC1141" s="8"/>
    </row>
    <row r="1142" ht="12.75">
      <c r="AC1142" s="8"/>
    </row>
    <row r="1143" ht="12.75">
      <c r="AC1143" s="8"/>
    </row>
    <row r="1144" ht="12.75">
      <c r="AC1144" s="8"/>
    </row>
    <row r="1145" ht="12.75">
      <c r="AC1145" s="8"/>
    </row>
    <row r="1146" ht="12.75">
      <c r="AC1146" s="8"/>
    </row>
    <row r="1147" ht="12.75">
      <c r="AC1147" s="8"/>
    </row>
    <row r="1148" ht="12.75">
      <c r="AC1148" s="8"/>
    </row>
    <row r="1149" ht="12.75">
      <c r="AC1149" s="8"/>
    </row>
    <row r="1150" ht="12.75">
      <c r="AC1150" s="8"/>
    </row>
    <row r="1151" ht="12.75">
      <c r="AC1151" s="8"/>
    </row>
    <row r="1152" ht="12.75">
      <c r="AC1152" s="8"/>
    </row>
    <row r="1153" ht="12.75">
      <c r="AC1153" s="8"/>
    </row>
    <row r="1154" ht="12.75">
      <c r="AC1154" s="8"/>
    </row>
    <row r="1155" ht="12.75">
      <c r="AC1155" s="8"/>
    </row>
    <row r="1156" ht="12.75">
      <c r="AC1156" s="8"/>
    </row>
    <row r="1157" ht="12.75">
      <c r="AC1157" s="8"/>
    </row>
    <row r="1158" ht="12.75">
      <c r="AC1158" s="8"/>
    </row>
    <row r="1159" ht="12.75">
      <c r="AC1159" s="8"/>
    </row>
    <row r="1160" ht="12.75">
      <c r="AC1160" s="8"/>
    </row>
    <row r="1161" ht="12.75">
      <c r="AC1161" s="8"/>
    </row>
    <row r="1162" ht="12.75">
      <c r="AC1162" s="8"/>
    </row>
    <row r="1163" ht="12.75">
      <c r="AC1163" s="8"/>
    </row>
    <row r="1164" ht="12.75">
      <c r="AC1164" s="8"/>
    </row>
    <row r="1165" ht="12.75">
      <c r="AC1165" s="8"/>
    </row>
    <row r="1166" ht="12.75">
      <c r="AC1166" s="8"/>
    </row>
    <row r="1167" ht="12.75">
      <c r="AC1167" s="8"/>
    </row>
    <row r="1168" ht="12.75">
      <c r="AC1168" s="8"/>
    </row>
    <row r="1169" ht="12.75">
      <c r="AC1169" s="8"/>
    </row>
    <row r="1170" ht="12.75">
      <c r="AC1170" s="8"/>
    </row>
    <row r="1171" ht="12.75">
      <c r="AC1171" s="8"/>
    </row>
    <row r="1172" ht="12.75">
      <c r="AC1172" s="8"/>
    </row>
    <row r="1173" ht="12.75">
      <c r="AC1173" s="8"/>
    </row>
    <row r="1174" ht="12.75">
      <c r="AC1174" s="8"/>
    </row>
    <row r="1175" ht="12.75">
      <c r="AC1175" s="8"/>
    </row>
    <row r="1176" ht="12.75">
      <c r="AC1176" s="8"/>
    </row>
    <row r="1177" ht="12.75">
      <c r="AC1177" s="8"/>
    </row>
    <row r="1178" ht="12.75">
      <c r="AC1178" s="8"/>
    </row>
    <row r="1179" ht="12.75">
      <c r="AC1179" s="8"/>
    </row>
    <row r="1180" ht="12.75">
      <c r="AC1180" s="8"/>
    </row>
    <row r="1181" ht="12.75">
      <c r="AC1181" s="8"/>
    </row>
    <row r="1182" ht="12.75">
      <c r="AC1182" s="8"/>
    </row>
    <row r="1183" ht="12.75">
      <c r="AC1183" s="8"/>
    </row>
    <row r="1184" ht="12.75">
      <c r="AC1184" s="8"/>
    </row>
    <row r="1185" ht="12.75">
      <c r="AC1185" s="8"/>
    </row>
    <row r="1186" ht="12.75">
      <c r="AC1186" s="8"/>
    </row>
    <row r="1187" ht="12.75">
      <c r="AC1187" s="8"/>
    </row>
    <row r="1188" ht="12.75">
      <c r="AC1188" s="8"/>
    </row>
    <row r="1189" ht="12.75">
      <c r="AC1189" s="8"/>
    </row>
    <row r="1190" ht="12.75">
      <c r="AC1190" s="8"/>
    </row>
    <row r="1191" ht="12.75">
      <c r="AC1191" s="8"/>
    </row>
    <row r="1192" ht="12.75">
      <c r="AC1192" s="8"/>
    </row>
    <row r="1193" ht="12.75">
      <c r="AC1193" s="8"/>
    </row>
    <row r="1194" ht="12.75">
      <c r="AC1194" s="8"/>
    </row>
    <row r="1195" ht="12.75">
      <c r="AC1195" s="8"/>
    </row>
    <row r="1196" ht="12.75">
      <c r="AC1196" s="8"/>
    </row>
    <row r="1197" ht="12.75">
      <c r="AC1197" s="8"/>
    </row>
    <row r="1198" ht="12.75">
      <c r="AC1198" s="8"/>
    </row>
    <row r="1199" ht="12.75">
      <c r="AC1199" s="8"/>
    </row>
    <row r="1200" ht="12.75">
      <c r="AC1200" s="8"/>
    </row>
    <row r="1201" ht="12.75">
      <c r="AC1201" s="8"/>
    </row>
    <row r="1202" ht="12.75">
      <c r="AC1202" s="8"/>
    </row>
    <row r="1203" ht="12.75">
      <c r="AC1203" s="8"/>
    </row>
    <row r="1204" ht="12.75">
      <c r="AC1204" s="8"/>
    </row>
    <row r="1205" ht="12.75">
      <c r="AC1205" s="8"/>
    </row>
    <row r="1206" ht="12.75">
      <c r="AC1206" s="8"/>
    </row>
    <row r="1207" ht="12.75">
      <c r="AC1207" s="8"/>
    </row>
    <row r="1208" ht="12.75">
      <c r="AC1208" s="8"/>
    </row>
    <row r="1209" ht="12.75">
      <c r="AC1209" s="8"/>
    </row>
    <row r="1210" ht="12.75">
      <c r="AC1210" s="8"/>
    </row>
    <row r="1211" ht="12.75">
      <c r="AC1211" s="8"/>
    </row>
    <row r="1212" ht="12.75">
      <c r="AC1212" s="8"/>
    </row>
    <row r="1213" ht="12.75">
      <c r="AC1213" s="8"/>
    </row>
    <row r="1214" ht="12.75">
      <c r="AC1214" s="8"/>
    </row>
    <row r="1215" ht="12.75">
      <c r="AC1215" s="8"/>
    </row>
    <row r="1216" ht="12.75">
      <c r="AC1216" s="8"/>
    </row>
    <row r="1217" ht="12.75">
      <c r="AC1217" s="8"/>
    </row>
    <row r="1218" ht="12.75">
      <c r="AC1218" s="8"/>
    </row>
    <row r="1219" ht="12.75">
      <c r="AC1219" s="8"/>
    </row>
    <row r="1220" ht="12.75">
      <c r="AC1220" s="8"/>
    </row>
    <row r="1221" ht="12.75">
      <c r="AC1221" s="8"/>
    </row>
    <row r="1222" ht="12.75">
      <c r="AC1222" s="8"/>
    </row>
    <row r="1223" ht="12.75">
      <c r="AC1223" s="8"/>
    </row>
    <row r="1224" ht="12.75">
      <c r="AC1224" s="8"/>
    </row>
    <row r="1225" ht="12.75">
      <c r="AC1225" s="8"/>
    </row>
    <row r="1226" ht="12.75">
      <c r="AC1226" s="8"/>
    </row>
    <row r="1227" ht="12.75">
      <c r="AC1227" s="8"/>
    </row>
    <row r="1228" ht="12.75">
      <c r="AC1228" s="8"/>
    </row>
    <row r="1229" ht="12.75">
      <c r="AC1229" s="8"/>
    </row>
    <row r="1230" ht="12.75">
      <c r="AC1230" s="8"/>
    </row>
    <row r="1231" ht="12.75">
      <c r="AC1231" s="8"/>
    </row>
    <row r="1232" ht="12.75">
      <c r="AC1232" s="8"/>
    </row>
    <row r="1233" ht="12.75">
      <c r="AC1233" s="8"/>
    </row>
    <row r="1234" ht="12.75">
      <c r="AC1234" s="8"/>
    </row>
    <row r="1235" ht="12.75">
      <c r="AC1235" s="8"/>
    </row>
    <row r="1236" ht="12.75">
      <c r="AC1236" s="8"/>
    </row>
    <row r="1237" ht="12.75">
      <c r="AC1237" s="8"/>
    </row>
    <row r="1238" ht="12.75">
      <c r="AC1238" s="8"/>
    </row>
    <row r="1239" ht="12.75">
      <c r="AC1239" s="8"/>
    </row>
    <row r="1240" ht="12.75">
      <c r="AC1240" s="8"/>
    </row>
    <row r="1241" ht="12.75">
      <c r="AC1241" s="8"/>
    </row>
    <row r="1242" ht="12.75">
      <c r="AC1242" s="8"/>
    </row>
    <row r="1243" ht="12.75">
      <c r="AC1243" s="8"/>
    </row>
    <row r="1244" ht="12.75">
      <c r="AC1244" s="8"/>
    </row>
    <row r="1245" ht="12.75">
      <c r="AC1245" s="8"/>
    </row>
    <row r="1246" ht="12.75">
      <c r="AC1246" s="8"/>
    </row>
    <row r="1247" ht="12.75">
      <c r="AC1247" s="8"/>
    </row>
    <row r="1248" ht="12.75">
      <c r="AC1248" s="8"/>
    </row>
    <row r="1249" ht="12.75">
      <c r="AC1249" s="8"/>
    </row>
    <row r="1250" ht="12.75">
      <c r="AC1250" s="8"/>
    </row>
    <row r="1251" ht="12.75">
      <c r="AC1251" s="8"/>
    </row>
    <row r="1252" ht="12.75">
      <c r="AC1252" s="8"/>
    </row>
    <row r="1253" ht="12.75">
      <c r="AC1253" s="8"/>
    </row>
    <row r="1254" ht="12.75">
      <c r="AC1254" s="8"/>
    </row>
    <row r="1255" ht="12.75">
      <c r="AC1255" s="8"/>
    </row>
    <row r="1256" ht="12.75">
      <c r="AC1256" s="8"/>
    </row>
    <row r="1257" ht="12.75">
      <c r="AC1257" s="8"/>
    </row>
    <row r="1258" ht="12.75">
      <c r="AC1258" s="8"/>
    </row>
    <row r="1259" ht="12.75">
      <c r="AC1259" s="8"/>
    </row>
    <row r="1260" ht="12.75">
      <c r="AC1260" s="8"/>
    </row>
    <row r="1261" ht="12.75">
      <c r="AC1261" s="8"/>
    </row>
    <row r="1262" ht="12.75">
      <c r="AC1262" s="8"/>
    </row>
    <row r="1263" ht="12.75">
      <c r="AC1263" s="8"/>
    </row>
    <row r="1264" ht="12.75">
      <c r="AC1264" s="8"/>
    </row>
    <row r="1265" ht="12.75">
      <c r="AC1265" s="8"/>
    </row>
    <row r="1266" ht="12.75">
      <c r="AC1266" s="8"/>
    </row>
    <row r="1267" ht="12.75">
      <c r="AC1267" s="8"/>
    </row>
    <row r="1268" ht="12.75">
      <c r="AC1268" s="8"/>
    </row>
    <row r="1269" ht="12.75">
      <c r="AC1269" s="8"/>
    </row>
    <row r="1270" ht="12.75">
      <c r="AC1270" s="8"/>
    </row>
    <row r="1271" ht="12.75">
      <c r="AC1271" s="8"/>
    </row>
    <row r="1272" ht="12.75">
      <c r="AC1272" s="8"/>
    </row>
    <row r="1273" ht="12.75">
      <c r="AC1273" s="8"/>
    </row>
    <row r="1274" ht="12.75">
      <c r="AC1274" s="8"/>
    </row>
    <row r="1275" ht="12.75">
      <c r="AC1275" s="8"/>
    </row>
    <row r="1276" ht="12.75">
      <c r="AC1276" s="8"/>
    </row>
    <row r="1277" ht="12.75">
      <c r="AC1277" s="8"/>
    </row>
    <row r="1278" ht="12.75">
      <c r="AC1278" s="8"/>
    </row>
    <row r="1279" ht="12.75">
      <c r="AC1279" s="8"/>
    </row>
    <row r="1280" ht="12.75">
      <c r="AC1280" s="8"/>
    </row>
    <row r="1281" ht="12.75">
      <c r="AC1281" s="8"/>
    </row>
    <row r="1282" ht="12.75">
      <c r="AC1282" s="8"/>
    </row>
    <row r="1283" ht="12.75">
      <c r="AC1283" s="8"/>
    </row>
    <row r="1284" ht="12.75">
      <c r="AC1284" s="8"/>
    </row>
    <row r="1285" ht="12.75">
      <c r="AC1285" s="8"/>
    </row>
    <row r="1286" ht="12.75">
      <c r="AC1286" s="8"/>
    </row>
    <row r="1287" ht="12.75">
      <c r="AC1287" s="8"/>
    </row>
    <row r="1288" ht="12.75">
      <c r="AC1288" s="8"/>
    </row>
    <row r="1289" ht="12.75">
      <c r="AC1289" s="8"/>
    </row>
    <row r="1290" ht="12.75">
      <c r="AC1290" s="8"/>
    </row>
    <row r="1291" ht="12.75">
      <c r="AC1291" s="8"/>
    </row>
    <row r="1292" ht="12.75">
      <c r="AC1292" s="8"/>
    </row>
    <row r="1293" ht="12.75">
      <c r="AC1293" s="8"/>
    </row>
    <row r="1294" ht="12.75">
      <c r="AC1294" s="8"/>
    </row>
    <row r="1295" ht="12.75">
      <c r="AC1295" s="8"/>
    </row>
    <row r="1296" ht="12.75">
      <c r="AC1296" s="8"/>
    </row>
    <row r="1297" ht="12.75">
      <c r="AC1297" s="8"/>
    </row>
    <row r="1298" ht="12.75">
      <c r="AC1298" s="8"/>
    </row>
    <row r="1299" ht="12.75">
      <c r="AC1299" s="8"/>
    </row>
    <row r="1300" ht="12.75">
      <c r="AC1300" s="8"/>
    </row>
    <row r="1301" ht="12.75">
      <c r="AC1301" s="8"/>
    </row>
    <row r="1302" ht="12.75">
      <c r="AC1302" s="8"/>
    </row>
    <row r="1303" ht="12.75">
      <c r="AC1303" s="8"/>
    </row>
    <row r="1304" ht="12.75">
      <c r="AC1304" s="8"/>
    </row>
    <row r="1305" ht="12.75">
      <c r="AC1305" s="8"/>
    </row>
    <row r="1306" ht="12.75">
      <c r="AC1306" s="8"/>
    </row>
    <row r="1307" ht="12.75">
      <c r="AC1307" s="8"/>
    </row>
    <row r="1308" ht="12.75">
      <c r="AC1308" s="8"/>
    </row>
    <row r="1309" ht="12.75">
      <c r="AC1309" s="8"/>
    </row>
    <row r="1310" ht="12.75">
      <c r="AC1310" s="8"/>
    </row>
    <row r="1311" ht="12.75">
      <c r="AC1311" s="8"/>
    </row>
    <row r="1312" ht="12.75">
      <c r="AC1312" s="8"/>
    </row>
    <row r="1313" ht="12.75">
      <c r="AC1313" s="8"/>
    </row>
    <row r="1314" ht="12.75">
      <c r="AC1314" s="8"/>
    </row>
    <row r="1315" ht="12.75">
      <c r="AC1315" s="8"/>
    </row>
    <row r="1316" ht="12.75">
      <c r="AC1316" s="8"/>
    </row>
    <row r="1317" ht="12.75">
      <c r="AC1317" s="8"/>
    </row>
    <row r="1318" ht="12.75">
      <c r="AC1318" s="8"/>
    </row>
    <row r="1319" ht="12.75">
      <c r="AC1319" s="8"/>
    </row>
    <row r="1320" ht="12.75">
      <c r="AC1320" s="8"/>
    </row>
    <row r="1321" ht="12.75">
      <c r="AC1321" s="8"/>
    </row>
    <row r="1322" ht="12.75">
      <c r="AC1322" s="8"/>
    </row>
    <row r="1323" ht="12.75">
      <c r="AC1323" s="8"/>
    </row>
    <row r="1324" ht="12.75">
      <c r="AC1324" s="8"/>
    </row>
    <row r="1325" ht="12.75">
      <c r="AC1325" s="8"/>
    </row>
    <row r="1326" ht="12.75">
      <c r="AC1326" s="8"/>
    </row>
    <row r="1327" ht="12.75">
      <c r="AC1327" s="8"/>
    </row>
    <row r="1328" ht="12.75">
      <c r="AC1328" s="8"/>
    </row>
    <row r="1329" ht="12.75">
      <c r="AC1329" s="8"/>
    </row>
    <row r="1330" ht="12.75">
      <c r="AC1330" s="8"/>
    </row>
    <row r="1331" ht="12.75">
      <c r="AC1331" s="8"/>
    </row>
    <row r="1332" ht="12.75">
      <c r="AC1332" s="8"/>
    </row>
    <row r="1333" ht="12.75">
      <c r="AC1333" s="8"/>
    </row>
    <row r="1334" ht="12.75">
      <c r="AC1334" s="8"/>
    </row>
    <row r="1335" ht="12.75">
      <c r="AC1335" s="8"/>
    </row>
    <row r="1336" ht="12.75">
      <c r="AC1336" s="8"/>
    </row>
    <row r="1337" ht="12.75">
      <c r="AC1337" s="8"/>
    </row>
    <row r="1338" ht="12.75">
      <c r="AC1338" s="8"/>
    </row>
    <row r="1339" ht="12.75">
      <c r="AC1339" s="8"/>
    </row>
    <row r="1340" ht="12.75">
      <c r="AC1340" s="8"/>
    </row>
    <row r="1341" ht="12.75">
      <c r="AC1341" s="8"/>
    </row>
    <row r="1342" ht="12.75">
      <c r="AC1342" s="8"/>
    </row>
    <row r="1343" ht="12.75">
      <c r="AC1343" s="8"/>
    </row>
    <row r="1344" ht="12.75">
      <c r="AC1344" s="8"/>
    </row>
    <row r="1345" ht="12.75">
      <c r="AC1345" s="8"/>
    </row>
    <row r="1346" ht="12.75">
      <c r="AC1346" s="8"/>
    </row>
    <row r="1347" ht="12.75">
      <c r="AC1347" s="8"/>
    </row>
    <row r="1348" ht="12.75">
      <c r="AC1348" s="8"/>
    </row>
    <row r="1349" ht="12.75">
      <c r="AC1349" s="8"/>
    </row>
    <row r="1350" ht="12.75">
      <c r="AC1350" s="8"/>
    </row>
    <row r="1351" ht="12.75">
      <c r="AC1351" s="8"/>
    </row>
    <row r="1352" ht="12.75">
      <c r="AC1352" s="8"/>
    </row>
    <row r="1353" ht="12.75">
      <c r="AC1353" s="8"/>
    </row>
    <row r="1354" ht="12.75">
      <c r="AC1354" s="8"/>
    </row>
    <row r="1355" ht="12.75">
      <c r="AC1355" s="8"/>
    </row>
    <row r="1356" ht="12.75">
      <c r="AC1356" s="8"/>
    </row>
    <row r="1357" ht="12.75">
      <c r="AC1357" s="8"/>
    </row>
    <row r="1358" ht="12.75">
      <c r="AC1358" s="8"/>
    </row>
    <row r="1359" ht="12.75">
      <c r="AC1359" s="8"/>
    </row>
    <row r="1360" ht="12.75">
      <c r="AC1360" s="8"/>
    </row>
    <row r="1361" ht="12.75">
      <c r="AC1361" s="8"/>
    </row>
    <row r="1362" ht="12.75">
      <c r="AC1362" s="8"/>
    </row>
    <row r="1363" ht="12.75">
      <c r="AC1363" s="8"/>
    </row>
    <row r="1364" ht="12.75">
      <c r="AC1364" s="8"/>
    </row>
    <row r="1365" ht="12.75">
      <c r="AC1365" s="8"/>
    </row>
    <row r="1366" ht="12.75">
      <c r="AC1366" s="8"/>
    </row>
    <row r="1367" ht="12.75">
      <c r="AC1367" s="8"/>
    </row>
    <row r="1368" ht="12.75">
      <c r="AC1368" s="8"/>
    </row>
    <row r="1369" ht="12.75">
      <c r="AC1369" s="8"/>
    </row>
    <row r="1370" ht="12.75">
      <c r="AC1370" s="8"/>
    </row>
    <row r="1371" ht="12.75">
      <c r="AC1371" s="8"/>
    </row>
    <row r="1372" ht="12.75">
      <c r="AC1372" s="8"/>
    </row>
    <row r="1373" ht="12.75">
      <c r="AC1373" s="8"/>
    </row>
    <row r="1374" ht="12.75">
      <c r="AC1374" s="8"/>
    </row>
    <row r="1375" ht="12.75">
      <c r="AC1375" s="8"/>
    </row>
    <row r="1376" ht="12.75">
      <c r="AC1376" s="8"/>
    </row>
    <row r="1377" ht="12.75">
      <c r="AC1377" s="8"/>
    </row>
    <row r="1378" ht="12.75">
      <c r="AC1378" s="8"/>
    </row>
    <row r="1379" ht="12.75">
      <c r="AC1379" s="8"/>
    </row>
    <row r="1380" ht="12.75">
      <c r="AC1380" s="8"/>
    </row>
    <row r="1381" ht="12.75">
      <c r="AC1381" s="8"/>
    </row>
    <row r="1382" ht="12.75">
      <c r="AC1382" s="8"/>
    </row>
    <row r="1383" ht="12.75">
      <c r="AC1383" s="8"/>
    </row>
    <row r="1384" ht="12.75">
      <c r="AC1384" s="8"/>
    </row>
    <row r="1385" ht="12.75">
      <c r="AC1385" s="8"/>
    </row>
    <row r="1386" ht="12.75">
      <c r="AC1386" s="8"/>
    </row>
    <row r="1387" ht="12.75">
      <c r="AC1387" s="8"/>
    </row>
    <row r="1388" ht="12.75">
      <c r="AC1388" s="8"/>
    </row>
    <row r="1389" ht="12.75">
      <c r="AC1389" s="8"/>
    </row>
    <row r="1390" ht="12.75">
      <c r="AC1390" s="8"/>
    </row>
    <row r="1391" ht="12.75">
      <c r="AC1391" s="8"/>
    </row>
    <row r="1392" ht="12.75">
      <c r="AC1392" s="8"/>
    </row>
    <row r="1393" ht="12.75">
      <c r="AC1393" s="8"/>
    </row>
    <row r="1394" ht="12.75">
      <c r="AC1394" s="8"/>
    </row>
    <row r="1395" ht="12.75">
      <c r="AC1395" s="8"/>
    </row>
    <row r="1396" ht="12.75">
      <c r="AC1396" s="8"/>
    </row>
    <row r="1397" ht="12.75">
      <c r="AC1397" s="8"/>
    </row>
    <row r="1398" ht="12.75">
      <c r="AC1398" s="8"/>
    </row>
    <row r="1399" ht="12.75">
      <c r="AC1399" s="8"/>
    </row>
    <row r="1400" ht="12.75">
      <c r="AC1400" s="8"/>
    </row>
    <row r="1401" ht="12.75">
      <c r="AC1401" s="8"/>
    </row>
    <row r="1402" ht="12.75">
      <c r="AC1402" s="8"/>
    </row>
    <row r="1403" ht="12.75">
      <c r="AC1403" s="8"/>
    </row>
    <row r="1404" ht="12.75">
      <c r="AC1404" s="8"/>
    </row>
    <row r="1405" ht="12.75">
      <c r="AC1405" s="8"/>
    </row>
    <row r="1406" ht="12.75">
      <c r="AC1406" s="8"/>
    </row>
    <row r="1407" ht="12.75">
      <c r="AC1407" s="8"/>
    </row>
    <row r="1408" ht="12.75">
      <c r="AC1408" s="8"/>
    </row>
    <row r="1409" ht="12.75">
      <c r="AC1409" s="8"/>
    </row>
    <row r="1410" ht="12.75">
      <c r="AC1410" s="8"/>
    </row>
    <row r="1411" ht="12.75">
      <c r="AC1411" s="8"/>
    </row>
    <row r="1412" ht="12.75">
      <c r="AC1412" s="8"/>
    </row>
    <row r="1413" ht="12.75">
      <c r="AC1413" s="8"/>
    </row>
    <row r="1414" ht="12.75">
      <c r="AC1414" s="8"/>
    </row>
    <row r="1415" ht="12.75">
      <c r="AC1415" s="8"/>
    </row>
    <row r="1416" ht="12.75">
      <c r="AC1416" s="8"/>
    </row>
    <row r="1417" ht="12.75">
      <c r="AC1417" s="8"/>
    </row>
    <row r="1418" ht="12.75">
      <c r="AC1418" s="8"/>
    </row>
    <row r="1419" ht="12.75">
      <c r="AC1419" s="8"/>
    </row>
    <row r="1420" ht="12.75">
      <c r="AC1420" s="8"/>
    </row>
    <row r="1421" ht="12.75">
      <c r="AC1421" s="8"/>
    </row>
    <row r="1422" ht="12.75">
      <c r="AC1422" s="8"/>
    </row>
    <row r="1423" ht="12.75">
      <c r="AC1423" s="8"/>
    </row>
    <row r="1424" ht="12.75">
      <c r="AC1424" s="8"/>
    </row>
    <row r="1425" ht="12.75">
      <c r="AC1425" s="8"/>
    </row>
    <row r="1426" ht="12.75">
      <c r="AC1426" s="8"/>
    </row>
    <row r="1427" ht="12.75">
      <c r="AC1427" s="8"/>
    </row>
    <row r="1428" ht="12.75">
      <c r="AC1428" s="8"/>
    </row>
    <row r="1429" ht="12.75">
      <c r="AC1429" s="8"/>
    </row>
    <row r="1430" ht="12.75">
      <c r="AC1430" s="8"/>
    </row>
    <row r="1431" ht="12.75">
      <c r="AC1431" s="8"/>
    </row>
    <row r="1432" ht="12.75">
      <c r="AC1432" s="8"/>
    </row>
    <row r="1433" ht="12.75">
      <c r="AC1433" s="8"/>
    </row>
    <row r="1434" ht="12.75">
      <c r="AC1434" s="8"/>
    </row>
    <row r="1435" ht="12.75">
      <c r="AC1435" s="8"/>
    </row>
    <row r="1436" ht="12.75">
      <c r="AC1436" s="8"/>
    </row>
    <row r="1437" ht="12.75">
      <c r="AC1437" s="8"/>
    </row>
    <row r="1438" ht="12.75">
      <c r="AC1438" s="8"/>
    </row>
    <row r="1439" ht="12.75">
      <c r="AC1439" s="8"/>
    </row>
    <row r="1440" ht="12.75">
      <c r="AC1440" s="8"/>
    </row>
    <row r="1441" ht="12.75">
      <c r="AC1441" s="8"/>
    </row>
    <row r="1442" ht="12.75">
      <c r="AC1442" s="8"/>
    </row>
    <row r="1443" ht="12.75">
      <c r="AC1443" s="8"/>
    </row>
    <row r="1444" ht="12.75">
      <c r="AC1444" s="8"/>
    </row>
    <row r="1445" ht="12.75">
      <c r="AC1445" s="8"/>
    </row>
    <row r="1446" ht="12.75">
      <c r="AC1446" s="8"/>
    </row>
    <row r="1447" ht="12.75">
      <c r="AC1447" s="8"/>
    </row>
    <row r="1448" ht="12.75">
      <c r="AC1448" s="8"/>
    </row>
    <row r="1449" ht="12.75">
      <c r="AC1449" s="8"/>
    </row>
    <row r="1450" ht="12.75">
      <c r="AC1450" s="8"/>
    </row>
    <row r="1451" ht="12.75">
      <c r="AC1451" s="8"/>
    </row>
    <row r="1452" ht="12.75">
      <c r="AC1452" s="8"/>
    </row>
    <row r="1453" ht="12.75">
      <c r="AC1453" s="8"/>
    </row>
    <row r="1454" ht="12.75">
      <c r="AC1454" s="8"/>
    </row>
    <row r="1455" ht="12.75">
      <c r="AC1455" s="8"/>
    </row>
    <row r="1456" ht="12.75">
      <c r="AC1456" s="8"/>
    </row>
    <row r="1457" ht="12.75">
      <c r="AC1457" s="8"/>
    </row>
    <row r="1458" ht="12.75">
      <c r="AC1458" s="8"/>
    </row>
    <row r="1459" ht="12.75">
      <c r="AC1459" s="8"/>
    </row>
    <row r="1460" ht="12.75">
      <c r="AC1460" s="8"/>
    </row>
    <row r="1461" ht="12.75">
      <c r="AC1461" s="8"/>
    </row>
    <row r="1462" ht="12.75">
      <c r="AC1462" s="8"/>
    </row>
    <row r="1463" ht="12.75">
      <c r="AC1463" s="8"/>
    </row>
    <row r="1464" ht="12.75">
      <c r="AC1464" s="8"/>
    </row>
    <row r="1465" ht="12.75">
      <c r="AC1465" s="8"/>
    </row>
    <row r="1466" ht="12.75">
      <c r="AC1466" s="8"/>
    </row>
    <row r="1467" ht="12.75">
      <c r="AC1467" s="8"/>
    </row>
    <row r="1468" ht="12.75">
      <c r="AC1468" s="8"/>
    </row>
    <row r="1469" spans="2:29" ht="12.75">
      <c r="B1469" s="28"/>
      <c r="AC1469" s="8"/>
    </row>
    <row r="1470" spans="2:29" ht="12.75">
      <c r="B1470" s="28"/>
      <c r="AC1470" s="8"/>
    </row>
    <row r="1471" spans="2:29" ht="12.75">
      <c r="B1471" s="28"/>
      <c r="AC1471" s="8"/>
    </row>
    <row r="1472" spans="2:29" ht="12.75">
      <c r="B1472" s="28"/>
      <c r="AC1472" s="8"/>
    </row>
    <row r="1473" spans="2:29" ht="12.75">
      <c r="B1473" s="28"/>
      <c r="AC1473" s="8"/>
    </row>
    <row r="1474" spans="2:29" ht="12.75">
      <c r="B1474" s="28"/>
      <c r="AC1474" s="8"/>
    </row>
    <row r="1475" spans="2:29" ht="12.75">
      <c r="B1475" s="28"/>
      <c r="AC1475" s="8"/>
    </row>
    <row r="1476" spans="2:29" ht="12.75">
      <c r="B1476" s="28"/>
      <c r="AC1476" s="8"/>
    </row>
    <row r="1477" spans="2:29" ht="12.75">
      <c r="B1477" s="28"/>
      <c r="AC1477" s="8"/>
    </row>
    <row r="1478" spans="2:29" ht="12.75">
      <c r="B1478" s="28"/>
      <c r="AC1478" s="8"/>
    </row>
    <row r="1479" spans="2:29" ht="12.75">
      <c r="B1479" s="28"/>
      <c r="AC1479" s="8"/>
    </row>
    <row r="1480" spans="2:29" ht="12.75">
      <c r="B1480" s="28"/>
      <c r="AC1480" s="8"/>
    </row>
    <row r="1481" spans="2:29" ht="12.75">
      <c r="B1481" s="28"/>
      <c r="AC1481" s="8"/>
    </row>
    <row r="1482" spans="2:29" ht="12.75">
      <c r="B1482" s="28"/>
      <c r="AC1482" s="8"/>
    </row>
    <row r="1483" spans="2:29" ht="12.75">
      <c r="B1483" s="28"/>
      <c r="AC1483" s="8"/>
    </row>
    <row r="1484" spans="2:29" ht="12.75">
      <c r="B1484" s="28"/>
      <c r="AC1484" s="8"/>
    </row>
    <row r="1485" spans="2:29" ht="12.75">
      <c r="B1485" s="28"/>
      <c r="AC1485" s="8"/>
    </row>
    <row r="1486" spans="2:29" ht="12.75">
      <c r="B1486" s="28"/>
      <c r="AC1486" s="8"/>
    </row>
    <row r="1487" spans="2:29" ht="12.75">
      <c r="B1487" s="28"/>
      <c r="AC1487" s="8"/>
    </row>
    <row r="1488" spans="2:29" ht="12.75">
      <c r="B1488" s="28"/>
      <c r="AC1488" s="8"/>
    </row>
    <row r="1489" spans="2:29" ht="12.75">
      <c r="B1489" s="28"/>
      <c r="AC1489" s="8"/>
    </row>
    <row r="1490" spans="2:29" ht="12.75">
      <c r="B1490" s="28"/>
      <c r="AC1490" s="8"/>
    </row>
    <row r="1491" spans="2:29" ht="12.75">
      <c r="B1491" s="28"/>
      <c r="AC1491" s="8"/>
    </row>
    <row r="1492" spans="2:29" ht="12.75">
      <c r="B1492" s="28"/>
      <c r="AC1492" s="8"/>
    </row>
    <row r="1493" spans="2:29" ht="12.75">
      <c r="B1493" s="28"/>
      <c r="AC1493" s="8"/>
    </row>
    <row r="1494" spans="2:29" ht="12.75">
      <c r="B1494" s="28"/>
      <c r="AC1494" s="8"/>
    </row>
    <row r="1495" spans="2:29" ht="12.75">
      <c r="B1495" s="28"/>
      <c r="AC1495" s="8"/>
    </row>
    <row r="1496" spans="2:29" ht="12.75">
      <c r="B1496" s="28"/>
      <c r="AC1496" s="8"/>
    </row>
    <row r="1497" spans="2:29" ht="12.75">
      <c r="B1497" s="28"/>
      <c r="AC1497" s="8"/>
    </row>
    <row r="1498" spans="2:29" ht="12.75">
      <c r="B1498" s="28"/>
      <c r="AC1498" s="8"/>
    </row>
    <row r="1499" spans="2:29" ht="12.75">
      <c r="B1499" s="28"/>
      <c r="AC1499" s="8"/>
    </row>
    <row r="1500" spans="2:29" ht="12.75">
      <c r="B1500" s="28"/>
      <c r="AC1500" s="8"/>
    </row>
    <row r="1501" spans="2:29" ht="12.75">
      <c r="B1501" s="28"/>
      <c r="AC1501" s="8"/>
    </row>
    <row r="1502" spans="2:29" ht="12.75">
      <c r="B1502" s="28"/>
      <c r="AC1502" s="8"/>
    </row>
    <row r="1503" spans="2:29" ht="12.75">
      <c r="B1503" s="28"/>
      <c r="AC1503" s="8"/>
    </row>
    <row r="1504" spans="2:29" ht="12.75">
      <c r="B1504" s="28"/>
      <c r="AC1504" s="8"/>
    </row>
    <row r="1505" spans="2:29" ht="12.75">
      <c r="B1505" s="28"/>
      <c r="AC1505" s="8"/>
    </row>
    <row r="1506" spans="2:29" ht="12.75">
      <c r="B1506" s="28"/>
      <c r="AC1506" s="8"/>
    </row>
    <row r="1507" spans="2:29" ht="12.75">
      <c r="B1507" s="28"/>
      <c r="AC1507" s="8"/>
    </row>
    <row r="1508" spans="2:29" ht="12.75">
      <c r="B1508" s="28"/>
      <c r="AC1508" s="8"/>
    </row>
    <row r="1509" spans="2:29" ht="12.75">
      <c r="B1509" s="28"/>
      <c r="AC1509" s="8"/>
    </row>
    <row r="1510" spans="2:29" ht="12.75">
      <c r="B1510" s="28"/>
      <c r="AC1510" s="8"/>
    </row>
    <row r="1511" spans="2:29" ht="12.75">
      <c r="B1511" s="28"/>
      <c r="AC1511" s="8"/>
    </row>
    <row r="1512" spans="2:29" ht="12.75">
      <c r="B1512" s="28"/>
      <c r="AC1512" s="8"/>
    </row>
    <row r="1513" spans="2:29" ht="12.75">
      <c r="B1513" s="28"/>
      <c r="AC1513" s="8"/>
    </row>
    <row r="1514" spans="2:29" ht="12.75">
      <c r="B1514" s="28"/>
      <c r="AC1514" s="8"/>
    </row>
    <row r="1515" spans="2:29" ht="12.75">
      <c r="B1515" s="28"/>
      <c r="AC1515" s="8"/>
    </row>
    <row r="1516" spans="2:29" ht="12.75">
      <c r="B1516" s="28"/>
      <c r="AC1516" s="8"/>
    </row>
    <row r="1517" spans="2:29" ht="12.75">
      <c r="B1517" s="28"/>
      <c r="AC1517" s="8"/>
    </row>
    <row r="1518" spans="2:29" ht="12.75">
      <c r="B1518" s="28"/>
      <c r="AC1518" s="8"/>
    </row>
    <row r="1519" spans="2:29" ht="12.75">
      <c r="B1519" s="28"/>
      <c r="AC1519" s="8"/>
    </row>
    <row r="1520" spans="2:29" ht="12.75">
      <c r="B1520" s="28"/>
      <c r="AC1520" s="8"/>
    </row>
    <row r="1521" spans="2:29" ht="12.75">
      <c r="B1521" s="28"/>
      <c r="AC1521" s="8"/>
    </row>
    <row r="1522" spans="2:29" ht="12.75">
      <c r="B1522" s="28"/>
      <c r="AC1522" s="8"/>
    </row>
    <row r="1523" spans="2:29" ht="12.75">
      <c r="B1523" s="28"/>
      <c r="AC1523" s="8"/>
    </row>
    <row r="1524" spans="2:29" ht="12.75">
      <c r="B1524" s="28"/>
      <c r="AC1524" s="8"/>
    </row>
    <row r="1525" spans="2:29" ht="12.75">
      <c r="B1525" s="28"/>
      <c r="AC1525" s="8"/>
    </row>
    <row r="1526" spans="2:29" ht="12.75">
      <c r="B1526" s="28"/>
      <c r="AC1526" s="8"/>
    </row>
    <row r="1527" spans="2:29" ht="12.75">
      <c r="B1527" s="28"/>
      <c r="AC1527" s="8"/>
    </row>
    <row r="1528" spans="2:29" ht="12.75">
      <c r="B1528" s="28"/>
      <c r="AC1528" s="8"/>
    </row>
    <row r="1529" spans="2:29" ht="12.75">
      <c r="B1529" s="28"/>
      <c r="AC1529" s="8"/>
    </row>
    <row r="1530" spans="2:29" ht="12.75">
      <c r="B1530" s="28"/>
      <c r="AC1530" s="8"/>
    </row>
    <row r="1531" spans="2:29" ht="12.75">
      <c r="B1531" s="28"/>
      <c r="AC1531" s="8"/>
    </row>
    <row r="1532" spans="2:29" ht="12.75">
      <c r="B1532" s="28"/>
      <c r="AC1532" s="8"/>
    </row>
    <row r="1533" spans="2:29" ht="12.75">
      <c r="B1533" s="28"/>
      <c r="AC1533" s="8"/>
    </row>
    <row r="1534" spans="2:29" ht="12.75">
      <c r="B1534" s="28"/>
      <c r="AC1534" s="8"/>
    </row>
    <row r="1535" spans="2:29" ht="12.75">
      <c r="B1535" s="28"/>
      <c r="AC1535" s="8"/>
    </row>
    <row r="1536" spans="2:29" ht="12.75">
      <c r="B1536" s="28"/>
      <c r="AC1536" s="8"/>
    </row>
    <row r="1537" spans="2:29" ht="12.75">
      <c r="B1537" s="28"/>
      <c r="AC1537" s="8"/>
    </row>
    <row r="1538" spans="2:29" ht="12.75">
      <c r="B1538" s="28"/>
      <c r="AC1538" s="8"/>
    </row>
    <row r="1539" spans="2:29" ht="12.75">
      <c r="B1539" s="28"/>
      <c r="AC1539" s="8"/>
    </row>
    <row r="1540" spans="2:29" ht="12.75">
      <c r="B1540" s="28"/>
      <c r="AC1540" s="8"/>
    </row>
    <row r="1541" spans="2:29" ht="12.75">
      <c r="B1541" s="28"/>
      <c r="AC1541" s="8"/>
    </row>
    <row r="1542" spans="2:29" ht="12.75">
      <c r="B1542" s="28"/>
      <c r="AC1542" s="8"/>
    </row>
    <row r="1543" spans="2:29" ht="12.75">
      <c r="B1543" s="28"/>
      <c r="AC1543" s="8"/>
    </row>
    <row r="1544" spans="2:29" ht="12.75">
      <c r="B1544" s="28"/>
      <c r="AC1544" s="8"/>
    </row>
    <row r="1545" spans="2:29" ht="12.75">
      <c r="B1545" s="28"/>
      <c r="AC1545" s="8"/>
    </row>
    <row r="1546" spans="2:29" ht="12.75">
      <c r="B1546" s="28"/>
      <c r="AC1546" s="8"/>
    </row>
    <row r="1547" spans="2:29" ht="12.75">
      <c r="B1547" s="28"/>
      <c r="AC1547" s="8"/>
    </row>
    <row r="1548" spans="2:29" ht="12.75">
      <c r="B1548" s="28"/>
      <c r="AC1548" s="8"/>
    </row>
    <row r="1549" spans="2:29" ht="12.75">
      <c r="B1549" s="28"/>
      <c r="AC1549" s="8"/>
    </row>
    <row r="1550" spans="2:29" ht="12.75">
      <c r="B1550" s="28"/>
      <c r="AC1550" s="8"/>
    </row>
    <row r="1551" spans="2:29" ht="12.75">
      <c r="B1551" s="28"/>
      <c r="AC1551" s="8"/>
    </row>
    <row r="1552" spans="2:29" ht="12.75">
      <c r="B1552" s="28"/>
      <c r="AC1552" s="8"/>
    </row>
    <row r="1553" spans="2:29" ht="12.75">
      <c r="B1553" s="28"/>
      <c r="AC1553" s="8"/>
    </row>
    <row r="1554" spans="2:29" ht="12.75">
      <c r="B1554" s="28"/>
      <c r="AC1554" s="8"/>
    </row>
    <row r="1555" spans="2:29" ht="12.75">
      <c r="B1555" s="28"/>
      <c r="AC1555" s="8"/>
    </row>
    <row r="1556" spans="2:29" ht="12.75">
      <c r="B1556" s="28"/>
      <c r="AC1556" s="8"/>
    </row>
    <row r="1557" spans="2:29" ht="12.75">
      <c r="B1557" s="28"/>
      <c r="AC1557" s="8"/>
    </row>
    <row r="1558" spans="2:29" ht="12.75">
      <c r="B1558" s="28"/>
      <c r="AC1558" s="8"/>
    </row>
    <row r="1559" spans="2:29" ht="12.75">
      <c r="B1559" s="28"/>
      <c r="AC1559" s="8"/>
    </row>
    <row r="1560" spans="2:29" ht="12.75">
      <c r="B1560" s="28"/>
      <c r="AC1560" s="8"/>
    </row>
    <row r="1561" spans="2:29" ht="12.75">
      <c r="B1561" s="28"/>
      <c r="AC1561" s="8"/>
    </row>
    <row r="1562" spans="2:29" ht="12.75">
      <c r="B1562" s="28"/>
      <c r="AC1562" s="8"/>
    </row>
    <row r="1563" spans="2:29" ht="12.75">
      <c r="B1563" s="28"/>
      <c r="AC1563" s="8"/>
    </row>
    <row r="1564" spans="2:29" ht="12.75">
      <c r="B1564" s="28"/>
      <c r="AC1564" s="8"/>
    </row>
    <row r="1565" spans="2:29" ht="12.75">
      <c r="B1565" s="28"/>
      <c r="AC1565" s="8"/>
    </row>
    <row r="1566" spans="2:29" ht="12.75">
      <c r="B1566" s="28"/>
      <c r="AC1566" s="8"/>
    </row>
    <row r="1567" spans="2:29" ht="12.75">
      <c r="B1567" s="28"/>
      <c r="AC1567" s="8"/>
    </row>
    <row r="1568" spans="2:29" ht="12.75">
      <c r="B1568" s="28"/>
      <c r="AC1568" s="8"/>
    </row>
    <row r="1569" spans="2:29" ht="12.75">
      <c r="B1569" s="28"/>
      <c r="AC1569" s="8"/>
    </row>
    <row r="1570" spans="2:29" ht="12.75">
      <c r="B1570" s="28"/>
      <c r="AC1570" s="8"/>
    </row>
    <row r="1571" spans="2:29" ht="12.75">
      <c r="B1571" s="28"/>
      <c r="AC1571" s="8"/>
    </row>
    <row r="1572" spans="2:29" ht="12.75">
      <c r="B1572" s="28"/>
      <c r="AC1572" s="8"/>
    </row>
    <row r="1573" spans="2:29" ht="12.75">
      <c r="B1573" s="28"/>
      <c r="AC1573" s="8"/>
    </row>
    <row r="1574" spans="2:29" ht="12.75">
      <c r="B1574" s="28"/>
      <c r="AC1574" s="8"/>
    </row>
    <row r="1575" spans="2:29" ht="12.75">
      <c r="B1575" s="28"/>
      <c r="AC1575" s="8"/>
    </row>
    <row r="1576" spans="2:29" ht="12.75">
      <c r="B1576" s="28"/>
      <c r="AC1576" s="8"/>
    </row>
    <row r="1577" spans="2:29" ht="12.75">
      <c r="B1577" s="28"/>
      <c r="AC1577" s="8"/>
    </row>
    <row r="1578" spans="2:29" ht="12.75">
      <c r="B1578" s="28"/>
      <c r="AC1578" s="8"/>
    </row>
    <row r="1579" spans="2:29" ht="12.75">
      <c r="B1579" s="28"/>
      <c r="AC1579" s="8"/>
    </row>
    <row r="1580" spans="2:29" ht="12.75">
      <c r="B1580" s="28"/>
      <c r="AC1580" s="8"/>
    </row>
    <row r="1581" spans="2:29" ht="12.75">
      <c r="B1581" s="28"/>
      <c r="AC1581" s="8"/>
    </row>
    <row r="1582" spans="2:29" ht="12.75">
      <c r="B1582" s="28"/>
      <c r="AC1582" s="8"/>
    </row>
    <row r="1583" spans="2:29" ht="12.75">
      <c r="B1583" s="28"/>
      <c r="AC1583" s="8"/>
    </row>
    <row r="1584" spans="2:29" ht="12.75">
      <c r="B1584" s="28"/>
      <c r="AC1584" s="8"/>
    </row>
    <row r="1585" spans="2:29" ht="12.75">
      <c r="B1585" s="28"/>
      <c r="AC1585" s="8"/>
    </row>
    <row r="1586" spans="2:29" ht="12.75">
      <c r="B1586" s="28"/>
      <c r="AC1586" s="8"/>
    </row>
    <row r="1587" spans="2:29" ht="12.75">
      <c r="B1587" s="28"/>
      <c r="AC1587" s="8"/>
    </row>
    <row r="1588" spans="2:29" ht="12.75">
      <c r="B1588" s="28"/>
      <c r="AC1588" s="8"/>
    </row>
    <row r="1589" spans="2:29" ht="12.75">
      <c r="B1589" s="28"/>
      <c r="AC1589" s="8"/>
    </row>
    <row r="1590" spans="2:29" ht="12.75">
      <c r="B1590" s="28"/>
      <c r="AC1590" s="8"/>
    </row>
    <row r="1591" spans="2:29" ht="12.75">
      <c r="B1591" s="28"/>
      <c r="AC1591" s="8"/>
    </row>
    <row r="1592" spans="2:29" ht="12.75">
      <c r="B1592" s="28"/>
      <c r="AC1592" s="8"/>
    </row>
    <row r="1593" spans="2:29" ht="12.75">
      <c r="B1593" s="28"/>
      <c r="AC1593" s="8"/>
    </row>
    <row r="1594" spans="2:29" ht="12.75">
      <c r="B1594" s="28"/>
      <c r="AC1594" s="8"/>
    </row>
    <row r="1595" spans="2:29" ht="12.75">
      <c r="B1595" s="28"/>
      <c r="AC1595" s="8"/>
    </row>
    <row r="1596" spans="2:29" ht="12.75">
      <c r="B1596" s="28"/>
      <c r="AC1596" s="8"/>
    </row>
    <row r="1597" spans="2:29" ht="12.75">
      <c r="B1597" s="28"/>
      <c r="AC1597" s="8"/>
    </row>
    <row r="1598" spans="2:29" ht="12.75">
      <c r="B1598" s="28"/>
      <c r="AC1598" s="8"/>
    </row>
    <row r="1599" spans="2:29" ht="12.75">
      <c r="B1599" s="28"/>
      <c r="AC1599" s="8"/>
    </row>
    <row r="1600" spans="2:29" ht="12.75">
      <c r="B1600" s="28"/>
      <c r="AC1600" s="8"/>
    </row>
    <row r="1601" spans="2:29" ht="12.75">
      <c r="B1601" s="28"/>
      <c r="AC1601" s="8"/>
    </row>
    <row r="1602" spans="2:29" ht="12.75">
      <c r="B1602" s="28"/>
      <c r="AC1602" s="8"/>
    </row>
    <row r="1603" spans="2:29" ht="12.75">
      <c r="B1603" s="28"/>
      <c r="AC1603" s="8"/>
    </row>
    <row r="1604" spans="2:29" ht="12.75">
      <c r="B1604" s="28"/>
      <c r="AC1604" s="8"/>
    </row>
    <row r="1605" spans="2:29" ht="12.75">
      <c r="B1605" s="28"/>
      <c r="AC1605" s="8"/>
    </row>
    <row r="1606" spans="2:29" ht="12.75">
      <c r="B1606" s="28"/>
      <c r="AC1606" s="8"/>
    </row>
    <row r="1607" spans="2:29" ht="12.75">
      <c r="B1607" s="28"/>
      <c r="AC1607" s="8"/>
    </row>
    <row r="1608" spans="2:29" ht="12.75">
      <c r="B1608" s="28"/>
      <c r="AC1608" s="8"/>
    </row>
    <row r="1609" spans="2:29" ht="12.75">
      <c r="B1609" s="28"/>
      <c r="AC1609" s="8"/>
    </row>
    <row r="1610" spans="2:29" ht="12.75">
      <c r="B1610" s="28"/>
      <c r="AC1610" s="8"/>
    </row>
    <row r="1611" spans="2:29" ht="12.75">
      <c r="B1611" s="28"/>
      <c r="AC1611" s="8"/>
    </row>
    <row r="1612" spans="2:29" ht="12.75">
      <c r="B1612" s="28"/>
      <c r="AC1612" s="8"/>
    </row>
    <row r="1613" spans="2:29" ht="12.75">
      <c r="B1613" s="28"/>
      <c r="AC1613" s="8"/>
    </row>
    <row r="1614" spans="2:29" ht="12.75">
      <c r="B1614" s="28"/>
      <c r="AC1614" s="8"/>
    </row>
    <row r="1615" spans="2:29" ht="12.75">
      <c r="B1615" s="28"/>
      <c r="AC1615" s="8"/>
    </row>
    <row r="1616" spans="2:29" ht="12.75">
      <c r="B1616" s="28"/>
      <c r="AC1616" s="8"/>
    </row>
    <row r="1617" spans="2:29" ht="12.75">
      <c r="B1617" s="28"/>
      <c r="AC1617" s="8"/>
    </row>
    <row r="1618" spans="2:29" ht="12.75">
      <c r="B1618" s="28"/>
      <c r="AC1618" s="8"/>
    </row>
    <row r="1619" spans="2:29" ht="12.75">
      <c r="B1619" s="28"/>
      <c r="AC1619" s="8"/>
    </row>
    <row r="1620" spans="2:29" ht="12.75">
      <c r="B1620" s="28"/>
      <c r="AC1620" s="8"/>
    </row>
    <row r="1621" spans="2:29" ht="12.75">
      <c r="B1621" s="28"/>
      <c r="AC1621" s="8"/>
    </row>
    <row r="1622" spans="2:29" ht="12.75">
      <c r="B1622" s="28"/>
      <c r="AC1622" s="8"/>
    </row>
    <row r="1623" spans="2:29" ht="12.75">
      <c r="B1623" s="28"/>
      <c r="AC1623" s="8"/>
    </row>
    <row r="1624" spans="2:29" ht="12.75">
      <c r="B1624" s="28"/>
      <c r="AC1624" s="8"/>
    </row>
    <row r="1625" spans="2:29" ht="12.75">
      <c r="B1625" s="28"/>
      <c r="AC1625" s="8"/>
    </row>
    <row r="1626" spans="2:29" ht="12.75">
      <c r="B1626" s="28"/>
      <c r="AC1626" s="8"/>
    </row>
    <row r="1627" spans="2:29" ht="12.75">
      <c r="B1627" s="28"/>
      <c r="AC1627" s="8"/>
    </row>
    <row r="1628" spans="2:29" ht="12.75">
      <c r="B1628" s="28"/>
      <c r="AC1628" s="8"/>
    </row>
    <row r="1629" spans="2:29" ht="12.75">
      <c r="B1629" s="28"/>
      <c r="AC1629" s="8"/>
    </row>
    <row r="1630" spans="2:29" ht="12.75">
      <c r="B1630" s="28"/>
      <c r="AC1630" s="8"/>
    </row>
    <row r="1631" spans="2:29" ht="12.75">
      <c r="B1631" s="28"/>
      <c r="AC1631" s="8"/>
    </row>
    <row r="1632" spans="2:29" ht="12.75">
      <c r="B1632" s="28"/>
      <c r="AC1632" s="8"/>
    </row>
    <row r="1633" spans="2:29" ht="12.75">
      <c r="B1633" s="28"/>
      <c r="AC1633" s="8"/>
    </row>
    <row r="1634" spans="2:29" ht="12.75">
      <c r="B1634" s="28"/>
      <c r="AC1634" s="8"/>
    </row>
    <row r="1635" spans="2:29" ht="12.75">
      <c r="B1635" s="28"/>
      <c r="AC1635" s="8"/>
    </row>
    <row r="1636" spans="2:29" ht="12.75">
      <c r="B1636" s="28"/>
      <c r="AC1636" s="8"/>
    </row>
    <row r="1637" spans="2:29" ht="12.75">
      <c r="B1637" s="28"/>
      <c r="AC1637" s="8"/>
    </row>
    <row r="1638" spans="2:29" ht="12.75">
      <c r="B1638" s="28"/>
      <c r="AC1638" s="8"/>
    </row>
    <row r="1639" spans="2:29" ht="12.75">
      <c r="B1639" s="28"/>
      <c r="AC1639" s="8"/>
    </row>
    <row r="1640" spans="2:29" ht="12.75">
      <c r="B1640" s="28"/>
      <c r="AC1640" s="8"/>
    </row>
    <row r="1641" spans="2:29" ht="12.75">
      <c r="B1641" s="28"/>
      <c r="AC1641" s="8"/>
    </row>
    <row r="1642" spans="2:29" ht="12.75">
      <c r="B1642" s="28"/>
      <c r="AC1642" s="8"/>
    </row>
    <row r="1643" spans="2:29" ht="12.75">
      <c r="B1643" s="28"/>
      <c r="AC1643" s="8"/>
    </row>
    <row r="1644" spans="2:29" ht="12.75">
      <c r="B1644" s="28"/>
      <c r="AC1644" s="8"/>
    </row>
    <row r="1645" spans="2:29" ht="12.75">
      <c r="B1645" s="28"/>
      <c r="AC1645" s="8"/>
    </row>
    <row r="1646" spans="2:29" ht="12.75">
      <c r="B1646" s="28"/>
      <c r="AC1646" s="8"/>
    </row>
    <row r="1647" spans="2:29" ht="12.75">
      <c r="B1647" s="28"/>
      <c r="AC1647" s="8"/>
    </row>
    <row r="1648" spans="2:29" ht="12.75">
      <c r="B1648" s="28"/>
      <c r="AC1648" s="8"/>
    </row>
    <row r="1649" spans="2:29" ht="12.75">
      <c r="B1649" s="28"/>
      <c r="AC1649" s="8"/>
    </row>
    <row r="1650" spans="2:29" ht="12.75">
      <c r="B1650" s="28"/>
      <c r="AC1650" s="8"/>
    </row>
    <row r="1651" spans="2:29" ht="12.75">
      <c r="B1651" s="28"/>
      <c r="AC1651" s="8"/>
    </row>
    <row r="1652" spans="2:29" ht="12.75">
      <c r="B1652" s="28"/>
      <c r="AC1652" s="8"/>
    </row>
    <row r="1653" spans="2:29" ht="12.75">
      <c r="B1653" s="28"/>
      <c r="AC1653" s="8"/>
    </row>
    <row r="1654" spans="2:29" ht="12.75">
      <c r="B1654" s="28"/>
      <c r="AC1654" s="8"/>
    </row>
    <row r="1655" spans="2:29" ht="12.75">
      <c r="B1655" s="28"/>
      <c r="AC1655" s="8"/>
    </row>
    <row r="1656" spans="2:29" ht="12.75">
      <c r="B1656" s="28"/>
      <c r="AC1656" s="8"/>
    </row>
    <row r="1657" spans="2:29" ht="12.75">
      <c r="B1657" s="28"/>
      <c r="AC1657" s="8"/>
    </row>
    <row r="1658" spans="2:29" ht="12.75">
      <c r="B1658" s="28"/>
      <c r="AC1658" s="8"/>
    </row>
    <row r="1659" spans="2:29" ht="12.75">
      <c r="B1659" s="28"/>
      <c r="AC1659" s="8"/>
    </row>
    <row r="1660" spans="2:29" ht="12.75">
      <c r="B1660" s="28"/>
      <c r="AC1660" s="8"/>
    </row>
    <row r="1661" spans="2:29" ht="12.75">
      <c r="B1661" s="28"/>
      <c r="AC1661" s="8"/>
    </row>
    <row r="1662" spans="2:29" ht="12.75">
      <c r="B1662" s="28"/>
      <c r="AC1662" s="8"/>
    </row>
    <row r="1663" spans="2:29" ht="12.75">
      <c r="B1663" s="28"/>
      <c r="AC1663" s="8"/>
    </row>
    <row r="1664" spans="2:29" ht="12.75">
      <c r="B1664" s="28"/>
      <c r="AC1664" s="8"/>
    </row>
    <row r="1665" spans="2:29" ht="12.75">
      <c r="B1665" s="28"/>
      <c r="AC1665" s="8"/>
    </row>
    <row r="1666" spans="2:29" ht="12.75">
      <c r="B1666" s="28"/>
      <c r="AC1666" s="8"/>
    </row>
    <row r="1667" spans="2:29" ht="12.75">
      <c r="B1667" s="28"/>
      <c r="AC1667" s="8"/>
    </row>
    <row r="1668" spans="2:29" ht="12.75">
      <c r="B1668" s="28"/>
      <c r="AC1668" s="8"/>
    </row>
    <row r="1669" spans="2:29" ht="12.75">
      <c r="B1669" s="28"/>
      <c r="AC1669" s="8"/>
    </row>
    <row r="1670" spans="2:29" ht="12.75">
      <c r="B1670" s="28"/>
      <c r="AC1670" s="8"/>
    </row>
    <row r="1671" spans="2:29" ht="12.75">
      <c r="B1671" s="28"/>
      <c r="AC1671" s="8"/>
    </row>
    <row r="1672" spans="2:29" ht="12.75">
      <c r="B1672" s="28"/>
      <c r="AC1672" s="8"/>
    </row>
    <row r="1673" spans="2:29" ht="12.75">
      <c r="B1673" s="28"/>
      <c r="AC1673" s="8"/>
    </row>
    <row r="1674" spans="2:29" ht="12.75">
      <c r="B1674" s="28"/>
      <c r="AC1674" s="8"/>
    </row>
    <row r="1675" spans="2:29" ht="12.75">
      <c r="B1675" s="28"/>
      <c r="AC1675" s="8"/>
    </row>
    <row r="1676" spans="2:29" ht="12.75">
      <c r="B1676" s="28"/>
      <c r="AC1676" s="8"/>
    </row>
    <row r="1677" spans="2:29" ht="12.75">
      <c r="B1677" s="28"/>
      <c r="AC1677" s="8"/>
    </row>
    <row r="1678" spans="2:29" ht="12.75">
      <c r="B1678" s="28"/>
      <c r="AC1678" s="8"/>
    </row>
    <row r="1679" spans="2:29" ht="12.75">
      <c r="B1679" s="28"/>
      <c r="AC1679" s="8"/>
    </row>
    <row r="1680" spans="2:29" ht="12.75">
      <c r="B1680" s="28"/>
      <c r="AC1680" s="8"/>
    </row>
    <row r="1681" spans="2:29" ht="12.75">
      <c r="B1681" s="28"/>
      <c r="AC1681" s="8"/>
    </row>
    <row r="1682" spans="2:29" ht="12.75">
      <c r="B1682" s="28"/>
      <c r="AC1682" s="8"/>
    </row>
    <row r="1683" spans="2:29" ht="12.75">
      <c r="B1683" s="28"/>
      <c r="AC1683" s="8"/>
    </row>
    <row r="1684" spans="2:29" ht="12.75">
      <c r="B1684" s="28"/>
      <c r="AC1684" s="8"/>
    </row>
    <row r="1685" spans="2:29" ht="12.75">
      <c r="B1685" s="28"/>
      <c r="AC1685" s="8"/>
    </row>
    <row r="1686" spans="2:29" ht="12.75">
      <c r="B1686" s="28"/>
      <c r="AC1686" s="8"/>
    </row>
    <row r="1687" spans="2:29" ht="12.75">
      <c r="B1687" s="28"/>
      <c r="AC1687" s="8"/>
    </row>
    <row r="1688" spans="2:29" ht="12.75">
      <c r="B1688" s="28"/>
      <c r="AC1688" s="8"/>
    </row>
    <row r="1689" spans="2:29" ht="12.75">
      <c r="B1689" s="28"/>
      <c r="AC1689" s="8"/>
    </row>
    <row r="1690" spans="2:29" ht="12.75">
      <c r="B1690" s="28"/>
      <c r="AC1690" s="8"/>
    </row>
    <row r="1691" spans="2:29" ht="12.75">
      <c r="B1691" s="28"/>
      <c r="AC1691" s="8"/>
    </row>
    <row r="1692" spans="2:29" ht="12.75">
      <c r="B1692" s="28"/>
      <c r="AC1692" s="8"/>
    </row>
    <row r="1693" spans="2:29" ht="12.75">
      <c r="B1693" s="28"/>
      <c r="AC1693" s="8"/>
    </row>
    <row r="1694" spans="2:29" ht="12.75">
      <c r="B1694" s="28"/>
      <c r="AC1694" s="8"/>
    </row>
    <row r="1695" spans="2:29" ht="12.75">
      <c r="B1695" s="28"/>
      <c r="AC1695" s="8"/>
    </row>
    <row r="1696" spans="2:29" ht="12.75">
      <c r="B1696" s="28"/>
      <c r="AC1696" s="8"/>
    </row>
    <row r="1697" spans="2:29" ht="12.75">
      <c r="B1697" s="28"/>
      <c r="AC1697" s="8"/>
    </row>
    <row r="1698" spans="2:29" ht="12.75">
      <c r="B1698" s="28"/>
      <c r="AC1698" s="8"/>
    </row>
    <row r="1699" spans="2:29" ht="12.75">
      <c r="B1699" s="28"/>
      <c r="AC1699" s="8"/>
    </row>
    <row r="1700" spans="2:29" ht="12.75">
      <c r="B1700" s="28"/>
      <c r="AC1700" s="8"/>
    </row>
    <row r="1701" spans="2:29" ht="12.75">
      <c r="B1701" s="28"/>
      <c r="AC1701" s="8"/>
    </row>
    <row r="1702" spans="2:29" ht="12.75">
      <c r="B1702" s="28"/>
      <c r="AC1702" s="8"/>
    </row>
    <row r="1703" spans="2:29" ht="12.75">
      <c r="B1703" s="28"/>
      <c r="AC1703" s="8"/>
    </row>
    <row r="1704" spans="2:29" ht="12.75">
      <c r="B1704" s="28"/>
      <c r="AC1704" s="8"/>
    </row>
    <row r="1705" spans="2:29" ht="12.75">
      <c r="B1705" s="28"/>
      <c r="AC1705" s="8"/>
    </row>
    <row r="1706" spans="2:29" ht="12.75">
      <c r="B1706" s="28"/>
      <c r="AC1706" s="8"/>
    </row>
    <row r="1707" spans="2:29" ht="12.75">
      <c r="B1707" s="28"/>
      <c r="AC1707" s="8"/>
    </row>
    <row r="1708" spans="2:29" ht="12.75">
      <c r="B1708" s="28"/>
      <c r="AC1708" s="8"/>
    </row>
    <row r="1709" spans="2:29" ht="12.75">
      <c r="B1709" s="28"/>
      <c r="AC1709" s="8"/>
    </row>
    <row r="1710" spans="2:29" ht="12.75">
      <c r="B1710" s="28"/>
      <c r="AC1710" s="8"/>
    </row>
    <row r="1711" spans="2:29" ht="12.75">
      <c r="B1711" s="28"/>
      <c r="AC1711" s="8"/>
    </row>
    <row r="1712" spans="2:29" ht="12.75">
      <c r="B1712" s="28"/>
      <c r="AC1712" s="8"/>
    </row>
    <row r="1713" spans="2:29" ht="12.75">
      <c r="B1713" s="28"/>
      <c r="AC1713" s="8"/>
    </row>
    <row r="1714" spans="2:29" ht="12.75">
      <c r="B1714" s="28"/>
      <c r="AC1714" s="8"/>
    </row>
    <row r="1715" spans="2:29" ht="12.75">
      <c r="B1715" s="28"/>
      <c r="AC1715" s="8"/>
    </row>
    <row r="1716" spans="2:29" ht="12.75">
      <c r="B1716" s="28"/>
      <c r="AC1716" s="8"/>
    </row>
    <row r="1717" spans="2:29" ht="12.75">
      <c r="B1717" s="28"/>
      <c r="AC1717" s="8"/>
    </row>
    <row r="1718" spans="2:29" ht="12.75">
      <c r="B1718" s="28"/>
      <c r="AC1718" s="8"/>
    </row>
    <row r="1719" spans="2:29" ht="12.75">
      <c r="B1719" s="28"/>
      <c r="AC1719" s="8"/>
    </row>
    <row r="1720" spans="2:29" ht="12.75">
      <c r="B1720" s="28"/>
      <c r="AC1720" s="8"/>
    </row>
    <row r="1721" spans="2:29" ht="12.75">
      <c r="B1721" s="28"/>
      <c r="AC1721" s="8"/>
    </row>
    <row r="1722" spans="2:29" ht="12.75">
      <c r="B1722" s="28"/>
      <c r="AC1722" s="8"/>
    </row>
    <row r="1723" spans="2:29" ht="12.75">
      <c r="B1723" s="28"/>
      <c r="AC1723" s="8"/>
    </row>
    <row r="1724" spans="2:29" ht="12.75">
      <c r="B1724" s="28"/>
      <c r="AC1724" s="8"/>
    </row>
    <row r="1725" spans="2:29" ht="12.75">
      <c r="B1725" s="28"/>
      <c r="AC1725" s="8"/>
    </row>
    <row r="1726" spans="2:29" ht="12.75">
      <c r="B1726" s="28"/>
      <c r="AC1726" s="8"/>
    </row>
    <row r="1727" spans="2:29" ht="12.75">
      <c r="B1727" s="28"/>
      <c r="AC1727" s="8"/>
    </row>
    <row r="1728" spans="2:29" ht="12.75">
      <c r="B1728" s="28"/>
      <c r="AC1728" s="8"/>
    </row>
    <row r="1729" spans="2:29" ht="12.75">
      <c r="B1729" s="28"/>
      <c r="AC1729" s="8"/>
    </row>
    <row r="1730" spans="2:29" ht="12.75">
      <c r="B1730" s="28"/>
      <c r="AC1730" s="8"/>
    </row>
    <row r="1731" spans="2:29" ht="12.75">
      <c r="B1731" s="28"/>
      <c r="AC1731" s="8"/>
    </row>
    <row r="1732" spans="2:29" ht="12.75">
      <c r="B1732" s="28"/>
      <c r="AC1732" s="8"/>
    </row>
    <row r="1733" spans="2:29" ht="12.75">
      <c r="B1733" s="28"/>
      <c r="AC1733" s="8"/>
    </row>
    <row r="1734" spans="2:29" ht="12.75">
      <c r="B1734" s="28"/>
      <c r="AC1734" s="8"/>
    </row>
    <row r="1735" spans="2:29" ht="12.75">
      <c r="B1735" s="28"/>
      <c r="AC1735" s="8"/>
    </row>
    <row r="1736" spans="2:29" ht="12.75">
      <c r="B1736" s="28"/>
      <c r="AC1736" s="8"/>
    </row>
    <row r="1737" spans="2:29" ht="12.75">
      <c r="B1737" s="28"/>
      <c r="AC1737" s="8"/>
    </row>
    <row r="1738" spans="2:29" ht="12.75">
      <c r="B1738" s="28"/>
      <c r="AC1738" s="8"/>
    </row>
    <row r="1739" spans="2:29" ht="12.75">
      <c r="B1739" s="28"/>
      <c r="AC1739" s="8"/>
    </row>
    <row r="1740" spans="2:29" ht="12.75">
      <c r="B1740" s="28"/>
      <c r="AC1740" s="8"/>
    </row>
    <row r="1741" spans="2:29" ht="12.75">
      <c r="B1741" s="28"/>
      <c r="AC1741" s="8"/>
    </row>
    <row r="1742" spans="2:29" ht="12.75">
      <c r="B1742" s="28"/>
      <c r="AC1742" s="8"/>
    </row>
    <row r="1743" spans="2:29" ht="12.75">
      <c r="B1743" s="28"/>
      <c r="AC1743" s="8"/>
    </row>
    <row r="1744" spans="2:29" ht="12.75">
      <c r="B1744" s="28"/>
      <c r="AC1744" s="8"/>
    </row>
    <row r="1745" spans="2:29" ht="12.75">
      <c r="B1745" s="28"/>
      <c r="AC1745" s="8"/>
    </row>
    <row r="1746" spans="2:29" ht="12.75">
      <c r="B1746" s="28"/>
      <c r="AC1746" s="8"/>
    </row>
    <row r="1747" spans="2:29" ht="12.75">
      <c r="B1747" s="28"/>
      <c r="AC1747" s="8"/>
    </row>
    <row r="1748" spans="2:29" ht="12.75">
      <c r="B1748" s="28"/>
      <c r="AC1748" s="8"/>
    </row>
    <row r="1749" spans="2:29" ht="12.75">
      <c r="B1749" s="28"/>
      <c r="AC1749" s="8"/>
    </row>
    <row r="1750" spans="2:29" ht="12.75">
      <c r="B1750" s="28"/>
      <c r="AC1750" s="8"/>
    </row>
    <row r="1751" spans="2:29" ht="12.75">
      <c r="B1751" s="28"/>
      <c r="AC1751" s="8"/>
    </row>
    <row r="1752" spans="2:29" ht="12.75">
      <c r="B1752" s="28"/>
      <c r="AC1752" s="8"/>
    </row>
    <row r="1753" spans="2:29" ht="12.75">
      <c r="B1753" s="28"/>
      <c r="AC1753" s="8"/>
    </row>
    <row r="1754" spans="2:29" ht="12.75">
      <c r="B1754" s="28"/>
      <c r="AC1754" s="8"/>
    </row>
    <row r="1755" spans="2:29" ht="12.75">
      <c r="B1755" s="28"/>
      <c r="AC1755" s="8"/>
    </row>
    <row r="1756" spans="2:29" ht="12.75">
      <c r="B1756" s="28"/>
      <c r="AC1756" s="8"/>
    </row>
    <row r="1757" spans="2:29" ht="12.75">
      <c r="B1757" s="28"/>
      <c r="AC1757" s="8"/>
    </row>
    <row r="1758" spans="2:29" ht="12.75">
      <c r="B1758" s="28"/>
      <c r="AC1758" s="8"/>
    </row>
    <row r="1759" spans="2:29" ht="12.75">
      <c r="B1759" s="28"/>
      <c r="AC1759" s="8"/>
    </row>
    <row r="1760" spans="2:29" ht="12.75">
      <c r="B1760" s="28"/>
      <c r="AC1760" s="8"/>
    </row>
    <row r="1761" spans="2:29" ht="12.75">
      <c r="B1761" s="28"/>
      <c r="AC1761" s="8"/>
    </row>
    <row r="1762" spans="2:29" ht="12.75">
      <c r="B1762" s="28"/>
      <c r="AC1762" s="8"/>
    </row>
    <row r="1763" spans="2:29" ht="12.75">
      <c r="B1763" s="28"/>
      <c r="AC1763" s="8"/>
    </row>
    <row r="1764" spans="2:29" ht="12.75">
      <c r="B1764" s="28"/>
      <c r="AC1764" s="8"/>
    </row>
    <row r="1765" spans="2:29" ht="12.75">
      <c r="B1765" s="28"/>
      <c r="AC1765" s="8"/>
    </row>
    <row r="1766" spans="2:29" ht="12.75">
      <c r="B1766" s="28"/>
      <c r="AC1766" s="8"/>
    </row>
    <row r="1767" spans="2:29" ht="12.75">
      <c r="B1767" s="28"/>
      <c r="AC1767" s="8"/>
    </row>
    <row r="1768" spans="2:29" ht="12.75">
      <c r="B1768" s="28"/>
      <c r="AC1768" s="8"/>
    </row>
    <row r="1769" spans="2:29" ht="12.75">
      <c r="B1769" s="28"/>
      <c r="AC1769" s="8"/>
    </row>
    <row r="1770" spans="2:29" ht="12.75">
      <c r="B1770" s="28"/>
      <c r="AC1770" s="8"/>
    </row>
    <row r="1771" spans="2:29" ht="12.75">
      <c r="B1771" s="28"/>
      <c r="AC1771" s="8"/>
    </row>
    <row r="1772" spans="2:29" ht="12.75">
      <c r="B1772" s="28"/>
      <c r="AC1772" s="8"/>
    </row>
    <row r="1773" spans="2:29" ht="12.75">
      <c r="B1773" s="28"/>
      <c r="AC1773" s="8"/>
    </row>
    <row r="1774" spans="2:29" ht="12.75">
      <c r="B1774" s="28"/>
      <c r="AC1774" s="8"/>
    </row>
    <row r="1775" spans="2:29" ht="12.75">
      <c r="B1775" s="28"/>
      <c r="AC1775" s="8"/>
    </row>
    <row r="1776" spans="2:29" ht="12.75">
      <c r="B1776" s="28"/>
      <c r="AC1776" s="8"/>
    </row>
    <row r="1777" spans="2:29" ht="12.75">
      <c r="B1777" s="28"/>
      <c r="AC1777" s="8"/>
    </row>
    <row r="1778" spans="2:29" ht="12.75">
      <c r="B1778" s="28"/>
      <c r="AC1778" s="8"/>
    </row>
    <row r="1779" spans="2:29" ht="12.75">
      <c r="B1779" s="28"/>
      <c r="AC1779" s="8"/>
    </row>
    <row r="1780" spans="2:29" ht="12.75">
      <c r="B1780" s="28"/>
      <c r="AC1780" s="8"/>
    </row>
    <row r="1781" spans="2:29" ht="12.75">
      <c r="B1781" s="28"/>
      <c r="AC1781" s="8"/>
    </row>
    <row r="1782" spans="2:29" ht="12.75">
      <c r="B1782" s="28"/>
      <c r="AC1782" s="8"/>
    </row>
    <row r="1783" spans="2:29" ht="12.75">
      <c r="B1783" s="28"/>
      <c r="AC1783" s="8"/>
    </row>
    <row r="1784" spans="2:29" ht="12.75">
      <c r="B1784" s="28"/>
      <c r="AC1784" s="8"/>
    </row>
    <row r="1785" spans="2:29" ht="12.75">
      <c r="B1785" s="28"/>
      <c r="AC1785" s="8"/>
    </row>
    <row r="1786" spans="2:29" ht="12.75">
      <c r="B1786" s="28"/>
      <c r="AC1786" s="8"/>
    </row>
    <row r="1787" spans="2:29" ht="12.75">
      <c r="B1787" s="28"/>
      <c r="AC1787" s="8"/>
    </row>
    <row r="1788" spans="2:29" ht="12.75">
      <c r="B1788" s="28"/>
      <c r="AC1788" s="8"/>
    </row>
    <row r="1789" spans="2:29" ht="12.75">
      <c r="B1789" s="28"/>
      <c r="AC1789" s="8"/>
    </row>
    <row r="1790" spans="2:29" ht="12.75">
      <c r="B1790" s="28"/>
      <c r="AC1790" s="8"/>
    </row>
    <row r="1791" spans="2:29" ht="12.75">
      <c r="B1791" s="28"/>
      <c r="AC1791" s="8"/>
    </row>
    <row r="1792" spans="2:29" ht="12.75">
      <c r="B1792" s="28"/>
      <c r="AC1792" s="8"/>
    </row>
    <row r="1793" spans="2:29" ht="12.75">
      <c r="B1793" s="28"/>
      <c r="AC1793" s="8"/>
    </row>
    <row r="1794" spans="2:29" ht="12.75">
      <c r="B1794" s="28"/>
      <c r="AC1794" s="8"/>
    </row>
    <row r="1795" spans="2:29" ht="12.75">
      <c r="B1795" s="28"/>
      <c r="AC1795" s="8"/>
    </row>
    <row r="1796" spans="2:29" ht="12.75">
      <c r="B1796" s="28"/>
      <c r="AC1796" s="8"/>
    </row>
    <row r="1797" spans="2:29" ht="12.75">
      <c r="B1797" s="28"/>
      <c r="AC1797" s="8"/>
    </row>
    <row r="1798" spans="2:29" ht="12.75">
      <c r="B1798" s="28"/>
      <c r="AC1798" s="8"/>
    </row>
    <row r="1799" spans="2:29" ht="12.75">
      <c r="B1799" s="28"/>
      <c r="AC1799" s="8"/>
    </row>
    <row r="1800" spans="2:29" ht="12.75">
      <c r="B1800" s="28"/>
      <c r="AC1800" s="8"/>
    </row>
    <row r="1801" spans="2:29" ht="12.75">
      <c r="B1801" s="28"/>
      <c r="AC1801" s="8"/>
    </row>
    <row r="1802" spans="2:29" ht="12.75">
      <c r="B1802" s="28"/>
      <c r="AC1802" s="8"/>
    </row>
    <row r="1803" spans="2:29" ht="12.75">
      <c r="B1803" s="28"/>
      <c r="AC1803" s="8"/>
    </row>
    <row r="1804" spans="2:29" ht="12.75">
      <c r="B1804" s="28"/>
      <c r="AC1804" s="8"/>
    </row>
    <row r="1805" spans="2:29" ht="12.75">
      <c r="B1805" s="28"/>
      <c r="AC1805" s="8"/>
    </row>
    <row r="1806" spans="2:29" ht="12.75">
      <c r="B1806" s="28"/>
      <c r="AC1806" s="8"/>
    </row>
    <row r="1807" spans="2:29" ht="12.75">
      <c r="B1807" s="28"/>
      <c r="AC1807" s="8"/>
    </row>
    <row r="1808" spans="2:29" ht="12.75">
      <c r="B1808" s="28"/>
      <c r="AC1808" s="8"/>
    </row>
    <row r="1809" spans="2:29" ht="12.75">
      <c r="B1809" s="28"/>
      <c r="AC1809" s="8"/>
    </row>
    <row r="1810" spans="2:29" ht="12.75">
      <c r="B1810" s="28"/>
      <c r="AC1810" s="8"/>
    </row>
    <row r="1811" spans="2:29" ht="12.75">
      <c r="B1811" s="28"/>
      <c r="AC1811" s="8"/>
    </row>
    <row r="1812" spans="2:29" ht="12.75">
      <c r="B1812" s="28"/>
      <c r="AC1812" s="8"/>
    </row>
    <row r="1813" spans="2:29" ht="12.75">
      <c r="B1813" s="28"/>
      <c r="AC1813" s="8"/>
    </row>
    <row r="1814" spans="2:29" ht="12.75">
      <c r="B1814" s="28"/>
      <c r="AC1814" s="8"/>
    </row>
    <row r="1815" spans="2:29" ht="12.75">
      <c r="B1815" s="28"/>
      <c r="AC1815" s="8"/>
    </row>
    <row r="1816" spans="2:29" ht="12.75">
      <c r="B1816" s="28"/>
      <c r="AC1816" s="8"/>
    </row>
    <row r="1817" spans="2:29" ht="12.75">
      <c r="B1817" s="28"/>
      <c r="AC1817" s="8"/>
    </row>
    <row r="1818" spans="2:29" ht="12.75">
      <c r="B1818" s="28"/>
      <c r="AC1818" s="8"/>
    </row>
    <row r="1819" spans="2:29" ht="12.75">
      <c r="B1819" s="28"/>
      <c r="AC1819" s="8"/>
    </row>
    <row r="1820" spans="2:29" ht="12.75">
      <c r="B1820" s="28"/>
      <c r="AC1820" s="8"/>
    </row>
    <row r="1821" spans="2:29" ht="12.75">
      <c r="B1821" s="28"/>
      <c r="AC1821" s="8"/>
    </row>
    <row r="1822" spans="2:29" ht="12.75">
      <c r="B1822" s="28"/>
      <c r="AC1822" s="8"/>
    </row>
    <row r="1823" spans="2:29" ht="12.75">
      <c r="B1823" s="28"/>
      <c r="AC1823" s="8"/>
    </row>
    <row r="1824" spans="2:29" ht="12.75">
      <c r="B1824" s="28"/>
      <c r="AC1824" s="8"/>
    </row>
    <row r="1825" spans="2:29" ht="12.75">
      <c r="B1825" s="28"/>
      <c r="AC1825" s="8"/>
    </row>
    <row r="1826" spans="2:29" ht="12.75">
      <c r="B1826" s="28"/>
      <c r="AC1826" s="8"/>
    </row>
    <row r="1827" spans="2:29" ht="12.75">
      <c r="B1827" s="28"/>
      <c r="AC1827" s="8"/>
    </row>
    <row r="1828" spans="2:29" ht="12.75">
      <c r="B1828" s="28"/>
      <c r="AC1828" s="8"/>
    </row>
    <row r="1829" spans="2:29" ht="12.75">
      <c r="B1829" s="28"/>
      <c r="AC1829" s="8"/>
    </row>
    <row r="1830" spans="2:29" ht="12.75">
      <c r="B1830" s="28"/>
      <c r="AC1830" s="8"/>
    </row>
    <row r="1831" spans="2:29" ht="12.75">
      <c r="B1831" s="28"/>
      <c r="AC1831" s="8"/>
    </row>
    <row r="1832" spans="2:29" ht="12.75">
      <c r="B1832" s="28"/>
      <c r="AC1832" s="8"/>
    </row>
    <row r="1833" spans="2:29" ht="12.75">
      <c r="B1833" s="28"/>
      <c r="AC1833" s="8"/>
    </row>
    <row r="1834" spans="2:29" ht="12.75">
      <c r="B1834" s="28"/>
      <c r="AC1834" s="8"/>
    </row>
    <row r="1835" spans="2:29" ht="12.75">
      <c r="B1835" s="28"/>
      <c r="AC1835" s="8"/>
    </row>
    <row r="1836" spans="2:29" ht="12.75">
      <c r="B1836" s="28"/>
      <c r="AC1836" s="8"/>
    </row>
    <row r="1837" spans="2:29" ht="12.75">
      <c r="B1837" s="28"/>
      <c r="AC1837" s="8"/>
    </row>
    <row r="1838" spans="2:29" ht="12.75">
      <c r="B1838" s="28"/>
      <c r="AC1838" s="8"/>
    </row>
    <row r="1839" spans="2:29" ht="12.75">
      <c r="B1839" s="28"/>
      <c r="AC1839" s="8"/>
    </row>
    <row r="1840" spans="2:29" ht="12.75">
      <c r="B1840" s="28"/>
      <c r="AC1840" s="8"/>
    </row>
    <row r="1841" spans="2:29" ht="12.75">
      <c r="B1841" s="28"/>
      <c r="AC1841" s="8"/>
    </row>
    <row r="1842" spans="2:29" ht="12.75">
      <c r="B1842" s="28"/>
      <c r="AC1842" s="8"/>
    </row>
    <row r="1843" spans="2:29" ht="12.75">
      <c r="B1843" s="28"/>
      <c r="AC1843" s="8"/>
    </row>
    <row r="1844" spans="2:29" ht="12.75">
      <c r="B1844" s="28"/>
      <c r="AC1844" s="8"/>
    </row>
    <row r="1845" spans="2:29" ht="12.75">
      <c r="B1845" s="28"/>
      <c r="AC1845" s="8"/>
    </row>
    <row r="1846" spans="2:29" ht="12.75">
      <c r="B1846" s="28"/>
      <c r="AC1846" s="8"/>
    </row>
    <row r="1847" spans="2:29" ht="12.75">
      <c r="B1847" s="28"/>
      <c r="AC1847" s="8"/>
    </row>
    <row r="1848" spans="2:29" ht="12.75">
      <c r="B1848" s="28"/>
      <c r="AC1848" s="8"/>
    </row>
    <row r="1849" spans="2:29" ht="12.75">
      <c r="B1849" s="28"/>
      <c r="AC1849" s="8"/>
    </row>
    <row r="1850" spans="2:29" ht="12.75">
      <c r="B1850" s="28"/>
      <c r="AC1850" s="8"/>
    </row>
    <row r="1851" spans="2:29" ht="12.75">
      <c r="B1851" s="28"/>
      <c r="AC1851" s="8"/>
    </row>
    <row r="1852" spans="2:29" ht="12.75">
      <c r="B1852" s="28"/>
      <c r="AC1852" s="8"/>
    </row>
    <row r="1853" spans="2:29" ht="12.75">
      <c r="B1853" s="28"/>
      <c r="AC1853" s="8"/>
    </row>
    <row r="1854" spans="2:29" ht="12.75">
      <c r="B1854" s="28"/>
      <c r="AC1854" s="8"/>
    </row>
    <row r="1855" spans="2:29" ht="12.75">
      <c r="B1855" s="28"/>
      <c r="AC1855" s="8"/>
    </row>
    <row r="1856" spans="2:29" ht="12.75">
      <c r="B1856" s="28"/>
      <c r="AC1856" s="8"/>
    </row>
    <row r="1857" spans="2:29" ht="12.75">
      <c r="B1857" s="28"/>
      <c r="AC1857" s="8"/>
    </row>
    <row r="1858" spans="2:29" ht="12.75">
      <c r="B1858" s="28"/>
      <c r="AC1858" s="8"/>
    </row>
    <row r="1859" spans="2:29" ht="12.75">
      <c r="B1859" s="28"/>
      <c r="AC1859" s="8"/>
    </row>
    <row r="1860" spans="2:29" ht="12.75">
      <c r="B1860" s="28"/>
      <c r="AC1860" s="8"/>
    </row>
    <row r="1861" spans="2:29" ht="12.75">
      <c r="B1861" s="28"/>
      <c r="AC1861" s="8"/>
    </row>
    <row r="1862" spans="2:29" ht="12.75">
      <c r="B1862" s="28"/>
      <c r="AC1862" s="8"/>
    </row>
    <row r="1863" spans="2:29" ht="12.75">
      <c r="B1863" s="28"/>
      <c r="AC1863" s="8"/>
    </row>
    <row r="1864" spans="2:29" ht="12.75">
      <c r="B1864" s="28"/>
      <c r="AC1864" s="8"/>
    </row>
    <row r="1865" spans="2:29" ht="12.75">
      <c r="B1865" s="28"/>
      <c r="AC1865" s="8"/>
    </row>
    <row r="1866" spans="2:29" ht="12.75">
      <c r="B1866" s="28"/>
      <c r="AC1866" s="8"/>
    </row>
    <row r="1867" spans="2:29" ht="12.75">
      <c r="B1867" s="28"/>
      <c r="AC1867" s="8"/>
    </row>
    <row r="1868" spans="2:29" ht="12.75">
      <c r="B1868" s="28"/>
      <c r="AC1868" s="8"/>
    </row>
    <row r="1869" spans="2:29" ht="12.75">
      <c r="B1869" s="28"/>
      <c r="AC1869" s="8"/>
    </row>
    <row r="1870" spans="2:29" ht="12.75">
      <c r="B1870" s="28"/>
      <c r="AC1870" s="8"/>
    </row>
    <row r="1871" spans="2:29" ht="12.75">
      <c r="B1871" s="28"/>
      <c r="AC1871" s="8"/>
    </row>
    <row r="1872" spans="2:29" ht="12.75">
      <c r="B1872" s="28"/>
      <c r="AC1872" s="8"/>
    </row>
    <row r="1873" spans="2:29" ht="12.75">
      <c r="B1873" s="28"/>
      <c r="AC1873" s="8"/>
    </row>
    <row r="1874" spans="2:29" ht="12.75">
      <c r="B1874" s="28"/>
      <c r="AC1874" s="8"/>
    </row>
    <row r="1875" spans="2:29" ht="12.75">
      <c r="B1875" s="28"/>
      <c r="AC1875" s="8"/>
    </row>
    <row r="1876" spans="2:29" ht="12.75">
      <c r="B1876" s="28"/>
      <c r="AC1876" s="8"/>
    </row>
    <row r="1877" spans="2:29" ht="12.75">
      <c r="B1877" s="28"/>
      <c r="AC1877" s="8"/>
    </row>
    <row r="1878" spans="2:29" ht="12.75">
      <c r="B1878" s="28"/>
      <c r="AC1878" s="8"/>
    </row>
    <row r="1879" spans="2:29" ht="12.75">
      <c r="B1879" s="28"/>
      <c r="AC1879" s="8"/>
    </row>
    <row r="1880" spans="2:29" ht="12.75">
      <c r="B1880" s="28"/>
      <c r="AC1880" s="8"/>
    </row>
    <row r="1881" spans="2:29" ht="12.75">
      <c r="B1881" s="28"/>
      <c r="AC1881" s="8"/>
    </row>
    <row r="1882" spans="2:29" ht="12.75">
      <c r="B1882" s="28"/>
      <c r="AC1882" s="8"/>
    </row>
    <row r="1883" spans="2:29" ht="12.75">
      <c r="B1883" s="28"/>
      <c r="AC1883" s="8"/>
    </row>
    <row r="1884" spans="2:29" ht="12.75">
      <c r="B1884" s="28"/>
      <c r="AC1884" s="8"/>
    </row>
    <row r="1885" spans="2:29" ht="12.75">
      <c r="B1885" s="28"/>
      <c r="AC1885" s="8"/>
    </row>
    <row r="1886" spans="2:29" ht="12.75">
      <c r="B1886" s="28"/>
      <c r="AC1886" s="8"/>
    </row>
    <row r="1887" spans="2:29" ht="12.75">
      <c r="B1887" s="28"/>
      <c r="AC1887" s="8"/>
    </row>
    <row r="1888" spans="2:29" ht="12.75">
      <c r="B1888" s="28"/>
      <c r="AC1888" s="8"/>
    </row>
    <row r="1889" spans="2:29" ht="12.75">
      <c r="B1889" s="28"/>
      <c r="AC1889" s="8"/>
    </row>
    <row r="1890" spans="2:29" ht="12.75">
      <c r="B1890" s="28"/>
      <c r="AC1890" s="8"/>
    </row>
    <row r="1891" spans="2:29" ht="12.75">
      <c r="B1891" s="28"/>
      <c r="AC1891" s="8"/>
    </row>
    <row r="1892" spans="2:29" ht="12.75">
      <c r="B1892" s="28"/>
      <c r="AC1892" s="8"/>
    </row>
    <row r="1893" spans="2:29" ht="12.75">
      <c r="B1893" s="28"/>
      <c r="AC1893" s="8"/>
    </row>
    <row r="1894" spans="2:29" ht="12.75">
      <c r="B1894" s="28"/>
      <c r="AC1894" s="8"/>
    </row>
    <row r="1895" spans="2:29" ht="12.75">
      <c r="B1895" s="28"/>
      <c r="AC1895" s="8"/>
    </row>
    <row r="1896" spans="2:29" ht="12.75">
      <c r="B1896" s="28"/>
      <c r="AC1896" s="8"/>
    </row>
    <row r="1897" spans="2:29" ht="12.75">
      <c r="B1897" s="28"/>
      <c r="AC1897" s="8"/>
    </row>
    <row r="1898" spans="2:29" ht="12.75">
      <c r="B1898" s="28"/>
      <c r="AC1898" s="8"/>
    </row>
    <row r="1899" spans="2:29" ht="12.75">
      <c r="B1899" s="28"/>
      <c r="AC1899" s="8"/>
    </row>
    <row r="1900" spans="2:29" ht="12.75">
      <c r="B1900" s="28"/>
      <c r="AC1900" s="8"/>
    </row>
    <row r="1901" spans="2:29" ht="12.75">
      <c r="B1901" s="28"/>
      <c r="AC1901" s="8"/>
    </row>
    <row r="1902" spans="2:29" ht="12.75">
      <c r="B1902" s="28"/>
      <c r="AC1902" s="8"/>
    </row>
    <row r="1903" spans="2:29" ht="12.75">
      <c r="B1903" s="28"/>
      <c r="AC1903" s="8"/>
    </row>
    <row r="1904" spans="2:29" ht="12.75">
      <c r="B1904" s="28"/>
      <c r="AC1904" s="8"/>
    </row>
    <row r="1905" spans="2:29" ht="12.75">
      <c r="B1905" s="28"/>
      <c r="AC1905" s="8"/>
    </row>
    <row r="1906" spans="2:29" ht="12.75">
      <c r="B1906" s="28"/>
      <c r="AC1906" s="8"/>
    </row>
    <row r="1907" spans="2:29" ht="12.75">
      <c r="B1907" s="28"/>
      <c r="AC1907" s="8"/>
    </row>
    <row r="1908" spans="2:29" ht="12.75">
      <c r="B1908" s="28"/>
      <c r="AC1908" s="8"/>
    </row>
    <row r="1909" spans="2:29" ht="12.75">
      <c r="B1909" s="28"/>
      <c r="AC1909" s="8"/>
    </row>
    <row r="1910" spans="2:29" ht="12.75">
      <c r="B1910" s="28"/>
      <c r="AC1910" s="8"/>
    </row>
    <row r="1911" spans="2:29" ht="12.75">
      <c r="B1911" s="28"/>
      <c r="AC1911" s="8"/>
    </row>
    <row r="1912" spans="2:29" ht="12.75">
      <c r="B1912" s="28"/>
      <c r="AC1912" s="8"/>
    </row>
    <row r="1913" spans="2:29" ht="12.75">
      <c r="B1913" s="28"/>
      <c r="AC1913" s="8"/>
    </row>
    <row r="1914" spans="2:29" ht="12.75">
      <c r="B1914" s="28"/>
      <c r="AC1914" s="8"/>
    </row>
    <row r="1915" spans="2:29" ht="12.75">
      <c r="B1915" s="28"/>
      <c r="AC1915" s="8"/>
    </row>
    <row r="1916" spans="2:29" ht="12.75">
      <c r="B1916" s="28"/>
      <c r="AC1916" s="8"/>
    </row>
    <row r="1917" spans="2:29" ht="12.75">
      <c r="B1917" s="28"/>
      <c r="AC1917" s="8"/>
    </row>
    <row r="1918" spans="2:29" ht="12.75">
      <c r="B1918" s="28"/>
      <c r="AC1918" s="8"/>
    </row>
    <row r="1919" spans="2:29" ht="12.75">
      <c r="B1919" s="28"/>
      <c r="AC1919" s="8"/>
    </row>
    <row r="1920" spans="2:29" ht="12.75">
      <c r="B1920" s="28"/>
      <c r="AC1920" s="8"/>
    </row>
    <row r="1921" spans="2:29" ht="12.75">
      <c r="B1921" s="28"/>
      <c r="AC1921" s="8"/>
    </row>
    <row r="1922" spans="2:29" ht="12.75">
      <c r="B1922" s="28"/>
      <c r="AC1922" s="8"/>
    </row>
    <row r="1923" spans="2:29" ht="12.75">
      <c r="B1923" s="28"/>
      <c r="AC1923" s="8"/>
    </row>
    <row r="1924" spans="2:29" ht="12.75">
      <c r="B1924" s="28"/>
      <c r="AC1924" s="8"/>
    </row>
    <row r="1925" spans="2:29" ht="12.75">
      <c r="B1925" s="28"/>
      <c r="AC1925" s="8"/>
    </row>
    <row r="1926" spans="2:29" ht="12.75">
      <c r="B1926" s="28"/>
      <c r="AC1926" s="8"/>
    </row>
    <row r="1927" spans="2:29" ht="12.75">
      <c r="B1927" s="28"/>
      <c r="AC1927" s="8"/>
    </row>
    <row r="1928" spans="2:29" ht="12.75">
      <c r="B1928" s="28"/>
      <c r="AC1928" s="8"/>
    </row>
    <row r="1929" spans="2:29" ht="12.75">
      <c r="B1929" s="28"/>
      <c r="AC1929" s="8"/>
    </row>
    <row r="1930" spans="2:29" ht="12.75">
      <c r="B1930" s="28"/>
      <c r="AC1930" s="8"/>
    </row>
    <row r="1931" spans="2:29" ht="12.75">
      <c r="B1931" s="28"/>
      <c r="AC1931" s="8"/>
    </row>
    <row r="1932" spans="2:29" ht="12.75">
      <c r="B1932" s="28"/>
      <c r="AC1932" s="8"/>
    </row>
    <row r="1933" spans="2:29" ht="12.75">
      <c r="B1933" s="28"/>
      <c r="AC1933" s="8"/>
    </row>
    <row r="1934" spans="2:29" ht="12.75">
      <c r="B1934" s="28"/>
      <c r="AC1934" s="8"/>
    </row>
    <row r="1935" spans="2:29" ht="12.75">
      <c r="B1935" s="28"/>
      <c r="AC1935" s="8"/>
    </row>
    <row r="1936" spans="2:29" ht="12.75">
      <c r="B1936" s="28"/>
      <c r="AC1936" s="8"/>
    </row>
    <row r="1937" spans="2:29" ht="12.75">
      <c r="B1937" s="28"/>
      <c r="AC1937" s="8"/>
    </row>
    <row r="1938" spans="2:29" ht="12.75">
      <c r="B1938" s="28"/>
      <c r="AC1938" s="8"/>
    </row>
    <row r="1939" spans="2:29" ht="12.75">
      <c r="B1939" s="28"/>
      <c r="AC1939" s="8"/>
    </row>
    <row r="1940" spans="2:29" ht="12.75">
      <c r="B1940" s="28"/>
      <c r="AC1940" s="8"/>
    </row>
    <row r="1941" spans="2:29" ht="12.75">
      <c r="B1941" s="28"/>
      <c r="AC1941" s="8"/>
    </row>
    <row r="1942" spans="2:29" ht="12.75">
      <c r="B1942" s="28"/>
      <c r="AC1942" s="8"/>
    </row>
    <row r="1943" spans="2:29" ht="12.75">
      <c r="B1943" s="28"/>
      <c r="AC1943" s="8"/>
    </row>
    <row r="1944" spans="2:29" ht="12.75">
      <c r="B1944" s="28"/>
      <c r="AC1944" s="8"/>
    </row>
    <row r="1945" spans="2:29" ht="12.75">
      <c r="B1945" s="28"/>
      <c r="AC1945" s="8"/>
    </row>
    <row r="1946" spans="2:29" ht="12.75">
      <c r="B1946" s="28"/>
      <c r="AC1946" s="8"/>
    </row>
    <row r="1947" spans="2:29" ht="12.75">
      <c r="B1947" s="28"/>
      <c r="AC1947" s="8"/>
    </row>
    <row r="1948" spans="2:29" ht="12.75">
      <c r="B1948" s="28"/>
      <c r="AC1948" s="8"/>
    </row>
    <row r="1949" spans="2:29" ht="12.75">
      <c r="B1949" s="28"/>
      <c r="AC1949" s="8"/>
    </row>
    <row r="1950" spans="2:29" ht="12.75">
      <c r="B1950" s="28"/>
      <c r="AC1950" s="8"/>
    </row>
    <row r="1951" spans="2:29" ht="12.75">
      <c r="B1951" s="28"/>
      <c r="AC1951" s="8"/>
    </row>
    <row r="1952" spans="2:29" ht="12.75">
      <c r="B1952" s="28"/>
      <c r="AC1952" s="8"/>
    </row>
    <row r="1953" spans="2:29" ht="12.75">
      <c r="B1953" s="28"/>
      <c r="AC1953" s="8"/>
    </row>
    <row r="1954" spans="2:29" ht="12.75">
      <c r="B1954" s="28"/>
      <c r="AC1954" s="8"/>
    </row>
    <row r="1955" spans="2:29" ht="12.75">
      <c r="B1955" s="28"/>
      <c r="AC1955" s="8"/>
    </row>
    <row r="1956" spans="2:29" ht="12.75">
      <c r="B1956" s="28"/>
      <c r="AC1956" s="8"/>
    </row>
    <row r="1957" spans="2:29" ht="12.75">
      <c r="B1957" s="28"/>
      <c r="AC1957" s="8"/>
    </row>
    <row r="1958" spans="2:29" ht="12.75">
      <c r="B1958" s="28"/>
      <c r="AC1958" s="8"/>
    </row>
    <row r="1959" spans="2:29" ht="12.75">
      <c r="B1959" s="28"/>
      <c r="AC1959" s="8"/>
    </row>
    <row r="1960" spans="2:29" ht="12.75">
      <c r="B1960" s="28"/>
      <c r="AC1960" s="8"/>
    </row>
    <row r="1961" spans="2:29" ht="12.75">
      <c r="B1961" s="28"/>
      <c r="AC1961" s="8"/>
    </row>
    <row r="1962" spans="2:29" ht="12.75">
      <c r="B1962" s="28"/>
      <c r="AC1962" s="8"/>
    </row>
    <row r="1963" spans="2:29" ht="12.75">
      <c r="B1963" s="28"/>
      <c r="AC1963" s="8"/>
    </row>
    <row r="1964" spans="2:29" ht="12.75">
      <c r="B1964" s="28"/>
      <c r="AC1964" s="8"/>
    </row>
    <row r="1965" spans="2:29" ht="12.75">
      <c r="B1965" s="28"/>
      <c r="AC1965" s="8"/>
    </row>
    <row r="1966" spans="2:29" ht="12.75">
      <c r="B1966" s="28"/>
      <c r="AC1966" s="8"/>
    </row>
    <row r="1967" spans="2:29" ht="12.75">
      <c r="B1967" s="28"/>
      <c r="AC1967" s="8"/>
    </row>
    <row r="1968" spans="2:29" ht="12.75">
      <c r="B1968" s="28"/>
      <c r="AC1968" s="8"/>
    </row>
    <row r="1969" spans="2:29" ht="12.75">
      <c r="B1969" s="28"/>
      <c r="AC1969" s="8"/>
    </row>
    <row r="1970" spans="2:29" ht="12.75">
      <c r="B1970" s="28"/>
      <c r="AC1970" s="8"/>
    </row>
    <row r="1971" spans="2:29" ht="12.75">
      <c r="B1971" s="28"/>
      <c r="AC1971" s="8"/>
    </row>
    <row r="1972" spans="2:29" ht="12.75">
      <c r="B1972" s="28"/>
      <c r="AC1972" s="8"/>
    </row>
    <row r="1973" spans="2:29" ht="12.75">
      <c r="B1973" s="28"/>
      <c r="AC1973" s="8"/>
    </row>
    <row r="1974" spans="2:29" ht="12.75">
      <c r="B1974" s="28"/>
      <c r="AC1974" s="8"/>
    </row>
    <row r="1975" spans="2:29" ht="12.75">
      <c r="B1975" s="28"/>
      <c r="AC1975" s="8"/>
    </row>
    <row r="1976" spans="2:29" ht="12.75">
      <c r="B1976" s="28"/>
      <c r="AC1976" s="8"/>
    </row>
    <row r="1977" spans="2:29" ht="12.75">
      <c r="B1977" s="28"/>
      <c r="AC1977" s="8"/>
    </row>
    <row r="1978" spans="2:29" ht="12.75">
      <c r="B1978" s="28"/>
      <c r="AC1978" s="8"/>
    </row>
    <row r="1979" spans="2:29" ht="12.75">
      <c r="B1979" s="28"/>
      <c r="AC1979" s="8"/>
    </row>
    <row r="1980" spans="2:29" ht="12.75">
      <c r="B1980" s="28"/>
      <c r="AC1980" s="8"/>
    </row>
    <row r="1981" spans="2:29" ht="12.75">
      <c r="B1981" s="28"/>
      <c r="AC1981" s="8"/>
    </row>
    <row r="1982" spans="2:29" ht="12.75">
      <c r="B1982" s="28"/>
      <c r="AC1982" s="8"/>
    </row>
    <row r="1983" spans="2:29" ht="12.75">
      <c r="B1983" s="28"/>
      <c r="AC1983" s="8"/>
    </row>
    <row r="1984" spans="2:29" ht="12.75">
      <c r="B1984" s="28"/>
      <c r="AC1984" s="8"/>
    </row>
    <row r="1985" spans="2:29" ht="12.75">
      <c r="B1985" s="28"/>
      <c r="AC1985" s="8"/>
    </row>
    <row r="1986" spans="2:29" ht="12.75">
      <c r="B1986" s="28"/>
      <c r="AC1986" s="8"/>
    </row>
    <row r="1987" spans="2:29" ht="12.75">
      <c r="B1987" s="28"/>
      <c r="AC1987" s="8"/>
    </row>
    <row r="1988" spans="2:29" ht="12.75">
      <c r="B1988" s="28"/>
      <c r="AC1988" s="8"/>
    </row>
    <row r="1989" spans="2:29" ht="12.75">
      <c r="B1989" s="28"/>
      <c r="AC1989" s="8"/>
    </row>
    <row r="1990" spans="2:29" ht="12.75">
      <c r="B1990" s="28"/>
      <c r="AC1990" s="8"/>
    </row>
    <row r="1991" spans="2:29" ht="12.75">
      <c r="B1991" s="28"/>
      <c r="AC1991" s="8"/>
    </row>
    <row r="1992" spans="2:29" ht="12.75">
      <c r="B1992" s="28"/>
      <c r="AC1992" s="8"/>
    </row>
    <row r="1993" spans="2:29" ht="12.75">
      <c r="B1993" s="28"/>
      <c r="AC1993" s="8"/>
    </row>
    <row r="1994" spans="2:29" ht="12.75">
      <c r="B1994" s="28"/>
      <c r="AC1994" s="8"/>
    </row>
    <row r="1995" spans="2:29" ht="12.75">
      <c r="B1995" s="28"/>
      <c r="AC1995" s="8"/>
    </row>
    <row r="1996" spans="2:29" ht="12.75">
      <c r="B1996" s="28"/>
      <c r="AC1996" s="8"/>
    </row>
    <row r="1997" spans="2:29" ht="12.75">
      <c r="B1997" s="28"/>
      <c r="AC1997" s="8"/>
    </row>
    <row r="1998" spans="2:29" ht="12.75">
      <c r="B1998" s="28"/>
      <c r="AC1998" s="8"/>
    </row>
    <row r="1999" spans="2:29" ht="12.75">
      <c r="B1999" s="28"/>
      <c r="AC1999" s="8"/>
    </row>
    <row r="2000" spans="2:29" ht="12.75">
      <c r="B2000" s="28"/>
      <c r="AC2000" s="8"/>
    </row>
    <row r="2001" spans="2:29" ht="12.75">
      <c r="B2001" s="28"/>
      <c r="AC2001" s="8"/>
    </row>
    <row r="2002" spans="2:29" ht="12.75">
      <c r="B2002" s="28"/>
      <c r="AC2002" s="8"/>
    </row>
    <row r="2003" spans="2:29" ht="12.75">
      <c r="B2003" s="28"/>
      <c r="AC2003" s="8"/>
    </row>
    <row r="2004" spans="2:29" ht="12.75">
      <c r="B2004" s="28"/>
      <c r="AC2004" s="8"/>
    </row>
    <row r="2005" spans="2:29" ht="12.75">
      <c r="B2005" s="28"/>
      <c r="AC2005" s="8"/>
    </row>
    <row r="2006" spans="2:29" ht="12.75">
      <c r="B2006" s="28"/>
      <c r="AC2006" s="8"/>
    </row>
    <row r="2007" spans="2:29" ht="12.75">
      <c r="B2007" s="28"/>
      <c r="AC2007" s="8"/>
    </row>
    <row r="2008" spans="2:29" ht="12.75">
      <c r="B2008" s="28"/>
      <c r="AC2008" s="8"/>
    </row>
    <row r="2009" spans="2:29" ht="12.75">
      <c r="B2009" s="28"/>
      <c r="AC2009" s="8"/>
    </row>
    <row r="2010" spans="2:29" ht="12.75">
      <c r="B2010" s="28"/>
      <c r="AC2010" s="8"/>
    </row>
    <row r="2011" spans="2:29" ht="12.75">
      <c r="B2011" s="28"/>
      <c r="AC2011" s="8"/>
    </row>
    <row r="2012" spans="2:29" ht="12.75">
      <c r="B2012" s="28"/>
      <c r="AC2012" s="8"/>
    </row>
    <row r="2013" spans="2:29" ht="12.75">
      <c r="B2013" s="28"/>
      <c r="AC2013" s="8"/>
    </row>
    <row r="2014" spans="2:29" ht="12.75">
      <c r="B2014" s="28"/>
      <c r="AC2014" s="8"/>
    </row>
    <row r="2015" spans="2:29" ht="12.75">
      <c r="B2015" s="28"/>
      <c r="AC2015" s="8"/>
    </row>
    <row r="2016" spans="2:29" ht="12.75">
      <c r="B2016" s="28"/>
      <c r="AC2016" s="8"/>
    </row>
    <row r="2017" spans="2:29" ht="12.75">
      <c r="B2017" s="28"/>
      <c r="AC2017" s="8"/>
    </row>
    <row r="2018" spans="2:29" ht="12.75">
      <c r="B2018" s="28"/>
      <c r="AC2018" s="8"/>
    </row>
    <row r="2019" spans="2:29" ht="12.75">
      <c r="B2019" s="28"/>
      <c r="AC2019" s="8"/>
    </row>
    <row r="2020" spans="2:29" ht="12.75">
      <c r="B2020" s="28"/>
      <c r="AC2020" s="8"/>
    </row>
    <row r="2021" spans="2:29" ht="12.75">
      <c r="B2021" s="28"/>
      <c r="AC2021" s="8"/>
    </row>
    <row r="2022" spans="2:29" ht="12.75">
      <c r="B2022" s="28"/>
      <c r="AC2022" s="8"/>
    </row>
    <row r="2023" spans="2:29" ht="12.75">
      <c r="B2023" s="28"/>
      <c r="AC2023" s="8"/>
    </row>
    <row r="2024" spans="2:29" ht="12.75">
      <c r="B2024" s="28"/>
      <c r="AC2024" s="8"/>
    </row>
    <row r="2025" spans="2:29" ht="12.75">
      <c r="B2025" s="28"/>
      <c r="AC2025" s="8"/>
    </row>
    <row r="2026" spans="2:29" ht="12.75">
      <c r="B2026" s="28"/>
      <c r="AC2026" s="8"/>
    </row>
    <row r="2027" spans="2:29" ht="12.75">
      <c r="B2027" s="28"/>
      <c r="AC2027" s="8"/>
    </row>
    <row r="2028" spans="2:29" ht="12.75">
      <c r="B2028" s="28"/>
      <c r="AC2028" s="8"/>
    </row>
    <row r="2029" spans="2:29" ht="12.75">
      <c r="B2029" s="28"/>
      <c r="AC2029" s="8"/>
    </row>
    <row r="2030" spans="2:29" ht="12.75">
      <c r="B2030" s="28"/>
      <c r="AC2030" s="8"/>
    </row>
    <row r="2031" spans="2:29" ht="12.75">
      <c r="B2031" s="28"/>
      <c r="AC2031" s="8"/>
    </row>
    <row r="2032" spans="2:29" ht="12.75">
      <c r="B2032" s="28"/>
      <c r="AC2032" s="8"/>
    </row>
    <row r="2033" spans="2:29" ht="12.75">
      <c r="B2033" s="28"/>
      <c r="AC2033" s="8"/>
    </row>
    <row r="2034" spans="2:29" ht="12.75">
      <c r="B2034" s="28"/>
      <c r="AC2034" s="8"/>
    </row>
    <row r="2035" spans="2:29" ht="12.75">
      <c r="B2035" s="28"/>
      <c r="AC2035" s="8"/>
    </row>
    <row r="2036" spans="2:29" ht="12.75">
      <c r="B2036" s="28"/>
      <c r="AC2036" s="8"/>
    </row>
    <row r="2037" spans="2:29" ht="12.75">
      <c r="B2037" s="28"/>
      <c r="AC2037" s="8"/>
    </row>
    <row r="2038" spans="2:29" ht="12.75">
      <c r="B2038" s="28"/>
      <c r="AC2038" s="8"/>
    </row>
    <row r="2039" spans="2:29" ht="12.75">
      <c r="B2039" s="28"/>
      <c r="AC2039" s="8"/>
    </row>
    <row r="2040" spans="2:29" ht="12.75">
      <c r="B2040" s="28"/>
      <c r="AC2040" s="8"/>
    </row>
    <row r="2041" spans="2:29" ht="12.75">
      <c r="B2041" s="28"/>
      <c r="AC2041" s="8"/>
    </row>
    <row r="2042" spans="2:29" ht="12.75">
      <c r="B2042" s="28"/>
      <c r="AC2042" s="8"/>
    </row>
    <row r="2043" spans="2:29" ht="12.75">
      <c r="B2043" s="28"/>
      <c r="AC2043" s="8"/>
    </row>
    <row r="2044" spans="2:29" ht="12.75">
      <c r="B2044" s="28"/>
      <c r="AC2044" s="8"/>
    </row>
    <row r="2045" spans="2:29" ht="12.75">
      <c r="B2045" s="28"/>
      <c r="AC2045" s="8"/>
    </row>
    <row r="2046" spans="2:29" ht="12.75">
      <c r="B2046" s="28"/>
      <c r="AC2046" s="8"/>
    </row>
    <row r="2047" spans="2:29" ht="12.75">
      <c r="B2047" s="28"/>
      <c r="AC2047" s="8"/>
    </row>
    <row r="2048" spans="2:29" ht="12.75">
      <c r="B2048" s="28"/>
      <c r="AC2048" s="8"/>
    </row>
    <row r="2049" spans="2:29" ht="12.75">
      <c r="B2049" s="28"/>
      <c r="AC2049" s="8"/>
    </row>
    <row r="2050" spans="2:29" ht="12.75">
      <c r="B2050" s="28"/>
      <c r="AC2050" s="8"/>
    </row>
    <row r="2051" spans="2:29" ht="12.75">
      <c r="B2051" s="28"/>
      <c r="AC2051" s="8"/>
    </row>
    <row r="2052" spans="2:29" ht="12.75">
      <c r="B2052" s="28"/>
      <c r="AC2052" s="8"/>
    </row>
    <row r="2053" spans="2:29" ht="12.75">
      <c r="B2053" s="28"/>
      <c r="AC2053" s="8"/>
    </row>
    <row r="2054" spans="2:29" ht="12.75">
      <c r="B2054" s="28"/>
      <c r="AC2054" s="8"/>
    </row>
    <row r="2055" spans="2:29" ht="12.75">
      <c r="B2055" s="28"/>
      <c r="AC2055" s="8"/>
    </row>
    <row r="2056" spans="2:29" ht="12.75">
      <c r="B2056" s="28"/>
      <c r="AC2056" s="8"/>
    </row>
    <row r="2057" spans="2:29" ht="12.75">
      <c r="B2057" s="28"/>
      <c r="AC2057" s="8"/>
    </row>
    <row r="2058" spans="2:29" ht="12.75">
      <c r="B2058" s="28"/>
      <c r="AC2058" s="8"/>
    </row>
    <row r="2059" spans="2:29" ht="12.75">
      <c r="B2059" s="28"/>
      <c r="AC2059" s="8"/>
    </row>
    <row r="2060" spans="2:29" ht="12.75">
      <c r="B2060" s="28"/>
      <c r="AC2060" s="8"/>
    </row>
    <row r="2061" spans="2:29" ht="12.75">
      <c r="B2061" s="28"/>
      <c r="AC2061" s="8"/>
    </row>
    <row r="2062" spans="2:29" ht="12.75">
      <c r="B2062" s="28"/>
      <c r="AC2062" s="8"/>
    </row>
    <row r="2063" spans="2:29" ht="12.75">
      <c r="B2063" s="28"/>
      <c r="AC2063" s="8"/>
    </row>
    <row r="2064" spans="2:29" ht="12.75">
      <c r="B2064" s="28"/>
      <c r="AC2064" s="8"/>
    </row>
    <row r="2065" spans="2:29" ht="12.75">
      <c r="B2065" s="28"/>
      <c r="AC2065" s="8"/>
    </row>
    <row r="2066" spans="2:29" ht="12.75">
      <c r="B2066" s="28"/>
      <c r="AC2066" s="8"/>
    </row>
    <row r="2067" spans="2:29" ht="12.75">
      <c r="B2067" s="28"/>
      <c r="AC2067" s="8"/>
    </row>
    <row r="2068" spans="2:29" ht="12.75">
      <c r="B2068" s="28"/>
      <c r="AC2068" s="8"/>
    </row>
    <row r="2069" spans="2:29" ht="12.75">
      <c r="B2069" s="28"/>
      <c r="AC2069" s="8"/>
    </row>
    <row r="2070" spans="2:29" ht="12.75">
      <c r="B2070" s="28"/>
      <c r="AC2070" s="8"/>
    </row>
    <row r="2071" spans="2:29" ht="12.75">
      <c r="B2071" s="28"/>
      <c r="AC2071" s="8"/>
    </row>
    <row r="2072" spans="2:29" ht="12.75">
      <c r="B2072" s="28"/>
      <c r="AC2072" s="8"/>
    </row>
    <row r="2073" spans="2:29" ht="12.75">
      <c r="B2073" s="28"/>
      <c r="AC2073" s="8"/>
    </row>
    <row r="2074" spans="2:29" ht="12.75">
      <c r="B2074" s="28"/>
      <c r="AC2074" s="8"/>
    </row>
    <row r="2075" spans="2:29" ht="12.75">
      <c r="B2075" s="28"/>
      <c r="AC2075" s="8"/>
    </row>
    <row r="2076" spans="2:29" ht="12.75">
      <c r="B2076" s="28"/>
      <c r="AC2076" s="8"/>
    </row>
    <row r="2077" spans="2:29" ht="12.75">
      <c r="B2077" s="28"/>
      <c r="AC2077" s="8"/>
    </row>
    <row r="2078" spans="2:29" ht="12.75">
      <c r="B2078" s="28"/>
      <c r="AC2078" s="8"/>
    </row>
    <row r="2079" spans="2:29" ht="12.75">
      <c r="B2079" s="28"/>
      <c r="AC2079" s="8"/>
    </row>
    <row r="2080" spans="2:29" ht="12.75">
      <c r="B2080" s="28"/>
      <c r="AC2080" s="8"/>
    </row>
    <row r="2081" spans="2:29" ht="12.75">
      <c r="B2081" s="28"/>
      <c r="AC2081" s="8"/>
    </row>
    <row r="2082" spans="2:29" ht="12.75">
      <c r="B2082" s="28"/>
      <c r="AC2082" s="8"/>
    </row>
    <row r="2083" spans="2:29" ht="12.75">
      <c r="B2083" s="28"/>
      <c r="AC2083" s="8"/>
    </row>
    <row r="2084" spans="2:29" ht="12.75">
      <c r="B2084" s="28"/>
      <c r="AC2084" s="8"/>
    </row>
    <row r="2085" spans="2:29" ht="12.75">
      <c r="B2085" s="28"/>
      <c r="AC2085" s="8"/>
    </row>
    <row r="2086" spans="2:29" ht="12.75">
      <c r="B2086" s="28"/>
      <c r="AC2086" s="8"/>
    </row>
    <row r="2087" spans="2:29" ht="12.75">
      <c r="B2087" s="28"/>
      <c r="AC2087" s="8"/>
    </row>
    <row r="2088" spans="2:29" ht="12.75">
      <c r="B2088" s="28"/>
      <c r="AC2088" s="8"/>
    </row>
    <row r="2089" spans="2:29" ht="12.75">
      <c r="B2089" s="28"/>
      <c r="AC2089" s="8"/>
    </row>
    <row r="2090" spans="2:29" ht="12.75">
      <c r="B2090" s="28"/>
      <c r="AC2090" s="8"/>
    </row>
    <row r="2091" spans="2:29" ht="12.75">
      <c r="B2091" s="28"/>
      <c r="AC2091" s="8"/>
    </row>
    <row r="2092" spans="2:29" ht="12.75">
      <c r="B2092" s="28"/>
      <c r="AC2092" s="8"/>
    </row>
    <row r="2093" spans="2:29" ht="12.75">
      <c r="B2093" s="28"/>
      <c r="AC2093" s="8"/>
    </row>
    <row r="2094" spans="2:29" ht="12.75">
      <c r="B2094" s="28"/>
      <c r="AC2094" s="8"/>
    </row>
    <row r="2095" spans="2:29" ht="12.75">
      <c r="B2095" s="28"/>
      <c r="AC2095" s="8"/>
    </row>
    <row r="2096" spans="2:29" ht="12.75">
      <c r="B2096" s="28"/>
      <c r="AC2096" s="8"/>
    </row>
    <row r="2097" spans="2:29" ht="12.75">
      <c r="B2097" s="28"/>
      <c r="AC2097" s="8"/>
    </row>
    <row r="2098" spans="2:29" ht="12.75">
      <c r="B2098" s="28"/>
      <c r="AC2098" s="8"/>
    </row>
    <row r="2099" spans="2:29" ht="12.75">
      <c r="B2099" s="28"/>
      <c r="AC2099" s="8"/>
    </row>
    <row r="2100" spans="2:29" ht="12.75">
      <c r="B2100" s="28"/>
      <c r="AC2100" s="8"/>
    </row>
    <row r="2101" spans="2:29" ht="12.75">
      <c r="B2101" s="28"/>
      <c r="AC2101" s="8"/>
    </row>
    <row r="2102" spans="2:29" ht="12.75">
      <c r="B2102" s="28"/>
      <c r="AC2102" s="8"/>
    </row>
    <row r="2103" spans="2:29" ht="12.75">
      <c r="B2103" s="28"/>
      <c r="AC2103" s="8"/>
    </row>
    <row r="2104" spans="2:29" ht="12.75">
      <c r="B2104" s="28"/>
      <c r="AC2104" s="8"/>
    </row>
    <row r="2105" spans="2:29" ht="12.75">
      <c r="B2105" s="28"/>
      <c r="AC2105" s="8"/>
    </row>
    <row r="2106" spans="2:29" ht="12.75">
      <c r="B2106" s="28"/>
      <c r="AC2106" s="8"/>
    </row>
    <row r="2107" spans="2:29" ht="12.75">
      <c r="B2107" s="28"/>
      <c r="AC2107" s="8"/>
    </row>
    <row r="2108" spans="2:29" ht="12.75">
      <c r="B2108" s="28"/>
      <c r="AC2108" s="8"/>
    </row>
    <row r="2109" spans="2:29" ht="12.75">
      <c r="B2109" s="28"/>
      <c r="AC2109" s="8"/>
    </row>
    <row r="2110" spans="2:29" ht="12.75">
      <c r="B2110" s="28"/>
      <c r="AC2110" s="8"/>
    </row>
    <row r="2111" spans="2:29" ht="12.75">
      <c r="B2111" s="28"/>
      <c r="AC2111" s="8"/>
    </row>
    <row r="2112" spans="2:29" ht="12.75">
      <c r="B2112" s="28"/>
      <c r="AC2112" s="8"/>
    </row>
    <row r="2113" spans="2:29" ht="12.75">
      <c r="B2113" s="28"/>
      <c r="AC2113" s="8"/>
    </row>
    <row r="2114" spans="2:29" ht="12.75">
      <c r="B2114" s="28"/>
      <c r="AC2114" s="8"/>
    </row>
    <row r="2115" spans="2:29" ht="12.75">
      <c r="B2115" s="28"/>
      <c r="AC2115" s="8"/>
    </row>
    <row r="2116" spans="2:29" ht="12.75">
      <c r="B2116" s="28"/>
      <c r="AC2116" s="8"/>
    </row>
    <row r="2117" spans="2:29" ht="12.75">
      <c r="B2117" s="28"/>
      <c r="AC2117" s="8"/>
    </row>
    <row r="2118" spans="2:29" ht="12.75">
      <c r="B2118" s="28"/>
      <c r="AC2118" s="8"/>
    </row>
    <row r="2119" spans="2:29" ht="12.75">
      <c r="B2119" s="28"/>
      <c r="AC2119" s="8"/>
    </row>
    <row r="2120" spans="2:29" ht="12.75">
      <c r="B2120" s="28"/>
      <c r="AC2120" s="8"/>
    </row>
    <row r="2121" spans="2:29" ht="12.75">
      <c r="B2121" s="28"/>
      <c r="AC2121" s="8"/>
    </row>
    <row r="2122" spans="2:29" ht="12.75">
      <c r="B2122" s="28"/>
      <c r="AC2122" s="8"/>
    </row>
    <row r="2123" spans="2:29" ht="12.75">
      <c r="B2123" s="28"/>
      <c r="AC2123" s="8"/>
    </row>
    <row r="2124" spans="2:29" ht="12.75">
      <c r="B2124" s="28"/>
      <c r="AC2124" s="8"/>
    </row>
    <row r="2125" spans="2:29" ht="12.75">
      <c r="B2125" s="28"/>
      <c r="AC2125" s="8"/>
    </row>
    <row r="2126" spans="2:29" ht="12.75">
      <c r="B2126" s="28"/>
      <c r="AC2126" s="8"/>
    </row>
    <row r="2127" spans="2:29" ht="12.75">
      <c r="B2127" s="28"/>
      <c r="AC2127" s="8"/>
    </row>
    <row r="2128" spans="2:29" ht="12.75">
      <c r="B2128" s="28"/>
      <c r="AC2128" s="8"/>
    </row>
    <row r="2129" spans="2:29" ht="12.75">
      <c r="B2129" s="28"/>
      <c r="AC2129" s="8"/>
    </row>
    <row r="2130" spans="2:29" ht="12.75">
      <c r="B2130" s="28"/>
      <c r="AC2130" s="8"/>
    </row>
    <row r="2131" spans="2:29" ht="12.75">
      <c r="B2131" s="28"/>
      <c r="AC2131" s="8"/>
    </row>
    <row r="2132" spans="2:29" ht="12.75">
      <c r="B2132" s="28"/>
      <c r="AC2132" s="8"/>
    </row>
    <row r="2133" spans="2:29" ht="12.75">
      <c r="B2133" s="28"/>
      <c r="AC2133" s="8"/>
    </row>
    <row r="2134" spans="2:29" ht="12.75">
      <c r="B2134" s="28"/>
      <c r="AC2134" s="8"/>
    </row>
    <row r="2135" spans="2:29" ht="12.75">
      <c r="B2135" s="28"/>
      <c r="AC2135" s="8"/>
    </row>
    <row r="2136" spans="2:29" ht="12.75">
      <c r="B2136" s="28"/>
      <c r="AC2136" s="8"/>
    </row>
    <row r="2137" spans="2:29" ht="12.75">
      <c r="B2137" s="28"/>
      <c r="AC2137" s="8"/>
    </row>
    <row r="2138" spans="2:29" ht="12.75">
      <c r="B2138" s="28"/>
      <c r="AC2138" s="8"/>
    </row>
    <row r="2139" spans="2:29" ht="12.75">
      <c r="B2139" s="28"/>
      <c r="AC2139" s="8"/>
    </row>
    <row r="2140" spans="2:29" ht="12.75">
      <c r="B2140" s="28"/>
      <c r="AC2140" s="8"/>
    </row>
    <row r="2141" spans="2:29" ht="12.75">
      <c r="B2141" s="28"/>
      <c r="AC2141" s="8"/>
    </row>
    <row r="2142" spans="2:29" ht="12.75">
      <c r="B2142" s="28"/>
      <c r="AC2142" s="8"/>
    </row>
    <row r="2143" spans="2:29" ht="12.75">
      <c r="B2143" s="28"/>
      <c r="AC2143" s="8"/>
    </row>
    <row r="2144" spans="2:29" ht="12.75">
      <c r="B2144" s="28"/>
      <c r="AC2144" s="8"/>
    </row>
    <row r="2145" spans="2:29" ht="12.75">
      <c r="B2145" s="28"/>
      <c r="AC2145" s="8"/>
    </row>
    <row r="2146" spans="2:29" ht="12.75">
      <c r="B2146" s="28"/>
      <c r="AC2146" s="8"/>
    </row>
    <row r="2147" spans="2:29" ht="12.75">
      <c r="B2147" s="28"/>
      <c r="AC2147" s="8"/>
    </row>
    <row r="2148" spans="2:29" ht="12.75">
      <c r="B2148" s="28"/>
      <c r="AC2148" s="8"/>
    </row>
    <row r="2149" spans="2:29" ht="12.75">
      <c r="B2149" s="28"/>
      <c r="AC2149" s="8"/>
    </row>
    <row r="2150" spans="2:29" ht="12.75">
      <c r="B2150" s="28"/>
      <c r="AC2150" s="8"/>
    </row>
    <row r="2151" spans="2:29" ht="12.75">
      <c r="B2151" s="28"/>
      <c r="AC2151" s="8"/>
    </row>
    <row r="2152" spans="2:29" ht="12.75">
      <c r="B2152" s="28"/>
      <c r="AC2152" s="8"/>
    </row>
    <row r="2153" spans="2:29" ht="12.75">
      <c r="B2153" s="28"/>
      <c r="AC2153" s="8"/>
    </row>
    <row r="2154" spans="2:29" ht="12.75">
      <c r="B2154" s="28"/>
      <c r="AC2154" s="8"/>
    </row>
    <row r="2155" spans="2:29" ht="12.75">
      <c r="B2155" s="28"/>
      <c r="AC2155" s="8"/>
    </row>
    <row r="2156" spans="2:29" ht="12.75">
      <c r="B2156" s="28"/>
      <c r="AC2156" s="8"/>
    </row>
    <row r="2157" spans="2:29" ht="12.75">
      <c r="B2157" s="28"/>
      <c r="AC2157" s="8"/>
    </row>
    <row r="2158" spans="2:29" ht="12.75">
      <c r="B2158" s="28"/>
      <c r="AC2158" s="8"/>
    </row>
    <row r="2159" spans="2:29" ht="12.75">
      <c r="B2159" s="28"/>
      <c r="AC2159" s="8"/>
    </row>
    <row r="2160" spans="2:29" ht="12.75">
      <c r="B2160" s="28"/>
      <c r="AC2160" s="8"/>
    </row>
    <row r="2161" spans="2:29" ht="12.75">
      <c r="B2161" s="28"/>
      <c r="AC2161" s="8"/>
    </row>
    <row r="2162" spans="2:29" ht="12.75">
      <c r="B2162" s="28"/>
      <c r="AC2162" s="8"/>
    </row>
    <row r="2163" spans="2:29" ht="12.75">
      <c r="B2163" s="28"/>
      <c r="AC2163" s="8"/>
    </row>
    <row r="2164" spans="2:29" ht="12.75">
      <c r="B2164" s="28"/>
      <c r="AC2164" s="8"/>
    </row>
    <row r="2165" spans="2:29" ht="12.75">
      <c r="B2165" s="28"/>
      <c r="AC2165" s="8"/>
    </row>
    <row r="2166" spans="2:29" ht="12.75">
      <c r="B2166" s="28"/>
      <c r="AC2166" s="8"/>
    </row>
    <row r="2167" spans="2:29" ht="12.75">
      <c r="B2167" s="28"/>
      <c r="AC2167" s="8"/>
    </row>
    <row r="2168" spans="2:29" ht="12.75">
      <c r="B2168" s="28"/>
      <c r="AC2168" s="8"/>
    </row>
    <row r="2169" spans="2:29" ht="12.75">
      <c r="B2169" s="28"/>
      <c r="AC2169" s="8"/>
    </row>
    <row r="2170" spans="2:29" ht="12.75">
      <c r="B2170" s="28"/>
      <c r="AC2170" s="8"/>
    </row>
    <row r="2171" spans="2:29" ht="12.75">
      <c r="B2171" s="28"/>
      <c r="AC2171" s="8"/>
    </row>
    <row r="2172" spans="2:29" ht="12.75">
      <c r="B2172" s="28"/>
      <c r="AC2172" s="8"/>
    </row>
    <row r="2173" spans="2:29" ht="12.75">
      <c r="B2173" s="28"/>
      <c r="AC2173" s="8"/>
    </row>
    <row r="2174" spans="2:29" ht="12.75">
      <c r="B2174" s="28"/>
      <c r="AC2174" s="8"/>
    </row>
    <row r="2175" spans="2:29" ht="12.75">
      <c r="B2175" s="28"/>
      <c r="AC2175" s="8"/>
    </row>
    <row r="2176" spans="2:29" ht="12.75">
      <c r="B2176" s="28"/>
      <c r="AC2176" s="8"/>
    </row>
    <row r="2177" spans="2:29" ht="12.75">
      <c r="B2177" s="28"/>
      <c r="AC2177" s="8"/>
    </row>
    <row r="2178" spans="2:29" ht="12.75">
      <c r="B2178" s="28"/>
      <c r="AC2178" s="8"/>
    </row>
    <row r="2179" spans="2:29" ht="12.75">
      <c r="B2179" s="28"/>
      <c r="AC2179" s="8"/>
    </row>
    <row r="2180" spans="2:29" ht="12.75">
      <c r="B2180" s="28"/>
      <c r="AC2180" s="8"/>
    </row>
    <row r="2181" spans="2:29" ht="12.75">
      <c r="B2181" s="28"/>
      <c r="AC2181" s="8"/>
    </row>
    <row r="2182" spans="2:29" ht="12.75">
      <c r="B2182" s="28"/>
      <c r="AC2182" s="8"/>
    </row>
    <row r="2183" spans="2:29" ht="12.75">
      <c r="B2183" s="28"/>
      <c r="AC2183" s="8"/>
    </row>
    <row r="2184" spans="2:29" ht="12.75">
      <c r="B2184" s="28"/>
      <c r="AC2184" s="8"/>
    </row>
    <row r="2185" spans="2:29" ht="12.75">
      <c r="B2185" s="28"/>
      <c r="AC2185" s="8"/>
    </row>
    <row r="2186" spans="2:29" ht="12.75">
      <c r="B2186" s="28"/>
      <c r="AC2186" s="8"/>
    </row>
    <row r="2187" spans="2:29" ht="12.75">
      <c r="B2187" s="28"/>
      <c r="AC2187" s="8"/>
    </row>
    <row r="2188" spans="2:29" ht="12.75">
      <c r="B2188" s="28"/>
      <c r="AC2188" s="8"/>
    </row>
    <row r="2189" spans="2:29" ht="12.75">
      <c r="B2189" s="28"/>
      <c r="AC2189" s="8"/>
    </row>
    <row r="2190" spans="2:29" ht="12.75">
      <c r="B2190" s="28"/>
      <c r="AC2190" s="8"/>
    </row>
    <row r="2191" spans="2:29" ht="12.75">
      <c r="B2191" s="28"/>
      <c r="AC2191" s="8"/>
    </row>
    <row r="2192" spans="2:29" ht="12.75">
      <c r="B2192" s="28"/>
      <c r="AC2192" s="8"/>
    </row>
    <row r="2193" spans="2:29" ht="12.75">
      <c r="B2193" s="28"/>
      <c r="AC2193" s="8"/>
    </row>
    <row r="2194" spans="2:29" ht="12.75">
      <c r="B2194" s="28"/>
      <c r="AC2194" s="8"/>
    </row>
    <row r="2195" spans="2:29" ht="12.75">
      <c r="B2195" s="28"/>
      <c r="AC2195" s="8"/>
    </row>
    <row r="2196" spans="2:29" ht="12.75">
      <c r="B2196" s="28"/>
      <c r="AC2196" s="8"/>
    </row>
    <row r="2197" spans="2:29" ht="12.75">
      <c r="B2197" s="28"/>
      <c r="AC2197" s="8"/>
    </row>
    <row r="2198" spans="2:29" ht="12.75">
      <c r="B2198" s="28"/>
      <c r="AC2198" s="8"/>
    </row>
    <row r="2199" spans="2:29" ht="12.75">
      <c r="B2199" s="28"/>
      <c r="AC2199" s="8"/>
    </row>
    <row r="2200" spans="2:29" ht="12.75">
      <c r="B2200" s="28"/>
      <c r="AC2200" s="8"/>
    </row>
    <row r="2201" spans="2:29" ht="12.75">
      <c r="B2201" s="28"/>
      <c r="AC2201" s="8"/>
    </row>
    <row r="2202" spans="2:29" ht="12.75">
      <c r="B2202" s="28"/>
      <c r="AC2202" s="8"/>
    </row>
    <row r="2203" spans="2:29" ht="12.75">
      <c r="B2203" s="28"/>
      <c r="AC2203" s="8"/>
    </row>
    <row r="2204" spans="2:29" ht="12.75">
      <c r="B2204" s="28"/>
      <c r="AC2204" s="8"/>
    </row>
    <row r="2205" spans="2:29" ht="12.75">
      <c r="B2205" s="28"/>
      <c r="AC2205" s="8"/>
    </row>
    <row r="2206" spans="2:29" ht="12.75">
      <c r="B2206" s="28"/>
      <c r="AC2206" s="8"/>
    </row>
    <row r="2207" spans="2:29" ht="12.75">
      <c r="B2207" s="28"/>
      <c r="AC2207" s="8"/>
    </row>
    <row r="2208" spans="2:29" ht="12.75">
      <c r="B2208" s="28"/>
      <c r="AC2208" s="8"/>
    </row>
    <row r="2209" spans="2:29" ht="12.75">
      <c r="B2209" s="28"/>
      <c r="AC2209" s="8"/>
    </row>
    <row r="2210" spans="2:29" ht="12.75">
      <c r="B2210" s="28"/>
      <c r="AC2210" s="8"/>
    </row>
    <row r="2211" spans="2:29" ht="12.75">
      <c r="B2211" s="28"/>
      <c r="AC2211" s="8"/>
    </row>
    <row r="2212" spans="2:29" ht="12.75">
      <c r="B2212" s="28"/>
      <c r="AC2212" s="8"/>
    </row>
    <row r="2213" spans="2:29" ht="12.75">
      <c r="B2213" s="28"/>
      <c r="AC2213" s="8"/>
    </row>
    <row r="2214" spans="2:29" ht="12.75">
      <c r="B2214" s="28"/>
      <c r="AC2214" s="8"/>
    </row>
    <row r="2215" spans="2:29" ht="12.75">
      <c r="B2215" s="28"/>
      <c r="AC2215" s="8"/>
    </row>
    <row r="2216" spans="2:29" ht="12.75">
      <c r="B2216" s="28"/>
      <c r="AC2216" s="8"/>
    </row>
    <row r="2217" spans="2:29" ht="12.75">
      <c r="B2217" s="28"/>
      <c r="AC2217" s="8"/>
    </row>
    <row r="2218" spans="2:29" ht="12.75">
      <c r="B2218" s="28"/>
      <c r="AC2218" s="8"/>
    </row>
    <row r="2219" spans="2:29" ht="12.75">
      <c r="B2219" s="28"/>
      <c r="AC2219" s="8"/>
    </row>
    <row r="2220" spans="2:29" ht="12.75">
      <c r="B2220" s="28"/>
      <c r="AC2220" s="8"/>
    </row>
    <row r="2221" spans="2:29" ht="12.75">
      <c r="B2221" s="28"/>
      <c r="AC2221" s="8"/>
    </row>
    <row r="2222" spans="2:29" ht="12.75">
      <c r="B2222" s="28"/>
      <c r="AC2222" s="8"/>
    </row>
    <row r="2223" spans="2:29" ht="12.75">
      <c r="B2223" s="28"/>
      <c r="AC2223" s="8"/>
    </row>
    <row r="2224" spans="2:29" ht="12.75">
      <c r="B2224" s="28"/>
      <c r="AC2224" s="8"/>
    </row>
    <row r="2225" spans="2:29" ht="12.75">
      <c r="B2225" s="28"/>
      <c r="AC2225" s="8"/>
    </row>
    <row r="2226" spans="2:29" ht="12.75">
      <c r="B2226" s="28"/>
      <c r="AC2226" s="8"/>
    </row>
    <row r="2227" spans="2:29" ht="12.75">
      <c r="B2227" s="28"/>
      <c r="AC2227" s="8"/>
    </row>
    <row r="2228" spans="2:29" ht="12.75">
      <c r="B2228" s="28"/>
      <c r="AC2228" s="8"/>
    </row>
    <row r="2229" spans="2:29" ht="12.75">
      <c r="B2229" s="28"/>
      <c r="AC2229" s="8"/>
    </row>
    <row r="2230" spans="2:29" ht="12.75">
      <c r="B2230" s="28"/>
      <c r="AC2230" s="8"/>
    </row>
    <row r="2231" spans="2:29" ht="12.75">
      <c r="B2231" s="28"/>
      <c r="AC2231" s="8"/>
    </row>
    <row r="2232" spans="2:29" ht="12.75">
      <c r="B2232" s="28"/>
      <c r="AC2232" s="8"/>
    </row>
    <row r="2233" spans="2:29" ht="12.75">
      <c r="B2233" s="111"/>
      <c r="AC2233" s="8"/>
    </row>
    <row r="2234" spans="2:29" ht="12.75">
      <c r="B2234" s="111"/>
      <c r="AC2234" s="8"/>
    </row>
    <row r="2235" spans="2:29" ht="12.75">
      <c r="B2235" s="111"/>
      <c r="AC2235" s="8"/>
    </row>
    <row r="2236" spans="2:29" ht="12.75">
      <c r="B2236" s="111"/>
      <c r="AC2236" s="8"/>
    </row>
    <row r="2237" spans="2:29" ht="12.75">
      <c r="B2237" s="111"/>
      <c r="AC2237" s="8"/>
    </row>
    <row r="2238" spans="2:29" ht="12.75">
      <c r="B2238" s="111"/>
      <c r="AC2238" s="8"/>
    </row>
    <row r="2239" spans="2:29" ht="12.75">
      <c r="B2239" s="111"/>
      <c r="AC2239" s="8"/>
    </row>
    <row r="2240" spans="2:29" ht="12.75">
      <c r="B2240" s="111"/>
      <c r="AC2240" s="8"/>
    </row>
    <row r="2241" spans="2:29" ht="12.75">
      <c r="B2241" s="111"/>
      <c r="AC2241" s="8"/>
    </row>
    <row r="2242" spans="2:29" ht="12.75">
      <c r="B2242" s="111"/>
      <c r="AC2242" s="8"/>
    </row>
    <row r="2243" spans="2:29" ht="12.75">
      <c r="B2243" s="111"/>
      <c r="AC2243" s="8"/>
    </row>
    <row r="2244" spans="2:29" ht="12.75">
      <c r="B2244" s="111"/>
      <c r="AC2244" s="8"/>
    </row>
    <row r="2245" spans="2:29" ht="12.75">
      <c r="B2245" s="111"/>
      <c r="AC2245" s="8"/>
    </row>
    <row r="2246" spans="2:29" ht="12.75">
      <c r="B2246" s="111"/>
      <c r="AC2246" s="8"/>
    </row>
    <row r="2247" spans="2:29" ht="12.75">
      <c r="B2247" s="111"/>
      <c r="AC2247" s="8"/>
    </row>
    <row r="2248" spans="2:29" ht="12.75">
      <c r="B2248" s="111"/>
      <c r="AC2248" s="8"/>
    </row>
    <row r="2249" spans="2:29" ht="12.75">
      <c r="B2249" s="111"/>
      <c r="AC2249" s="8"/>
    </row>
    <row r="2250" spans="2:29" ht="12.75">
      <c r="B2250" s="111"/>
      <c r="AC2250" s="8"/>
    </row>
    <row r="2251" spans="2:29" ht="12.75">
      <c r="B2251" s="111"/>
      <c r="AC2251" s="8"/>
    </row>
    <row r="2252" spans="2:29" ht="12.75">
      <c r="B2252" s="111"/>
      <c r="AC2252" s="8"/>
    </row>
    <row r="2253" spans="2:29" ht="12.75">
      <c r="B2253" s="111"/>
      <c r="AC2253" s="8"/>
    </row>
    <row r="2254" spans="2:29" ht="12.75">
      <c r="B2254" s="111"/>
      <c r="AC2254" s="8"/>
    </row>
    <row r="2255" spans="2:29" ht="12.75">
      <c r="B2255" s="111"/>
      <c r="AC2255" s="8"/>
    </row>
    <row r="2256" spans="2:29" ht="12.75">
      <c r="B2256" s="111"/>
      <c r="AC2256" s="8"/>
    </row>
    <row r="2257" spans="2:29" ht="12.75">
      <c r="B2257" s="111"/>
      <c r="AC2257" s="8"/>
    </row>
    <row r="2258" spans="2:29" ht="12.75">
      <c r="B2258" s="111"/>
      <c r="AC2258" s="8"/>
    </row>
    <row r="2259" spans="2:29" ht="12.75">
      <c r="B2259" s="111"/>
      <c r="AC2259" s="8"/>
    </row>
    <row r="2260" spans="2:29" ht="12.75">
      <c r="B2260" s="111"/>
      <c r="AC2260" s="8"/>
    </row>
    <row r="2261" spans="2:29" ht="12.75">
      <c r="B2261" s="111"/>
      <c r="AC2261" s="8"/>
    </row>
    <row r="2262" spans="2:29" ht="12.75">
      <c r="B2262" s="111"/>
      <c r="AC2262" s="8"/>
    </row>
    <row r="2263" spans="2:29" ht="12.75">
      <c r="B2263" s="111"/>
      <c r="AC2263" s="8"/>
    </row>
    <row r="2264" spans="2:29" ht="12.75">
      <c r="B2264" s="111"/>
      <c r="AC2264" s="8"/>
    </row>
    <row r="2265" spans="2:29" ht="12.75">
      <c r="B2265" s="111"/>
      <c r="AC2265" s="8"/>
    </row>
    <row r="2266" spans="2:29" ht="12.75">
      <c r="B2266" s="111"/>
      <c r="AC2266" s="8"/>
    </row>
    <row r="2267" spans="2:29" ht="12.75">
      <c r="B2267" s="111"/>
      <c r="AC2267" s="8"/>
    </row>
    <row r="2268" spans="2:29" ht="12.75">
      <c r="B2268" s="111"/>
      <c r="AC2268" s="8"/>
    </row>
    <row r="2269" spans="2:29" ht="12.75">
      <c r="B2269" s="111"/>
      <c r="AC2269" s="8"/>
    </row>
    <row r="2270" spans="2:29" ht="12.75">
      <c r="B2270" s="111"/>
      <c r="AC2270" s="8"/>
    </row>
    <row r="2271" spans="2:29" ht="12.75">
      <c r="B2271" s="111"/>
      <c r="AC2271" s="8"/>
    </row>
    <row r="2272" spans="2:29" ht="12.75">
      <c r="B2272" s="111"/>
      <c r="AC2272" s="8"/>
    </row>
    <row r="2273" spans="2:29" ht="12.75">
      <c r="B2273" s="111"/>
      <c r="AC2273" s="8"/>
    </row>
    <row r="2274" spans="2:29" ht="12.75">
      <c r="B2274" s="111"/>
      <c r="AC2274" s="8"/>
    </row>
    <row r="2275" spans="2:29" ht="12.75">
      <c r="B2275" s="111"/>
      <c r="AC2275" s="8"/>
    </row>
    <row r="2276" spans="2:29" ht="12.75">
      <c r="B2276" s="111"/>
      <c r="AC2276" s="8"/>
    </row>
    <row r="2277" spans="2:29" ht="12.75">
      <c r="B2277" s="111"/>
      <c r="AC2277" s="8"/>
    </row>
    <row r="2278" spans="2:29" ht="12.75">
      <c r="B2278" s="111"/>
      <c r="AC2278" s="8"/>
    </row>
    <row r="2279" spans="2:29" ht="12.75">
      <c r="B2279" s="111"/>
      <c r="AC2279" s="8"/>
    </row>
    <row r="2280" spans="2:29" ht="12.75">
      <c r="B2280" s="111"/>
      <c r="AC2280" s="8"/>
    </row>
    <row r="2281" spans="2:29" ht="12.75">
      <c r="B2281" s="111"/>
      <c r="AC2281" s="8"/>
    </row>
    <row r="2282" spans="2:29" ht="12.75">
      <c r="B2282" s="111"/>
      <c r="AC2282" s="8"/>
    </row>
    <row r="2283" spans="2:29" ht="12.75">
      <c r="B2283" s="111"/>
      <c r="AC2283" s="8"/>
    </row>
    <row r="2284" spans="2:29" ht="12.75">
      <c r="B2284" s="111"/>
      <c r="AC2284" s="8"/>
    </row>
    <row r="2285" spans="2:29" ht="12.75">
      <c r="B2285" s="111"/>
      <c r="AC2285" s="8"/>
    </row>
    <row r="2286" spans="2:29" ht="12.75">
      <c r="B2286" s="111"/>
      <c r="AC2286" s="8"/>
    </row>
    <row r="2287" spans="2:29" ht="12.75">
      <c r="B2287" s="111"/>
      <c r="AC2287" s="8"/>
    </row>
    <row r="2288" spans="2:29" ht="12.75">
      <c r="B2288" s="111"/>
      <c r="AC2288" s="8"/>
    </row>
    <row r="2289" spans="2:29" ht="12.75">
      <c r="B2289" s="111"/>
      <c r="AC2289" s="8"/>
    </row>
    <row r="2290" spans="2:29" ht="12.75">
      <c r="B2290" s="111"/>
      <c r="AC2290" s="8"/>
    </row>
    <row r="2291" spans="2:29" ht="12.75">
      <c r="B2291" s="111"/>
      <c r="AC2291" s="8"/>
    </row>
    <row r="2292" spans="2:29" ht="12.75">
      <c r="B2292" s="111"/>
      <c r="AC2292" s="8"/>
    </row>
    <row r="2293" spans="2:29" ht="12.75">
      <c r="B2293" s="111"/>
      <c r="AC2293" s="8"/>
    </row>
    <row r="2294" spans="2:29" ht="12.75">
      <c r="B2294" s="111"/>
      <c r="AC2294" s="8"/>
    </row>
    <row r="2295" spans="2:29" ht="12.75">
      <c r="B2295" s="111"/>
      <c r="AC2295" s="8"/>
    </row>
    <row r="2296" spans="2:29" ht="12.75">
      <c r="B2296" s="111"/>
      <c r="AC2296" s="8"/>
    </row>
    <row r="2297" spans="2:29" ht="12.75">
      <c r="B2297" s="111"/>
      <c r="AC2297" s="8"/>
    </row>
    <row r="2298" spans="2:29" ht="12.75">
      <c r="B2298" s="111"/>
      <c r="AC2298" s="8"/>
    </row>
    <row r="2299" spans="2:29" ht="12.75">
      <c r="B2299" s="111"/>
      <c r="AC2299" s="8"/>
    </row>
    <row r="2300" spans="2:29" ht="12.75">
      <c r="B2300" s="111"/>
      <c r="AC2300" s="8"/>
    </row>
    <row r="2301" spans="2:29" ht="12.75">
      <c r="B2301" s="111"/>
      <c r="AC2301" s="8"/>
    </row>
    <row r="2302" spans="2:29" ht="12.75">
      <c r="B2302" s="111"/>
      <c r="AC2302" s="8"/>
    </row>
    <row r="2303" spans="2:29" ht="12.75">
      <c r="B2303" s="111"/>
      <c r="AC2303" s="8"/>
    </row>
    <row r="2304" spans="2:29" ht="12.75">
      <c r="B2304" s="111"/>
      <c r="AC2304" s="8"/>
    </row>
    <row r="2305" spans="2:29" ht="12.75">
      <c r="B2305" s="111"/>
      <c r="AC2305" s="8"/>
    </row>
    <row r="2306" spans="2:29" ht="12.75">
      <c r="B2306" s="111"/>
      <c r="AC2306" s="8"/>
    </row>
    <row r="2307" spans="2:29" ht="12.75">
      <c r="B2307" s="111"/>
      <c r="AC2307" s="8"/>
    </row>
    <row r="2308" spans="2:29" ht="12.75">
      <c r="B2308" s="111"/>
      <c r="AC2308" s="8"/>
    </row>
    <row r="2309" spans="2:29" ht="12.75">
      <c r="B2309" s="111"/>
      <c r="AC2309" s="8"/>
    </row>
    <row r="2310" spans="2:29" ht="12.75">
      <c r="B2310" s="111"/>
      <c r="AC2310" s="8"/>
    </row>
    <row r="2311" spans="2:29" ht="12.75">
      <c r="B2311" s="111"/>
      <c r="AC2311" s="8"/>
    </row>
    <row r="2312" spans="2:29" ht="12.75">
      <c r="B2312" s="111"/>
      <c r="AC2312" s="8"/>
    </row>
    <row r="2313" spans="2:29" ht="12.75">
      <c r="B2313" s="111"/>
      <c r="AC2313" s="8"/>
    </row>
    <row r="2314" spans="2:29" ht="12.75">
      <c r="B2314" s="111"/>
      <c r="AC2314" s="8"/>
    </row>
    <row r="2315" spans="2:29" ht="12.75">
      <c r="B2315" s="111"/>
      <c r="AC2315" s="8"/>
    </row>
    <row r="2316" spans="2:29" ht="12.75">
      <c r="B2316" s="111"/>
      <c r="AC2316" s="8"/>
    </row>
    <row r="2317" spans="2:29" ht="12.75">
      <c r="B2317" s="111"/>
      <c r="AC2317" s="8"/>
    </row>
    <row r="2318" spans="2:29" ht="12.75">
      <c r="B2318" s="111"/>
      <c r="AC2318" s="8"/>
    </row>
    <row r="2319" spans="2:29" ht="12.75">
      <c r="B2319" s="111"/>
      <c r="AC2319" s="8"/>
    </row>
    <row r="2320" spans="2:29" ht="12.75">
      <c r="B2320" s="111"/>
      <c r="AC2320" s="8"/>
    </row>
    <row r="2321" spans="2:29" ht="12.75">
      <c r="B2321" s="111"/>
      <c r="AC2321" s="8"/>
    </row>
    <row r="2322" spans="2:29" ht="12.75">
      <c r="B2322" s="111"/>
      <c r="AC2322" s="8"/>
    </row>
    <row r="2323" spans="2:29" ht="12.75">
      <c r="B2323" s="111"/>
      <c r="AC2323" s="8"/>
    </row>
    <row r="2324" spans="2:29" ht="12.75">
      <c r="B2324" s="111"/>
      <c r="AC2324" s="8"/>
    </row>
    <row r="2325" spans="2:29" ht="12.75">
      <c r="B2325" s="111"/>
      <c r="AC2325" s="8"/>
    </row>
    <row r="2326" spans="2:29" ht="12.75">
      <c r="B2326" s="111"/>
      <c r="AC2326" s="8"/>
    </row>
    <row r="2327" spans="2:29" ht="12.75">
      <c r="B2327" s="111"/>
      <c r="AC2327" s="8"/>
    </row>
    <row r="2328" spans="2:29" ht="12.75">
      <c r="B2328" s="111"/>
      <c r="AC2328" s="8"/>
    </row>
    <row r="2329" spans="2:29" ht="12.75">
      <c r="B2329" s="111"/>
      <c r="AC2329" s="8"/>
    </row>
    <row r="2330" spans="2:29" ht="12.75">
      <c r="B2330" s="111"/>
      <c r="AC2330" s="8"/>
    </row>
    <row r="2331" spans="2:29" ht="12.75">
      <c r="B2331" s="111"/>
      <c r="AC2331" s="8"/>
    </row>
    <row r="2332" spans="2:29" ht="12.75">
      <c r="B2332" s="111"/>
      <c r="AC2332" s="8"/>
    </row>
    <row r="2333" spans="2:29" ht="12.75">
      <c r="B2333" s="111"/>
      <c r="AC2333" s="8"/>
    </row>
    <row r="2334" spans="2:29" ht="12.75">
      <c r="B2334" s="111"/>
      <c r="AC2334" s="8"/>
    </row>
    <row r="2335" spans="2:29" ht="12.75">
      <c r="B2335" s="111"/>
      <c r="AC2335" s="8"/>
    </row>
    <row r="2336" spans="2:29" ht="12.75">
      <c r="B2336" s="111"/>
      <c r="AC2336" s="8"/>
    </row>
    <row r="2337" spans="2:29" ht="12.75">
      <c r="B2337" s="111"/>
      <c r="AC2337" s="8"/>
    </row>
    <row r="2338" spans="2:29" ht="12.75">
      <c r="B2338" s="111"/>
      <c r="AC2338" s="8"/>
    </row>
    <row r="2339" spans="2:29" ht="12.75">
      <c r="B2339" s="111"/>
      <c r="AC2339" s="8"/>
    </row>
    <row r="2340" spans="2:29" ht="12.75">
      <c r="B2340" s="111"/>
      <c r="AC2340" s="8"/>
    </row>
    <row r="2341" spans="2:29" ht="12.75">
      <c r="B2341" s="111"/>
      <c r="AC2341" s="8"/>
    </row>
    <row r="2342" spans="2:29" ht="12.75">
      <c r="B2342" s="111"/>
      <c r="AC2342" s="8"/>
    </row>
    <row r="2343" spans="2:29" ht="12.75">
      <c r="B2343" s="111"/>
      <c r="AC2343" s="8"/>
    </row>
    <row r="2344" spans="2:29" ht="12.75">
      <c r="B2344" s="111"/>
      <c r="AC2344" s="8"/>
    </row>
    <row r="2345" spans="2:29" ht="12.75">
      <c r="B2345" s="111"/>
      <c r="AC2345" s="8"/>
    </row>
    <row r="2346" spans="2:29" ht="12.75">
      <c r="B2346" s="111"/>
      <c r="AC2346" s="8"/>
    </row>
    <row r="2347" spans="2:29" ht="12.75">
      <c r="B2347" s="111"/>
      <c r="AC2347" s="8"/>
    </row>
    <row r="2348" spans="2:29" ht="12.75">
      <c r="B2348" s="111"/>
      <c r="AC2348" s="8"/>
    </row>
    <row r="2349" spans="2:29" ht="12.75">
      <c r="B2349" s="111"/>
      <c r="AC2349" s="8"/>
    </row>
    <row r="2350" spans="2:29" ht="12.75">
      <c r="B2350" s="111"/>
      <c r="AC2350" s="8"/>
    </row>
    <row r="2351" spans="2:29" ht="12.75">
      <c r="B2351" s="111"/>
      <c r="AC2351" s="8"/>
    </row>
    <row r="2352" spans="2:29" ht="12.75">
      <c r="B2352" s="111"/>
      <c r="AC2352" s="8"/>
    </row>
    <row r="2353" spans="2:29" ht="12.75">
      <c r="B2353" s="111"/>
      <c r="AC2353" s="8"/>
    </row>
    <row r="2354" spans="2:29" ht="12.75">
      <c r="B2354" s="111"/>
      <c r="AC2354" s="8"/>
    </row>
    <row r="2355" spans="2:29" ht="12.75">
      <c r="B2355" s="111"/>
      <c r="AC2355" s="8"/>
    </row>
    <row r="2356" spans="2:29" ht="12.75">
      <c r="B2356" s="111"/>
      <c r="AC2356" s="8"/>
    </row>
    <row r="2357" spans="2:29" ht="12.75">
      <c r="B2357" s="111"/>
      <c r="AC2357" s="8"/>
    </row>
    <row r="2358" spans="2:29" ht="12.75">
      <c r="B2358" s="111"/>
      <c r="AC2358" s="8"/>
    </row>
    <row r="2359" spans="2:29" ht="12.75">
      <c r="B2359" s="111"/>
      <c r="AC2359" s="8"/>
    </row>
    <row r="2360" spans="2:29" ht="12.75">
      <c r="B2360" s="111"/>
      <c r="AC2360" s="8"/>
    </row>
    <row r="2361" spans="2:29" ht="12.75">
      <c r="B2361" s="111"/>
      <c r="AC2361" s="8"/>
    </row>
    <row r="2362" spans="2:29" ht="12.75">
      <c r="B2362" s="111"/>
      <c r="AC2362" s="8"/>
    </row>
    <row r="2363" spans="2:29" ht="12.75">
      <c r="B2363" s="111"/>
      <c r="AC2363" s="8"/>
    </row>
    <row r="2364" spans="2:29" ht="12.75">
      <c r="B2364" s="111"/>
      <c r="AC2364" s="8"/>
    </row>
    <row r="2365" spans="2:29" ht="12.75">
      <c r="B2365" s="111"/>
      <c r="AC2365" s="8"/>
    </row>
    <row r="2366" spans="2:29" ht="12.75">
      <c r="B2366" s="111"/>
      <c r="AC2366" s="8"/>
    </row>
    <row r="2367" spans="2:29" ht="12.75">
      <c r="B2367" s="111"/>
      <c r="AC2367" s="8"/>
    </row>
    <row r="2368" spans="2:29" ht="12.75">
      <c r="B2368" s="111"/>
      <c r="AC2368" s="8"/>
    </row>
    <row r="2369" spans="2:29" ht="12.75">
      <c r="B2369" s="111"/>
      <c r="AC2369" s="8"/>
    </row>
    <row r="2370" spans="2:29" ht="12.75">
      <c r="B2370" s="111"/>
      <c r="AC2370" s="8"/>
    </row>
    <row r="2371" spans="2:29" ht="12.75">
      <c r="B2371" s="111"/>
      <c r="AC2371" s="8"/>
    </row>
    <row r="2372" spans="2:29" ht="12.75">
      <c r="B2372" s="111"/>
      <c r="AC2372" s="8"/>
    </row>
    <row r="2373" spans="2:29" ht="12.75">
      <c r="B2373" s="111"/>
      <c r="AC2373" s="8"/>
    </row>
    <row r="2374" spans="2:29" ht="12.75">
      <c r="B2374" s="111"/>
      <c r="AC2374" s="8"/>
    </row>
    <row r="2375" spans="2:29" ht="12.75">
      <c r="B2375" s="111"/>
      <c r="AC2375" s="8"/>
    </row>
    <row r="2376" spans="2:29" ht="12.75">
      <c r="B2376" s="111"/>
      <c r="AC2376" s="8"/>
    </row>
    <row r="2377" spans="2:29" ht="12.75">
      <c r="B2377" s="111"/>
      <c r="AC2377" s="8"/>
    </row>
    <row r="2378" spans="2:29" ht="12.75">
      <c r="B2378" s="111"/>
      <c r="AC2378" s="8"/>
    </row>
    <row r="2379" spans="2:29" ht="12.75">
      <c r="B2379" s="111"/>
      <c r="AC2379" s="8"/>
    </row>
    <row r="2380" spans="2:29" ht="12.75">
      <c r="B2380" s="111"/>
      <c r="AC2380" s="8"/>
    </row>
    <row r="2381" spans="2:29" ht="12.75">
      <c r="B2381" s="111"/>
      <c r="AC2381" s="8"/>
    </row>
    <row r="2382" spans="2:29" ht="12.75">
      <c r="B2382" s="111"/>
      <c r="AC2382" s="8"/>
    </row>
    <row r="2383" spans="2:29" ht="12.75">
      <c r="B2383" s="111"/>
      <c r="AC2383" s="8"/>
    </row>
    <row r="2384" spans="2:29" ht="12.75">
      <c r="B2384" s="111"/>
      <c r="AC2384" s="8"/>
    </row>
    <row r="2385" spans="2:29" ht="12.75">
      <c r="B2385" s="111"/>
      <c r="AC2385" s="8"/>
    </row>
    <row r="2386" spans="2:29" ht="12.75">
      <c r="B2386" s="111"/>
      <c r="AC2386" s="8"/>
    </row>
    <row r="2387" spans="2:29" ht="12.75">
      <c r="B2387" s="111"/>
      <c r="AC2387" s="8"/>
    </row>
    <row r="2388" spans="2:29" ht="12.75">
      <c r="B2388" s="111"/>
      <c r="AC2388" s="8"/>
    </row>
    <row r="2389" spans="2:29" ht="12.75">
      <c r="B2389" s="111"/>
      <c r="AC2389" s="8"/>
    </row>
    <row r="2390" spans="2:29" ht="12.75">
      <c r="B2390" s="111"/>
      <c r="AC2390" s="8"/>
    </row>
    <row r="2391" spans="2:29" ht="12.75">
      <c r="B2391" s="111"/>
      <c r="AC2391" s="8"/>
    </row>
    <row r="2392" spans="2:29" ht="12.75">
      <c r="B2392" s="111"/>
      <c r="AC2392" s="8"/>
    </row>
    <row r="2393" spans="2:29" ht="12.75">
      <c r="B2393" s="111"/>
      <c r="AC2393" s="8"/>
    </row>
    <row r="2394" spans="2:29" ht="12.75">
      <c r="B2394" s="111"/>
      <c r="AC2394" s="8"/>
    </row>
    <row r="2395" spans="2:29" ht="12.75">
      <c r="B2395" s="111"/>
      <c r="AC2395" s="8"/>
    </row>
    <row r="2396" spans="2:29" ht="12.75">
      <c r="B2396" s="111"/>
      <c r="AC2396" s="8"/>
    </row>
    <row r="2397" spans="2:29" ht="12.75">
      <c r="B2397" s="111"/>
      <c r="AC2397" s="8"/>
    </row>
    <row r="2398" spans="2:29" ht="12.75">
      <c r="B2398" s="111"/>
      <c r="AC2398" s="8"/>
    </row>
    <row r="2399" spans="2:29" ht="12.75">
      <c r="B2399" s="111"/>
      <c r="AC2399" s="8"/>
    </row>
    <row r="2400" spans="2:29" ht="12.75">
      <c r="B2400" s="111"/>
      <c r="AC2400" s="8"/>
    </row>
    <row r="2401" spans="2:29" ht="12.75">
      <c r="B2401" s="111"/>
      <c r="AC2401" s="8"/>
    </row>
    <row r="2402" spans="2:29" ht="12.75">
      <c r="B2402" s="111"/>
      <c r="AC2402" s="8"/>
    </row>
    <row r="2403" spans="2:29" ht="12.75">
      <c r="B2403" s="111"/>
      <c r="AC2403" s="8"/>
    </row>
    <row r="2404" spans="2:29" ht="12.75">
      <c r="B2404" s="111"/>
      <c r="AC2404" s="8"/>
    </row>
    <row r="2405" spans="2:29" ht="12.75">
      <c r="B2405" s="111"/>
      <c r="AC2405" s="8"/>
    </row>
    <row r="2406" spans="2:29" ht="12.75">
      <c r="B2406" s="111"/>
      <c r="AC2406" s="8"/>
    </row>
    <row r="2407" spans="2:29" ht="12.75">
      <c r="B2407" s="111"/>
      <c r="AC2407" s="8"/>
    </row>
    <row r="2408" spans="2:29" ht="12.75">
      <c r="B2408" s="111"/>
      <c r="AC2408" s="8"/>
    </row>
    <row r="2409" spans="2:29" ht="12.75">
      <c r="B2409" s="111"/>
      <c r="AC2409" s="8"/>
    </row>
    <row r="2410" spans="2:29" ht="12.75">
      <c r="B2410" s="111"/>
      <c r="AC2410" s="8"/>
    </row>
    <row r="2411" spans="2:29" ht="12.75">
      <c r="B2411" s="111"/>
      <c r="AC2411" s="8"/>
    </row>
    <row r="2412" spans="2:29" ht="12.75">
      <c r="B2412" s="111"/>
      <c r="AC2412" s="8"/>
    </row>
    <row r="2413" spans="2:29" ht="12.75">
      <c r="B2413" s="111"/>
      <c r="AC2413" s="8"/>
    </row>
    <row r="2414" spans="2:29" ht="12.75">
      <c r="B2414" s="111"/>
      <c r="AC2414" s="8"/>
    </row>
    <row r="2415" spans="2:29" ht="12.75">
      <c r="B2415" s="111"/>
      <c r="AC2415" s="8"/>
    </row>
    <row r="2416" spans="2:29" ht="12.75">
      <c r="B2416" s="111"/>
      <c r="AC2416" s="8"/>
    </row>
    <row r="2417" spans="2:29" ht="12.75">
      <c r="B2417" s="111"/>
      <c r="AC2417" s="8"/>
    </row>
    <row r="2418" spans="2:29" ht="12.75">
      <c r="B2418" s="111"/>
      <c r="AC2418" s="8"/>
    </row>
    <row r="2419" spans="2:29" ht="12.75">
      <c r="B2419" s="111"/>
      <c r="AC2419" s="8"/>
    </row>
    <row r="2420" spans="2:29" ht="12.75">
      <c r="B2420" s="111"/>
      <c r="AC2420" s="8"/>
    </row>
    <row r="2421" spans="2:29" ht="12.75">
      <c r="B2421" s="111"/>
      <c r="AC2421" s="8"/>
    </row>
    <row r="2422" spans="2:29" ht="12.75">
      <c r="B2422" s="111"/>
      <c r="AC2422" s="8"/>
    </row>
    <row r="2423" spans="2:29" ht="12.75">
      <c r="B2423" s="111"/>
      <c r="AC2423" s="8"/>
    </row>
    <row r="2424" spans="2:29" ht="12.75">
      <c r="B2424" s="111"/>
      <c r="AC2424" s="8"/>
    </row>
    <row r="2425" spans="2:29" ht="12.75">
      <c r="B2425" s="111"/>
      <c r="AC2425" s="8"/>
    </row>
    <row r="2426" spans="2:29" ht="12.75">
      <c r="B2426" s="111"/>
      <c r="AC2426" s="8"/>
    </row>
    <row r="2427" spans="2:29" ht="12.75">
      <c r="B2427" s="111"/>
      <c r="AC2427" s="8"/>
    </row>
    <row r="2428" spans="2:29" ht="12.75">
      <c r="B2428" s="111"/>
      <c r="AC2428" s="8"/>
    </row>
    <row r="2429" spans="2:29" ht="12.75">
      <c r="B2429" s="111"/>
      <c r="AC2429" s="8"/>
    </row>
    <row r="2430" spans="2:29" ht="12.75">
      <c r="B2430" s="111"/>
      <c r="AC2430" s="8"/>
    </row>
    <row r="2431" spans="2:29" ht="12.75">
      <c r="B2431" s="111"/>
      <c r="AC2431" s="8"/>
    </row>
    <row r="2432" spans="2:29" ht="12.75">
      <c r="B2432" s="111"/>
      <c r="AC2432" s="8"/>
    </row>
    <row r="2433" spans="2:29" ht="12.75">
      <c r="B2433" s="111"/>
      <c r="AC2433" s="8"/>
    </row>
    <row r="2434" spans="2:29" ht="12.75">
      <c r="B2434" s="111"/>
      <c r="AC2434" s="8"/>
    </row>
    <row r="2435" spans="2:29" ht="12.75">
      <c r="B2435" s="111"/>
      <c r="AC2435" s="8"/>
    </row>
    <row r="2436" spans="2:29" ht="12.75">
      <c r="B2436" s="111"/>
      <c r="AC2436" s="8"/>
    </row>
    <row r="2437" spans="2:29" ht="12.75">
      <c r="B2437" s="111"/>
      <c r="AC2437" s="8"/>
    </row>
    <row r="2438" spans="2:29" ht="12.75">
      <c r="B2438" s="111"/>
      <c r="AC2438" s="8"/>
    </row>
    <row r="2439" spans="2:29" ht="12.75">
      <c r="B2439" s="111"/>
      <c r="AC2439" s="8"/>
    </row>
    <row r="2440" spans="2:29" ht="12.75">
      <c r="B2440" s="111"/>
      <c r="AC2440" s="8"/>
    </row>
    <row r="2441" spans="2:29" ht="12.75">
      <c r="B2441" s="111"/>
      <c r="AC2441" s="8"/>
    </row>
    <row r="2442" spans="2:29" ht="12.75">
      <c r="B2442" s="111"/>
      <c r="AC2442" s="8"/>
    </row>
    <row r="2443" spans="2:29" ht="12.75">
      <c r="B2443" s="111"/>
      <c r="AC2443" s="8"/>
    </row>
    <row r="2444" spans="2:29" ht="12.75">
      <c r="B2444" s="111"/>
      <c r="AC2444" s="8"/>
    </row>
    <row r="2445" spans="2:29" ht="12.75">
      <c r="B2445" s="111"/>
      <c r="AC2445" s="8"/>
    </row>
    <row r="2446" spans="2:29" ht="12.75">
      <c r="B2446" s="111"/>
      <c r="AC2446" s="8"/>
    </row>
    <row r="2447" spans="2:29" ht="12.75">
      <c r="B2447" s="111"/>
      <c r="AC2447" s="8"/>
    </row>
    <row r="2448" spans="2:29" ht="12.75">
      <c r="B2448" s="111"/>
      <c r="AC2448" s="8"/>
    </row>
    <row r="2449" spans="2:29" ht="12.75">
      <c r="B2449" s="111"/>
      <c r="AC2449" s="8"/>
    </row>
    <row r="2450" spans="2:29" ht="12.75">
      <c r="B2450" s="111"/>
      <c r="AC2450" s="8"/>
    </row>
    <row r="2451" spans="2:29" ht="12.75">
      <c r="B2451" s="111"/>
      <c r="AC2451" s="8"/>
    </row>
    <row r="2452" spans="2:29" ht="12.75">
      <c r="B2452" s="111"/>
      <c r="AC2452" s="8"/>
    </row>
    <row r="2453" spans="2:29" ht="12.75">
      <c r="B2453" s="111"/>
      <c r="AC2453" s="8"/>
    </row>
    <row r="2454" spans="2:29" ht="12.75">
      <c r="B2454" s="111"/>
      <c r="AC2454" s="8"/>
    </row>
    <row r="2455" spans="2:29" ht="12.75">
      <c r="B2455" s="111"/>
      <c r="AC2455" s="8"/>
    </row>
    <row r="2456" spans="2:29" ht="12.75">
      <c r="B2456" s="111"/>
      <c r="AC2456" s="8"/>
    </row>
    <row r="2457" spans="2:29" ht="12.75">
      <c r="B2457" s="111"/>
      <c r="AC2457" s="8"/>
    </row>
    <row r="2458" spans="2:29" ht="12.75">
      <c r="B2458" s="111"/>
      <c r="AC2458" s="8"/>
    </row>
    <row r="2459" spans="2:29" ht="12.75">
      <c r="B2459" s="111"/>
      <c r="AC2459" s="8"/>
    </row>
    <row r="2460" spans="2:29" ht="12.75">
      <c r="B2460" s="111"/>
      <c r="AC2460" s="8"/>
    </row>
    <row r="2461" spans="2:29" ht="12.75">
      <c r="B2461" s="111"/>
      <c r="AC2461" s="8"/>
    </row>
    <row r="2462" spans="2:29" ht="12.75">
      <c r="B2462" s="111"/>
      <c r="AC2462" s="8"/>
    </row>
    <row r="2463" spans="2:29" ht="12.75">
      <c r="B2463" s="111"/>
      <c r="AC2463" s="8"/>
    </row>
    <row r="2464" spans="2:29" ht="12.75">
      <c r="B2464" s="111"/>
      <c r="AC2464" s="8"/>
    </row>
    <row r="2465" spans="2:29" ht="12.75">
      <c r="B2465" s="111"/>
      <c r="AC2465" s="8"/>
    </row>
    <row r="2466" spans="2:29" ht="12.75">
      <c r="B2466" s="111"/>
      <c r="AC2466" s="8"/>
    </row>
    <row r="2467" spans="2:29" ht="12.75">
      <c r="B2467" s="111"/>
      <c r="AC2467" s="8"/>
    </row>
    <row r="2468" spans="2:29" ht="12.75">
      <c r="B2468" s="111"/>
      <c r="AC2468" s="8"/>
    </row>
    <row r="2469" spans="2:29" ht="12.75">
      <c r="B2469" s="111"/>
      <c r="AC2469" s="8"/>
    </row>
    <row r="2470" spans="2:29" ht="12.75">
      <c r="B2470" s="111"/>
      <c r="AC2470" s="8"/>
    </row>
    <row r="2471" spans="2:29" ht="12.75">
      <c r="B2471" s="111"/>
      <c r="AC2471" s="8"/>
    </row>
    <row r="2472" spans="2:29" ht="12.75">
      <c r="B2472" s="111"/>
      <c r="AC2472" s="8"/>
    </row>
    <row r="2473" spans="2:29" ht="12.75">
      <c r="B2473" s="111"/>
      <c r="AC2473" s="8"/>
    </row>
    <row r="2474" spans="2:29" ht="12.75">
      <c r="B2474" s="111"/>
      <c r="AC2474" s="8"/>
    </row>
    <row r="2475" spans="2:29" ht="12.75">
      <c r="B2475" s="111"/>
      <c r="AC2475" s="8"/>
    </row>
    <row r="2476" spans="2:29" ht="12.75">
      <c r="B2476" s="111"/>
      <c r="AC2476" s="8"/>
    </row>
    <row r="2477" spans="2:29" ht="12.75">
      <c r="B2477" s="111"/>
      <c r="AC2477" s="8"/>
    </row>
  </sheetData>
  <sheetProtection/>
  <autoFilter ref="A34:IV1128"/>
  <mergeCells count="36">
    <mergeCell ref="Y29:AB29"/>
    <mergeCell ref="Y9:AB9"/>
    <mergeCell ref="Y2:Z2"/>
    <mergeCell ref="A4:X4"/>
    <mergeCell ref="Y4:AB4"/>
    <mergeCell ref="Y5:AB6"/>
    <mergeCell ref="Y7:AB7"/>
    <mergeCell ref="Y8:AB8"/>
    <mergeCell ref="Y3:AB3"/>
    <mergeCell ref="Y10:AB10"/>
    <mergeCell ref="B1132:E1132"/>
    <mergeCell ref="B1134:D1134"/>
    <mergeCell ref="A917:F917"/>
    <mergeCell ref="Y16:AB16"/>
    <mergeCell ref="A31:AB31"/>
    <mergeCell ref="Y17:AB17"/>
    <mergeCell ref="Y18:AB18"/>
    <mergeCell ref="Y19:AB19"/>
    <mergeCell ref="Y21:AB21"/>
    <mergeCell ref="Y22:AB22"/>
    <mergeCell ref="Y13:AB13"/>
    <mergeCell ref="Y14:AB14"/>
    <mergeCell ref="Y15:AB15"/>
    <mergeCell ref="Y12:AB12"/>
    <mergeCell ref="Y20:AB20"/>
    <mergeCell ref="Y11:AB11"/>
    <mergeCell ref="Y24:AB24"/>
    <mergeCell ref="Y25:AB25"/>
    <mergeCell ref="Y23:AB23"/>
    <mergeCell ref="B1131:E1131"/>
    <mergeCell ref="A1128:F1128"/>
    <mergeCell ref="A939:F939"/>
    <mergeCell ref="A1127:F1127"/>
    <mergeCell ref="Y26:AB26"/>
    <mergeCell ref="Y27:AB27"/>
    <mergeCell ref="Y28:AB28"/>
  </mergeCells>
  <dataValidations count="1">
    <dataValidation allowBlank="1" showInputMessage="1" showErrorMessage="1" prompt="Введите наименование на рус.языке" sqref="E1005:E1010 E1119:E1126"/>
  </dataValidations>
  <hyperlinks>
    <hyperlink ref="U38" r:id="rId1" tooltip="Посмотреть фото" display="ФОТО"/>
    <hyperlink ref="U132" r:id="rId2" tooltip="Посмотреть фото" display="ФОТО"/>
    <hyperlink ref="U133" r:id="rId3" tooltip="Посмотреть фото" display="ФОТО"/>
    <hyperlink ref="U134" r:id="rId4" tooltip="Посмотреть фото" display="ФОТО"/>
    <hyperlink ref="U135" r:id="rId5" tooltip="Посмотреть фото" display="ФОТО"/>
    <hyperlink ref="U136" r:id="rId6" tooltip="Посмотреть фото" display="ФОТО"/>
    <hyperlink ref="U137" r:id="rId7" tooltip="Посмотреть фото" display="ФОТО"/>
    <hyperlink ref="U333" r:id="rId8" tooltip="Посмотреть фото" display="ФОТО"/>
    <hyperlink ref="U334" r:id="rId9" tooltip="Посмотреть фото" display="ФОТО"/>
    <hyperlink ref="U335" r:id="rId10" tooltip="Посмотреть фото" display="ФОТО"/>
    <hyperlink ref="U464" r:id="rId11" tooltip="Посмотреть фото" display="ФОТО"/>
    <hyperlink ref="U465" r:id="rId12" tooltip="Посмотреть фото" display="ФОТО"/>
    <hyperlink ref="U466" r:id="rId13" tooltip="Посмотреть фото" display="ФОТО"/>
    <hyperlink ref="U468" r:id="rId14" tooltip="Посмотреть фото" display="ФОТО"/>
    <hyperlink ref="U469" r:id="rId15" tooltip="Посмотреть фото" display="ФОТО"/>
    <hyperlink ref="U470" r:id="rId16" tooltip="Посмотреть фото" display="ФОТО"/>
    <hyperlink ref="U471" r:id="rId17" tooltip="Посмотреть фото" display="ФОТО"/>
    <hyperlink ref="U472" r:id="rId18" tooltip="Посмотреть фото" display="ФОТО"/>
    <hyperlink ref="U473" r:id="rId19" tooltip="Посмотреть фото" display="ФОТО"/>
    <hyperlink ref="U474" r:id="rId20" tooltip="Посмотреть фото" display="ФОТО"/>
    <hyperlink ref="U475" r:id="rId21" tooltip="Посмотреть фото" display="ФОТО"/>
    <hyperlink ref="U337" r:id="rId22" tooltip="Посмотреть фото" display="ФОТО"/>
    <hyperlink ref="U336" r:id="rId23" tooltip="Посмотреть фото" display="ФОТО"/>
    <hyperlink ref="U467" r:id="rId24" tooltip="Посмотреть фото" display="ФОТО"/>
    <hyperlink ref="U59" r:id="rId25" tooltip="Посмотреть фото" display="ФОТО"/>
    <hyperlink ref="U331" r:id="rId26" tooltip="Посмотреть фото" display="ФОТО"/>
    <hyperlink ref="U332" r:id="rId27" tooltip="Посмотреть фото" display="ФОТО"/>
    <hyperlink ref="U250" r:id="rId28" tooltip="Посмотреть фото" display="ФОТО"/>
    <hyperlink ref="U251" r:id="rId29" tooltip="Посмотреть фото" display="ФОТО"/>
    <hyperlink ref="U290" r:id="rId30" tooltip="Посмотреть фото" display="ФОТО"/>
    <hyperlink ref="U291" r:id="rId31" tooltip="Посмотреть фото" display="ФОТО"/>
    <hyperlink ref="U292" r:id="rId32" tooltip="Посмотреть фото" display="ФОТО"/>
    <hyperlink ref="U293" r:id="rId33" tooltip="Посмотреть фото" display="ФОТО"/>
    <hyperlink ref="U294" r:id="rId34" tooltip="Посмотреть фото" display="ФОТО"/>
    <hyperlink ref="U295" r:id="rId35" tooltip="Посмотреть фото" display="ФОТО"/>
    <hyperlink ref="U298" r:id="rId36" tooltip="Посмотреть фото" display="ФОТО"/>
    <hyperlink ref="U299" r:id="rId37" tooltip="Посмотреть фото" display="ФОТО"/>
    <hyperlink ref="U300" r:id="rId38" tooltip="Посмотреть фото" display="ФОТО"/>
    <hyperlink ref="U301" r:id="rId39" tooltip="Посмотреть фото" display="ФОТО"/>
    <hyperlink ref="U302" r:id="rId40" tooltip="Посмотреть фото" display="ФОТО"/>
    <hyperlink ref="U303" r:id="rId41" tooltip="Посмотреть фото" display="ФОТО"/>
    <hyperlink ref="U310" r:id="rId42" tooltip="Посмотреть фото" display="ФОТО"/>
    <hyperlink ref="U311" r:id="rId43" tooltip="Посмотреть фото" display="ФОТО"/>
    <hyperlink ref="U483" r:id="rId44" tooltip="Посмотреть фото" display="ФОТО"/>
    <hyperlink ref="U60" r:id="rId45" tooltip="Посмотреть фото" display="ФОТО"/>
    <hyperlink ref="U61" r:id="rId46" tooltip="Посмотреть фото" display="ФОТО"/>
    <hyperlink ref="U306" r:id="rId47" tooltip="Посмотреть фото" display="ФОТО"/>
    <hyperlink ref="U307" r:id="rId48" tooltip="Посмотреть фото" display="ФОТО"/>
    <hyperlink ref="U839" r:id="rId49" tooltip="Посмотреть фото" display="ФОТО"/>
    <hyperlink ref="U610" r:id="rId50" tooltip="Посмотреть фото" display="ФОТО"/>
    <hyperlink ref="U611" r:id="rId51" tooltip="Посмотреть фото" display="ФОТО"/>
    <hyperlink ref="U612" r:id="rId52" tooltip="Посмотреть фото" display="ФОТО"/>
  </hyperlinks>
  <printOptions/>
  <pageMargins left="0" right="0" top="1.1811023622047245" bottom="0" header="0.31496062992125984" footer="0.31496062992125984"/>
  <pageSetup fitToHeight="0" horizontalDpi="600" verticalDpi="600" orientation="landscape" paperSize="9" scale="55"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Аэропорт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Айгерим</dc:creator>
  <cp:keywords/>
  <dc:description/>
  <cp:lastModifiedBy>admin</cp:lastModifiedBy>
  <cp:lastPrinted>2015-11-25T03:45:58Z</cp:lastPrinted>
  <dcterms:created xsi:type="dcterms:W3CDTF">2013-01-29T11:40:19Z</dcterms:created>
  <dcterms:modified xsi:type="dcterms:W3CDTF">2015-11-25T04:20:09Z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